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codeName="ThisWorkbook" defaultThemeVersion="124226"/>
  <xr:revisionPtr revIDLastSave="1" documentId="11_2BC087FBFA0E27B4BC2C48F3DED95C9F5469C284" xr6:coauthVersionLast="47" xr6:coauthVersionMax="47" xr10:uidLastSave="{442FBE14-83A2-4F27-B77D-07AD720DF729}"/>
  <bookViews>
    <workbookView xWindow="11508" yWindow="-12" windowWidth="11544" windowHeight="9216" tabRatio="881" firstSheet="80" activeTab="80" xr2:uid="{00000000-000D-0000-FFFF-FFFF00000000}"/>
  </bookViews>
  <sheets>
    <sheet name="0701" sheetId="389" r:id="rId1"/>
    <sheet name="晉欣18度C0701" sheetId="392" r:id="rId2"/>
    <sheet name="晉欣4度C0701" sheetId="394" r:id="rId3"/>
    <sheet name="0702" sheetId="395" r:id="rId4"/>
    <sheet name="晉欣18度C0702" sheetId="396" r:id="rId5"/>
    <sheet name="晉欣4度C0702" sheetId="397" r:id="rId6"/>
    <sheet name="0703" sheetId="404" r:id="rId7"/>
    <sheet name="晉欣18度C0703" sheetId="398" r:id="rId8"/>
    <sheet name="晉欣4度C0703" sheetId="401" r:id="rId9"/>
    <sheet name="0704" sheetId="405" r:id="rId10"/>
    <sheet name="晉欣18度C0704" sheetId="399" r:id="rId11"/>
    <sheet name="晉欣4度C0704" sheetId="402" r:id="rId12"/>
    <sheet name="0705" sheetId="406" r:id="rId13"/>
    <sheet name="晉欣18度C0705" sheetId="400" r:id="rId14"/>
    <sheet name="晉欣4度C0705" sheetId="403" r:id="rId15"/>
    <sheet name="0706" sheetId="409" r:id="rId16"/>
    <sheet name="晉欣18度C0706" sheetId="408" r:id="rId17"/>
    <sheet name="晉欣4度C0706" sheetId="407" r:id="rId18"/>
    <sheet name="0707" sheetId="410" r:id="rId19"/>
    <sheet name="晉欣18度C0707" sheetId="414" r:id="rId20"/>
    <sheet name="晉欣4度C0707" sheetId="412" r:id="rId21"/>
    <sheet name="0708" sheetId="411" r:id="rId22"/>
    <sheet name="晉欣18度C0708" sheetId="415" r:id="rId23"/>
    <sheet name="晉欣4度C0708" sheetId="413" r:id="rId24"/>
    <sheet name="0709" sheetId="416" r:id="rId25"/>
    <sheet name="晉欣18度C0709" sheetId="422" r:id="rId26"/>
    <sheet name="晉欣4度C0709" sheetId="418" r:id="rId27"/>
    <sheet name="0710" sheetId="417" r:id="rId28"/>
    <sheet name="晉欣18度C0710" sheetId="423" r:id="rId29"/>
    <sheet name="晉欣4度C0710" sheetId="419" r:id="rId30"/>
    <sheet name="0711" sheetId="424" r:id="rId31"/>
    <sheet name="晉欣18度C0711" sheetId="428" r:id="rId32"/>
    <sheet name="晉欣4度C0711" sheetId="426" r:id="rId33"/>
    <sheet name="0712" sheetId="425" r:id="rId34"/>
    <sheet name="晉欣18度C0712" sheetId="429" r:id="rId35"/>
    <sheet name="晉欣4度C0712" sheetId="427" r:id="rId36"/>
    <sheet name="0713" sheetId="430" r:id="rId37"/>
    <sheet name="晉欣4度C0713" sheetId="431" r:id="rId38"/>
    <sheet name="晉欣18度C0713" sheetId="432" r:id="rId39"/>
    <sheet name="0714" sheetId="438" r:id="rId40"/>
    <sheet name="晉欣18度C0714" sheetId="433" r:id="rId41"/>
    <sheet name="晉欣4度C0714" sheetId="435" r:id="rId42"/>
    <sheet name="0715" sheetId="437" r:id="rId43"/>
    <sheet name="晉欣18度C0715" sheetId="434" r:id="rId44"/>
    <sheet name="晉欣4度C0715" sheetId="436" r:id="rId45"/>
    <sheet name="0716" sheetId="445" r:id="rId46"/>
    <sheet name="晉欣18度C0716" sheetId="442" r:id="rId47"/>
    <sheet name="晉欣4度C0716" sheetId="439" r:id="rId48"/>
    <sheet name="0717" sheetId="446" r:id="rId49"/>
    <sheet name="晉欣18度C0717" sheetId="443" r:id="rId50"/>
    <sheet name="晉欣4度C0717" sheetId="454" r:id="rId51"/>
    <sheet name="0718" sheetId="447" r:id="rId52"/>
    <sheet name="晉欣18度C0718" sheetId="444" r:id="rId53"/>
    <sheet name="晉欣4度C0718" sheetId="441" r:id="rId54"/>
    <sheet name="0719" sheetId="448" r:id="rId55"/>
    <sheet name="晉欣18度C0719" sheetId="450" r:id="rId56"/>
    <sheet name="晉欣4度C0719" sheetId="452" r:id="rId57"/>
    <sheet name="0720" sheetId="449" r:id="rId58"/>
    <sheet name="晉欣18度C0720" sheetId="451" r:id="rId59"/>
    <sheet name="晉欣4度C0720" sheetId="453" r:id="rId60"/>
    <sheet name="0721" sheetId="455" r:id="rId61"/>
    <sheet name="晉欣18度C0721" sheetId="458" r:id="rId62"/>
    <sheet name="晉欣4度C0721" sheetId="456" r:id="rId63"/>
    <sheet name="0722" sheetId="459" r:id="rId64"/>
    <sheet name="晉欣18度C0722" sheetId="463" r:id="rId65"/>
    <sheet name="晉欣4度C0722" sheetId="461" r:id="rId66"/>
    <sheet name="0723" sheetId="460" r:id="rId67"/>
    <sheet name="晉欣18度C0723" sheetId="464" r:id="rId68"/>
    <sheet name="晉欣4度C0723" sheetId="462" r:id="rId69"/>
    <sheet name="0724" sheetId="465" r:id="rId70"/>
    <sheet name="晉欣18度C0724" sheetId="471" r:id="rId71"/>
    <sheet name="晉欣4度C0724" sheetId="477" r:id="rId72"/>
    <sheet name="0725" sheetId="466" r:id="rId73"/>
    <sheet name="晉欣18度C0725" sheetId="472" r:id="rId74"/>
    <sheet name="晉欣4度C0725" sheetId="478" r:id="rId75"/>
    <sheet name="0726" sheetId="467" r:id="rId76"/>
    <sheet name="晉欣18度C0726" sheetId="473" r:id="rId77"/>
    <sheet name="0727" sheetId="474" r:id="rId78"/>
    <sheet name="晉欣18度C0727" sheetId="476" r:id="rId79"/>
    <sheet name="晉欣4度C0726" sheetId="479" r:id="rId80"/>
    <sheet name="晉欣4度C0727" sheetId="480" r:id="rId81"/>
  </sheets>
  <definedNames>
    <definedName name="_xlnm._FilterDatabase" localSheetId="0" hidden="1">'0701'!$B$10:$Q$25</definedName>
    <definedName name="_xlnm._FilterDatabase" localSheetId="3" hidden="1">'0702'!$B$10:$Q$25</definedName>
    <definedName name="_xlnm._FilterDatabase" localSheetId="6" hidden="1">'0703'!$B$10:$Q$25</definedName>
    <definedName name="_xlnm._FilterDatabase" localSheetId="9" hidden="1">'0704'!$B$10:$Q$25</definedName>
    <definedName name="_xlnm._FilterDatabase" localSheetId="12" hidden="1">'0705'!$B$10:$Q$25</definedName>
    <definedName name="_xlnm._FilterDatabase" localSheetId="15" hidden="1">'0706'!$B$10:$Q$25</definedName>
    <definedName name="_xlnm._FilterDatabase" localSheetId="18" hidden="1">'0707'!$B$10:$Q$25</definedName>
    <definedName name="_xlnm._FilterDatabase" localSheetId="21" hidden="1">'0708'!$B$10:$Q$25</definedName>
    <definedName name="_xlnm._FilterDatabase" localSheetId="24" hidden="1">'0709'!$B$10:$Q$25</definedName>
    <definedName name="_xlnm._FilterDatabase" localSheetId="27" hidden="1">'0710'!$B$10:$Q$25</definedName>
    <definedName name="_xlnm._FilterDatabase" localSheetId="30" hidden="1">'0711'!$B$10:$Q$25</definedName>
    <definedName name="_xlnm._FilterDatabase" localSheetId="33" hidden="1">'0712'!$B$10:$Q$25</definedName>
    <definedName name="_xlnm._FilterDatabase" localSheetId="36" hidden="1">'0713'!$B$10:$Q$25</definedName>
    <definedName name="_xlnm._FilterDatabase" localSheetId="39" hidden="1">'0714'!$B$10:$Q$25</definedName>
    <definedName name="_xlnm._FilterDatabase" localSheetId="42" hidden="1">'0715'!$B$10:$Q$25</definedName>
    <definedName name="_xlnm._FilterDatabase" localSheetId="45" hidden="1">'0716'!$B$10:$Q$25</definedName>
    <definedName name="_xlnm._FilterDatabase" localSheetId="48" hidden="1">'0717'!$B$10:$Q$25</definedName>
    <definedName name="_xlnm._FilterDatabase" localSheetId="51" hidden="1">'0718'!$B$10:$Q$25</definedName>
    <definedName name="_xlnm._FilterDatabase" localSheetId="54" hidden="1">'0719'!$B$10:$Q$25</definedName>
    <definedName name="_xlnm._FilterDatabase" localSheetId="57" hidden="1">'0720'!$B$10:$Q$25</definedName>
    <definedName name="_xlnm._FilterDatabase" localSheetId="60" hidden="1">'0721'!$B$10:$Q$25</definedName>
    <definedName name="_xlnm._FilterDatabase" localSheetId="63" hidden="1">'0722'!$B$10:$Q$25</definedName>
    <definedName name="_xlnm._FilterDatabase" localSheetId="66" hidden="1">'0723'!$B$10:$Q$25</definedName>
    <definedName name="_xlnm._FilterDatabase" localSheetId="69" hidden="1">'0724'!$B$10:$Q$25</definedName>
    <definedName name="_xlnm._FilterDatabase" localSheetId="72" hidden="1">'0725'!$B$10:$Q$25</definedName>
    <definedName name="_xlnm._FilterDatabase" localSheetId="75" hidden="1">'0726'!$B$10:$Q$25</definedName>
    <definedName name="_xlnm._FilterDatabase" localSheetId="77" hidden="1">'0727'!$B$10:$Q$25</definedName>
    <definedName name="_xlnm._FilterDatabase" localSheetId="1" hidden="1">晉欣18度C0701!$A$4:$R$124</definedName>
    <definedName name="_xlnm._FilterDatabase" localSheetId="4" hidden="1">晉欣18度C0702!$A$4:$R$124</definedName>
    <definedName name="_xlnm._FilterDatabase" localSheetId="7" hidden="1">晉欣18度C0703!$A$4:$R$124</definedName>
    <definedName name="_xlnm._FilterDatabase" localSheetId="10" hidden="1">晉欣18度C0704!$A$4:$R$124</definedName>
    <definedName name="_xlnm._FilterDatabase" localSheetId="13" hidden="1">晉欣18度C0705!$A$4:$R$124</definedName>
    <definedName name="_xlnm._FilterDatabase" localSheetId="16" hidden="1">晉欣18度C0706!$A$4:$R$124</definedName>
    <definedName name="_xlnm._FilterDatabase" localSheetId="19" hidden="1">晉欣18度C0707!$A$4:$R$124</definedName>
    <definedName name="_xlnm._FilterDatabase" localSheetId="22" hidden="1">晉欣18度C0708!$A$4:$R$124</definedName>
    <definedName name="_xlnm._FilterDatabase" localSheetId="25" hidden="1">晉欣18度C0709!$A$4:$R$124</definedName>
    <definedName name="_xlnm._FilterDatabase" localSheetId="28" hidden="1">晉欣18度C0710!$A$4:$R$124</definedName>
    <definedName name="_xlnm._FilterDatabase" localSheetId="31" hidden="1">晉欣18度C0711!$A$4:$R$124</definedName>
    <definedName name="_xlnm._FilterDatabase" localSheetId="34" hidden="1">晉欣18度C0712!$A$4:$R$124</definedName>
    <definedName name="_xlnm._FilterDatabase" localSheetId="38" hidden="1">晉欣18度C0713!$A$4:$R$124</definedName>
    <definedName name="_xlnm._FilterDatabase" localSheetId="40" hidden="1">晉欣18度C0714!$A$4:$R$124</definedName>
    <definedName name="_xlnm._FilterDatabase" localSheetId="43" hidden="1">晉欣18度C0715!$A$4:$R$124</definedName>
    <definedName name="_xlnm._FilterDatabase" localSheetId="46" hidden="1">晉欣18度C0716!$A$4:$R$124</definedName>
    <definedName name="_xlnm._FilterDatabase" localSheetId="49" hidden="1">晉欣18度C0717!$A$4:$R$124</definedName>
    <definedName name="_xlnm._FilterDatabase" localSheetId="52" hidden="1">晉欣18度C0718!$A$4:$R$124</definedName>
    <definedName name="_xlnm._FilterDatabase" localSheetId="55" hidden="1">晉欣18度C0719!$A$4:$R$124</definedName>
    <definedName name="_xlnm._FilterDatabase" localSheetId="58" hidden="1">晉欣18度C0720!$A$4:$R$124</definedName>
    <definedName name="_xlnm._FilterDatabase" localSheetId="61" hidden="1">晉欣18度C0721!$A$4:$R$124</definedName>
    <definedName name="_xlnm._FilterDatabase" localSheetId="64" hidden="1">晉欣18度C0722!$A$4:$R$124</definedName>
    <definedName name="_xlnm._FilterDatabase" localSheetId="67" hidden="1">晉欣18度C0723!$A$4:$R$124</definedName>
    <definedName name="_xlnm._FilterDatabase" localSheetId="70" hidden="1">晉欣18度C0724!$A$4:$R$124</definedName>
    <definedName name="_xlnm._FilterDatabase" localSheetId="73" hidden="1">晉欣18度C0725!$A$4:$R$124</definedName>
    <definedName name="_xlnm._FilterDatabase" localSheetId="76" hidden="1">晉欣18度C0726!$A$4:$R$124</definedName>
    <definedName name="_xlnm._FilterDatabase" localSheetId="78" hidden="1">晉欣18度C0727!$A$4:$R$124</definedName>
    <definedName name="_xlnm._FilterDatabase" localSheetId="2" hidden="1">晉欣4度C0701!$A$4:$AJ$173</definedName>
    <definedName name="_xlnm._FilterDatabase" localSheetId="5" hidden="1">晉欣4度C0702!$A$4:$AJ$173</definedName>
    <definedName name="_xlnm._FilterDatabase" localSheetId="8" hidden="1">晉欣4度C0703!$A$4:$AJ$173</definedName>
    <definedName name="_xlnm._FilterDatabase" localSheetId="11" hidden="1">晉欣4度C0704!$A$4:$AJ$173</definedName>
    <definedName name="_xlnm._FilterDatabase" localSheetId="14" hidden="1">晉欣4度C0705!$A$4:$AJ$173</definedName>
    <definedName name="_xlnm._FilterDatabase" localSheetId="17" hidden="1">晉欣4度C0706!$A$4:$AJ$173</definedName>
    <definedName name="_xlnm._FilterDatabase" localSheetId="20" hidden="1">晉欣4度C0707!$A$4:$AJ$173</definedName>
    <definedName name="_xlnm._FilterDatabase" localSheetId="23" hidden="1">晉欣4度C0708!$A$4:$AJ$173</definedName>
    <definedName name="_xlnm._FilterDatabase" localSheetId="26" hidden="1">晉欣4度C0709!$A$4:$AJ$173</definedName>
    <definedName name="_xlnm._FilterDatabase" localSheetId="29" hidden="1">晉欣4度C0710!$A$4:$AJ$173</definedName>
    <definedName name="_xlnm._FilterDatabase" localSheetId="32" hidden="1">晉欣4度C0711!$A$4:$AJ$173</definedName>
    <definedName name="_xlnm._FilterDatabase" localSheetId="35" hidden="1">晉欣4度C0712!$A$4:$AJ$173</definedName>
    <definedName name="_xlnm._FilterDatabase" localSheetId="37" hidden="1">晉欣4度C0713!$A$4:$AJ$173</definedName>
    <definedName name="_xlnm._FilterDatabase" localSheetId="41" hidden="1">晉欣4度C0714!$A$4:$AJ$173</definedName>
    <definedName name="_xlnm._FilterDatabase" localSheetId="44" hidden="1">晉欣4度C0715!$A$4:$AJ$173</definedName>
    <definedName name="_xlnm._FilterDatabase" localSheetId="47" hidden="1">晉欣4度C0716!$A$4:$AJ$173</definedName>
    <definedName name="_xlnm._FilterDatabase" localSheetId="50" hidden="1">晉欣4度C0717!$A$4:$AJ$173</definedName>
    <definedName name="_xlnm._FilterDatabase" localSheetId="53" hidden="1">晉欣4度C0718!$A$4:$AJ$173</definedName>
    <definedName name="_xlnm._FilterDatabase" localSheetId="56" hidden="1">晉欣4度C0719!$A$4:$AJ$173</definedName>
    <definedName name="_xlnm._FilterDatabase" localSheetId="59" hidden="1">晉欣4度C0720!$A$4:$AJ$173</definedName>
    <definedName name="_xlnm._FilterDatabase" localSheetId="62" hidden="1">晉欣4度C0721!$A$4:$AJ$173</definedName>
    <definedName name="_xlnm._FilterDatabase" localSheetId="65" hidden="1">晉欣4度C0722!$A$4:$AJ$173</definedName>
    <definedName name="_xlnm._FilterDatabase" localSheetId="68" hidden="1">晉欣4度C0723!$A$4:$AJ$173</definedName>
    <definedName name="_xlnm._FilterDatabase" localSheetId="71" hidden="1">晉欣4度C0724!$A$4:$AJ$173</definedName>
    <definedName name="_xlnm._FilterDatabase" localSheetId="74" hidden="1">晉欣4度C0725!$A$4:$AJ$173</definedName>
    <definedName name="_xlnm._FilterDatabase" localSheetId="79" hidden="1">晉欣4度C0726!$A$4:$AJ$173</definedName>
    <definedName name="_xlnm._FilterDatabase" localSheetId="80" hidden="1">晉欣4度C0727!$A$4:$AJ$173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73" i="480" l="1"/>
  <c r="AD173" i="480"/>
  <c r="AA173" i="480"/>
  <c r="Z173" i="480"/>
  <c r="M173" i="480"/>
  <c r="W172" i="480"/>
  <c r="H172" i="480"/>
  <c r="W171" i="480"/>
  <c r="H171" i="480"/>
  <c r="AG170" i="480"/>
  <c r="AF170" i="480"/>
  <c r="W170" i="480"/>
  <c r="H170" i="480"/>
  <c r="AG169" i="480"/>
  <c r="AF169" i="480"/>
  <c r="W169" i="480"/>
  <c r="H169" i="480"/>
  <c r="AG168" i="480"/>
  <c r="AF168" i="480"/>
  <c r="W168" i="480"/>
  <c r="H168" i="480"/>
  <c r="AG167" i="480"/>
  <c r="AF167" i="480"/>
  <c r="W167" i="480"/>
  <c r="H167" i="480"/>
  <c r="W166" i="480"/>
  <c r="N166" i="480"/>
  <c r="AG166" i="480" s="1"/>
  <c r="P166" i="480"/>
  <c r="H166" i="480"/>
  <c r="W165" i="480"/>
  <c r="P165" i="480"/>
  <c r="N165" i="480"/>
  <c r="O165" i="480" s="1"/>
  <c r="H165" i="480"/>
  <c r="W164" i="480"/>
  <c r="P164" i="480"/>
  <c r="N164" i="480"/>
  <c r="AG164" i="480" s="1"/>
  <c r="H164" i="480"/>
  <c r="W163" i="480"/>
  <c r="P163" i="480"/>
  <c r="N163" i="480"/>
  <c r="O163" i="480" s="1"/>
  <c r="H163" i="480"/>
  <c r="W162" i="480"/>
  <c r="P162" i="480"/>
  <c r="N162" i="480"/>
  <c r="AG162" i="480" s="1"/>
  <c r="H162" i="480"/>
  <c r="W161" i="480"/>
  <c r="N161" i="480"/>
  <c r="AF161" i="480" s="1"/>
  <c r="P161" i="480"/>
  <c r="H161" i="480"/>
  <c r="AE160" i="480"/>
  <c r="AD160" i="480"/>
  <c r="AA160" i="480"/>
  <c r="Z160" i="480"/>
  <c r="M160" i="480"/>
  <c r="P160" i="480" s="1"/>
  <c r="W159" i="480"/>
  <c r="H159" i="480"/>
  <c r="W158" i="480"/>
  <c r="H158" i="480"/>
  <c r="W157" i="480"/>
  <c r="H157" i="480"/>
  <c r="W156" i="480"/>
  <c r="H156" i="480"/>
  <c r="W155" i="480"/>
  <c r="P155" i="480"/>
  <c r="N155" i="480"/>
  <c r="O155" i="480" s="1"/>
  <c r="H155" i="480"/>
  <c r="W154" i="480"/>
  <c r="P154" i="480"/>
  <c r="N154" i="480"/>
  <c r="AG154" i="480" s="1"/>
  <c r="H154" i="480"/>
  <c r="W153" i="480"/>
  <c r="N153" i="480"/>
  <c r="O153" i="480" s="1"/>
  <c r="P153" i="480"/>
  <c r="H153" i="480"/>
  <c r="W152" i="480"/>
  <c r="P152" i="480"/>
  <c r="N152" i="480"/>
  <c r="AG152" i="480" s="1"/>
  <c r="H152" i="480"/>
  <c r="W151" i="480"/>
  <c r="N151" i="480"/>
  <c r="O151" i="480" s="1"/>
  <c r="P151" i="480"/>
  <c r="H151" i="480"/>
  <c r="W150" i="480"/>
  <c r="P150" i="480"/>
  <c r="N150" i="480"/>
  <c r="AG150" i="480" s="1"/>
  <c r="H150" i="480"/>
  <c r="W149" i="480"/>
  <c r="N149" i="480"/>
  <c r="O149" i="480" s="1"/>
  <c r="P149" i="480"/>
  <c r="H149" i="480"/>
  <c r="W148" i="480"/>
  <c r="P148" i="480"/>
  <c r="N148" i="480"/>
  <c r="N160" i="480" s="1"/>
  <c r="H148" i="480"/>
  <c r="AE147" i="480"/>
  <c r="AD147" i="480"/>
  <c r="AA147" i="480"/>
  <c r="Z147" i="480"/>
  <c r="W147" i="480"/>
  <c r="M147" i="480"/>
  <c r="W146" i="480"/>
  <c r="H146" i="480"/>
  <c r="AG145" i="480"/>
  <c r="AF145" i="480"/>
  <c r="W145" i="480"/>
  <c r="AG144" i="480"/>
  <c r="AF144" i="480"/>
  <c r="W144" i="480"/>
  <c r="H144" i="480"/>
  <c r="W143" i="480"/>
  <c r="P143" i="480"/>
  <c r="N143" i="480"/>
  <c r="AG143" i="480" s="1"/>
  <c r="H143" i="480"/>
  <c r="W142" i="480"/>
  <c r="N142" i="480"/>
  <c r="O142" i="480" s="1"/>
  <c r="P142" i="480"/>
  <c r="H142" i="480"/>
  <c r="W141" i="480"/>
  <c r="P141" i="480"/>
  <c r="N141" i="480"/>
  <c r="AG141" i="480" s="1"/>
  <c r="H141" i="480"/>
  <c r="W140" i="480"/>
  <c r="P140" i="480"/>
  <c r="N140" i="480"/>
  <c r="O140" i="480" s="1"/>
  <c r="H140" i="480"/>
  <c r="W139" i="480"/>
  <c r="P139" i="480"/>
  <c r="N139" i="480"/>
  <c r="AG139" i="480" s="1"/>
  <c r="H139" i="480"/>
  <c r="W138" i="480"/>
  <c r="N138" i="480"/>
  <c r="O138" i="480" s="1"/>
  <c r="P138" i="480"/>
  <c r="H138" i="480"/>
  <c r="W137" i="480"/>
  <c r="P137" i="480"/>
  <c r="N137" i="480"/>
  <c r="AG137" i="480" s="1"/>
  <c r="H137" i="480"/>
  <c r="W136" i="480"/>
  <c r="N136" i="480"/>
  <c r="O136" i="480" s="1"/>
  <c r="P136" i="480"/>
  <c r="H136" i="480"/>
  <c r="W135" i="480"/>
  <c r="P135" i="480"/>
  <c r="N135" i="480"/>
  <c r="O135" i="480" s="1"/>
  <c r="P147" i="480"/>
  <c r="H135" i="480"/>
  <c r="AE134" i="480"/>
  <c r="AD134" i="480"/>
  <c r="AA134" i="480"/>
  <c r="Z134" i="480"/>
  <c r="M134" i="480"/>
  <c r="W133" i="480"/>
  <c r="H133" i="480"/>
  <c r="W132" i="480"/>
  <c r="H132" i="480"/>
  <c r="AG131" i="480"/>
  <c r="AF131" i="480"/>
  <c r="W131" i="480"/>
  <c r="H131" i="480"/>
  <c r="W130" i="480"/>
  <c r="P130" i="480"/>
  <c r="N130" i="480"/>
  <c r="O130" i="480" s="1"/>
  <c r="AG130" i="480"/>
  <c r="H130" i="480"/>
  <c r="W129" i="480"/>
  <c r="N129" i="480"/>
  <c r="AG129" i="480" s="1"/>
  <c r="P129" i="480"/>
  <c r="H129" i="480"/>
  <c r="W128" i="480"/>
  <c r="P128" i="480"/>
  <c r="N128" i="480"/>
  <c r="O128" i="480" s="1"/>
  <c r="H128" i="480"/>
  <c r="W127" i="480"/>
  <c r="N127" i="480"/>
  <c r="AG127" i="480" s="1"/>
  <c r="P127" i="480"/>
  <c r="H127" i="480"/>
  <c r="W126" i="480"/>
  <c r="P126" i="480"/>
  <c r="N126" i="480"/>
  <c r="O126" i="480" s="1"/>
  <c r="H126" i="480"/>
  <c r="W125" i="480"/>
  <c r="N125" i="480"/>
  <c r="AG125" i="480" s="1"/>
  <c r="P125" i="480"/>
  <c r="H125" i="480"/>
  <c r="W124" i="480"/>
  <c r="P124" i="480"/>
  <c r="N124" i="480"/>
  <c r="O124" i="480" s="1"/>
  <c r="H124" i="480"/>
  <c r="W123" i="480"/>
  <c r="N123" i="480"/>
  <c r="AG123" i="480" s="1"/>
  <c r="P123" i="480"/>
  <c r="H123" i="480"/>
  <c r="W122" i="480"/>
  <c r="N122" i="480"/>
  <c r="AF122" i="480" s="1"/>
  <c r="P122" i="480"/>
  <c r="H122" i="480"/>
  <c r="AE121" i="480"/>
  <c r="AD121" i="480"/>
  <c r="AA121" i="480"/>
  <c r="Z121" i="480"/>
  <c r="W121" i="480"/>
  <c r="M121" i="480"/>
  <c r="AG120" i="480"/>
  <c r="AF120" i="480"/>
  <c r="W120" i="480"/>
  <c r="H120" i="480"/>
  <c r="AG119" i="480"/>
  <c r="AF119" i="480"/>
  <c r="W119" i="480"/>
  <c r="H119" i="480"/>
  <c r="W118" i="480"/>
  <c r="N118" i="480"/>
  <c r="AF118" i="480" s="1"/>
  <c r="P118" i="480"/>
  <c r="H118" i="480"/>
  <c r="W117" i="480"/>
  <c r="N117" i="480"/>
  <c r="P117" i="480"/>
  <c r="H117" i="480"/>
  <c r="W116" i="480"/>
  <c r="N116" i="480"/>
  <c r="P116" i="480"/>
  <c r="H116" i="480"/>
  <c r="W115" i="480"/>
  <c r="N115" i="480" s="1"/>
  <c r="P115" i="480"/>
  <c r="H115" i="480"/>
  <c r="W114" i="480"/>
  <c r="P114" i="480"/>
  <c r="N114" i="480"/>
  <c r="H114" i="480"/>
  <c r="W113" i="480"/>
  <c r="N113" i="480" s="1"/>
  <c r="P113" i="480"/>
  <c r="H113" i="480"/>
  <c r="W112" i="480"/>
  <c r="P112" i="480"/>
  <c r="N112" i="480"/>
  <c r="AF112" i="480"/>
  <c r="H112" i="480"/>
  <c r="W111" i="480"/>
  <c r="N111" i="480" s="1"/>
  <c r="P111" i="480"/>
  <c r="H111" i="480"/>
  <c r="W110" i="480"/>
  <c r="P110" i="480"/>
  <c r="N110" i="480"/>
  <c r="AF110" i="480"/>
  <c r="H110" i="480"/>
  <c r="W109" i="480"/>
  <c r="N109" i="480" s="1"/>
  <c r="P109" i="480"/>
  <c r="H109" i="480"/>
  <c r="AE108" i="480"/>
  <c r="AD108" i="480"/>
  <c r="AA108" i="480"/>
  <c r="Z108" i="480"/>
  <c r="W108" i="480"/>
  <c r="M108" i="480"/>
  <c r="W107" i="480"/>
  <c r="H107" i="480"/>
  <c r="AG106" i="480"/>
  <c r="AF106" i="480"/>
  <c r="W106" i="480"/>
  <c r="H106" i="480"/>
  <c r="AG105" i="480"/>
  <c r="AF105" i="480"/>
  <c r="W105" i="480"/>
  <c r="H105" i="480"/>
  <c r="AG104" i="480"/>
  <c r="AF104" i="480"/>
  <c r="W104" i="480"/>
  <c r="H104" i="480"/>
  <c r="AG103" i="480"/>
  <c r="AF103" i="480"/>
  <c r="W103" i="480"/>
  <c r="H103" i="480"/>
  <c r="W102" i="480"/>
  <c r="N102" i="480" s="1"/>
  <c r="P102" i="480"/>
  <c r="H102" i="480"/>
  <c r="W101" i="480"/>
  <c r="P101" i="480"/>
  <c r="N101" i="480"/>
  <c r="O101" i="480" s="1"/>
  <c r="H101" i="480"/>
  <c r="W100" i="480"/>
  <c r="N100" i="480" s="1"/>
  <c r="P100" i="480"/>
  <c r="H100" i="480"/>
  <c r="W99" i="480"/>
  <c r="P99" i="480"/>
  <c r="N99" i="480"/>
  <c r="O99" i="480" s="1"/>
  <c r="H99" i="480"/>
  <c r="W98" i="480"/>
  <c r="N98" i="480"/>
  <c r="AG98" i="480" s="1"/>
  <c r="P98" i="480"/>
  <c r="H98" i="480"/>
  <c r="W97" i="480"/>
  <c r="P97" i="480"/>
  <c r="N97" i="480"/>
  <c r="O97" i="480" s="1"/>
  <c r="H97" i="480"/>
  <c r="W96" i="480"/>
  <c r="N96" i="480" s="1"/>
  <c r="P96" i="480"/>
  <c r="H96" i="480"/>
  <c r="AE95" i="480"/>
  <c r="AD95" i="480"/>
  <c r="AA95" i="480"/>
  <c r="Z95" i="480"/>
  <c r="M95" i="480"/>
  <c r="AG94" i="480"/>
  <c r="AF94" i="480"/>
  <c r="W94" i="480"/>
  <c r="H94" i="480"/>
  <c r="AG93" i="480"/>
  <c r="AF93" i="480"/>
  <c r="W93" i="480"/>
  <c r="H93" i="480"/>
  <c r="AG92" i="480"/>
  <c r="AF92" i="480"/>
  <c r="W92" i="480"/>
  <c r="H92" i="480"/>
  <c r="AG91" i="480"/>
  <c r="AF91" i="480"/>
  <c r="W91" i="480"/>
  <c r="H91" i="480"/>
  <c r="W90" i="480"/>
  <c r="N90" i="480"/>
  <c r="AG90" i="480" s="1"/>
  <c r="P90" i="480"/>
  <c r="H90" i="480"/>
  <c r="W89" i="480"/>
  <c r="P89" i="480"/>
  <c r="N89" i="480"/>
  <c r="O89" i="480" s="1"/>
  <c r="AG89" i="480"/>
  <c r="H89" i="480"/>
  <c r="W88" i="480"/>
  <c r="N88" i="480"/>
  <c r="AG88" i="480" s="1"/>
  <c r="P88" i="480"/>
  <c r="H88" i="480"/>
  <c r="W87" i="480"/>
  <c r="P87" i="480"/>
  <c r="N87" i="480"/>
  <c r="O87" i="480" s="1"/>
  <c r="AG87" i="480"/>
  <c r="H87" i="480"/>
  <c r="W86" i="480"/>
  <c r="N86" i="480"/>
  <c r="AG86" i="480" s="1"/>
  <c r="P86" i="480"/>
  <c r="H86" i="480"/>
  <c r="W85" i="480"/>
  <c r="P85" i="480"/>
  <c r="N85" i="480"/>
  <c r="O85" i="480" s="1"/>
  <c r="AG85" i="480"/>
  <c r="H85" i="480"/>
  <c r="W84" i="480"/>
  <c r="N84" i="480"/>
  <c r="AG84" i="480" s="1"/>
  <c r="P84" i="480"/>
  <c r="H84" i="480"/>
  <c r="W83" i="480"/>
  <c r="N83" i="480"/>
  <c r="AF83" i="480" s="1"/>
  <c r="P83" i="480"/>
  <c r="H83" i="480"/>
  <c r="AE82" i="480"/>
  <c r="AD82" i="480"/>
  <c r="AA82" i="480"/>
  <c r="Z82" i="480"/>
  <c r="M82" i="480"/>
  <c r="W81" i="480"/>
  <c r="AG80" i="480"/>
  <c r="AF80" i="480"/>
  <c r="W80" i="480"/>
  <c r="H80" i="480"/>
  <c r="AG79" i="480"/>
  <c r="AF79" i="480"/>
  <c r="W79" i="480"/>
  <c r="H79" i="480"/>
  <c r="AG78" i="480"/>
  <c r="AF78" i="480"/>
  <c r="W78" i="480"/>
  <c r="H78" i="480"/>
  <c r="AG77" i="480"/>
  <c r="AF77" i="480"/>
  <c r="W77" i="480"/>
  <c r="H77" i="480"/>
  <c r="AG76" i="480"/>
  <c r="AF76" i="480"/>
  <c r="W76" i="480"/>
  <c r="H76" i="480"/>
  <c r="W75" i="480"/>
  <c r="N75" i="480" s="1"/>
  <c r="P75" i="480"/>
  <c r="H75" i="480"/>
  <c r="W74" i="480"/>
  <c r="N74" i="480" s="1"/>
  <c r="P74" i="480"/>
  <c r="H74" i="480"/>
  <c r="W73" i="480"/>
  <c r="N73" i="480" s="1"/>
  <c r="P73" i="480"/>
  <c r="H73" i="480"/>
  <c r="W72" i="480"/>
  <c r="N72" i="480" s="1"/>
  <c r="P72" i="480"/>
  <c r="H72" i="480"/>
  <c r="W71" i="480"/>
  <c r="N71" i="480" s="1"/>
  <c r="P71" i="480"/>
  <c r="H71" i="480"/>
  <c r="W70" i="480"/>
  <c r="N70" i="480" s="1"/>
  <c r="P82" i="480"/>
  <c r="H70" i="480"/>
  <c r="AE69" i="480"/>
  <c r="AD69" i="480"/>
  <c r="AA69" i="480"/>
  <c r="Z69" i="480"/>
  <c r="W69" i="480"/>
  <c r="M69" i="480"/>
  <c r="P69" i="480" s="1"/>
  <c r="W68" i="480"/>
  <c r="H68" i="480"/>
  <c r="AG67" i="480"/>
  <c r="AF67" i="480"/>
  <c r="W67" i="480"/>
  <c r="H67" i="480"/>
  <c r="AG66" i="480"/>
  <c r="AF66" i="480"/>
  <c r="W66" i="480"/>
  <c r="H66" i="480"/>
  <c r="AG65" i="480"/>
  <c r="AF65" i="480"/>
  <c r="W65" i="480"/>
  <c r="H65" i="480"/>
  <c r="AG64" i="480"/>
  <c r="AF64" i="480"/>
  <c r="W64" i="480"/>
  <c r="H64" i="480"/>
  <c r="AG63" i="480"/>
  <c r="AF63" i="480"/>
  <c r="W63" i="480"/>
  <c r="H63" i="480"/>
  <c r="AG62" i="480"/>
  <c r="AF62" i="480"/>
  <c r="W62" i="480"/>
  <c r="H62" i="480"/>
  <c r="W61" i="480"/>
  <c r="N61" i="480"/>
  <c r="AG61" i="480" s="1"/>
  <c r="P61" i="480"/>
  <c r="H61" i="480"/>
  <c r="W60" i="480"/>
  <c r="P60" i="480"/>
  <c r="N60" i="480"/>
  <c r="O60" i="480" s="1"/>
  <c r="H60" i="480"/>
  <c r="W59" i="480"/>
  <c r="P59" i="480"/>
  <c r="N59" i="480"/>
  <c r="AG59" i="480" s="1"/>
  <c r="H59" i="480"/>
  <c r="W58" i="480"/>
  <c r="P58" i="480"/>
  <c r="N58" i="480"/>
  <c r="O58" i="480" s="1"/>
  <c r="H58" i="480"/>
  <c r="W57" i="480"/>
  <c r="P57" i="480"/>
  <c r="N57" i="480"/>
  <c r="O57" i="480" s="1"/>
  <c r="H57" i="480"/>
  <c r="AE56" i="480"/>
  <c r="AD56" i="480"/>
  <c r="AA56" i="480"/>
  <c r="Z56" i="480"/>
  <c r="W56" i="480"/>
  <c r="M56" i="480"/>
  <c r="W55" i="480"/>
  <c r="H55" i="480"/>
  <c r="AG54" i="480"/>
  <c r="AF54" i="480"/>
  <c r="W54" i="480"/>
  <c r="H54" i="480"/>
  <c r="AG53" i="480"/>
  <c r="AF53" i="480"/>
  <c r="W53" i="480"/>
  <c r="H53" i="480"/>
  <c r="AG52" i="480"/>
  <c r="AF52" i="480"/>
  <c r="W52" i="480"/>
  <c r="H52" i="480"/>
  <c r="W51" i="480"/>
  <c r="N51" i="480"/>
  <c r="P51" i="480"/>
  <c r="H51" i="480"/>
  <c r="W50" i="480"/>
  <c r="N50" i="480"/>
  <c r="AG50" i="480" s="1"/>
  <c r="H50" i="480"/>
  <c r="W49" i="480"/>
  <c r="N49" i="480" s="1"/>
  <c r="P49" i="480"/>
  <c r="H49" i="480"/>
  <c r="W48" i="480"/>
  <c r="N48" i="480"/>
  <c r="AG48" i="480" s="1"/>
  <c r="H48" i="480"/>
  <c r="W47" i="480"/>
  <c r="N47" i="480" s="1"/>
  <c r="P47" i="480"/>
  <c r="H47" i="480"/>
  <c r="W46" i="480"/>
  <c r="N46" i="480"/>
  <c r="AG46" i="480" s="1"/>
  <c r="P46" i="480"/>
  <c r="H46" i="480"/>
  <c r="W45" i="480"/>
  <c r="N45" i="480"/>
  <c r="AF45" i="480" s="1"/>
  <c r="P45" i="480"/>
  <c r="H45" i="480"/>
  <c r="W44" i="480"/>
  <c r="N44" i="480" s="1"/>
  <c r="P44" i="480"/>
  <c r="H44" i="480"/>
  <c r="AE43" i="480"/>
  <c r="AD43" i="480"/>
  <c r="AA43" i="480"/>
  <c r="Z43" i="480"/>
  <c r="M43" i="480"/>
  <c r="W42" i="480"/>
  <c r="H42" i="480"/>
  <c r="W41" i="480"/>
  <c r="AG40" i="480"/>
  <c r="AF40" i="480"/>
  <c r="W40" i="480"/>
  <c r="H40" i="480"/>
  <c r="W39" i="480"/>
  <c r="N39" i="480" s="1"/>
  <c r="P39" i="480"/>
  <c r="H39" i="480"/>
  <c r="W38" i="480"/>
  <c r="N38" i="480"/>
  <c r="P38" i="480"/>
  <c r="H38" i="480"/>
  <c r="W37" i="480"/>
  <c r="N37" i="480" s="1"/>
  <c r="P37" i="480"/>
  <c r="H37" i="480"/>
  <c r="W36" i="480"/>
  <c r="N36" i="480"/>
  <c r="P36" i="480"/>
  <c r="H36" i="480"/>
  <c r="W35" i="480"/>
  <c r="N35" i="480" s="1"/>
  <c r="P35" i="480"/>
  <c r="H35" i="480"/>
  <c r="W34" i="480"/>
  <c r="N34" i="480"/>
  <c r="P34" i="480"/>
  <c r="H34" i="480"/>
  <c r="W33" i="480"/>
  <c r="N33" i="480" s="1"/>
  <c r="P33" i="480"/>
  <c r="H33" i="480"/>
  <c r="W32" i="480"/>
  <c r="N32" i="480"/>
  <c r="P32" i="480"/>
  <c r="H32" i="480"/>
  <c r="W31" i="480"/>
  <c r="N31" i="480" s="1"/>
  <c r="P31" i="480"/>
  <c r="H31" i="480"/>
  <c r="AE30" i="480"/>
  <c r="AD30" i="480"/>
  <c r="AA30" i="480"/>
  <c r="Z30" i="480"/>
  <c r="M30" i="480"/>
  <c r="AF29" i="480"/>
  <c r="W29" i="480"/>
  <c r="H29" i="480"/>
  <c r="AG28" i="480"/>
  <c r="AF28" i="480"/>
  <c r="W28" i="480"/>
  <c r="H28" i="480"/>
  <c r="AG27" i="480"/>
  <c r="AF27" i="480"/>
  <c r="W27" i="480"/>
  <c r="H27" i="480"/>
  <c r="AG26" i="480"/>
  <c r="AF26" i="480"/>
  <c r="W26" i="480"/>
  <c r="H26" i="480"/>
  <c r="AG25" i="480"/>
  <c r="AF25" i="480"/>
  <c r="W25" i="480"/>
  <c r="H25" i="480"/>
  <c r="W24" i="480"/>
  <c r="N24" i="480" s="1"/>
  <c r="P24" i="480"/>
  <c r="H24" i="480"/>
  <c r="W23" i="480"/>
  <c r="N23" i="480"/>
  <c r="AG23" i="480" s="1"/>
  <c r="P23" i="480"/>
  <c r="H23" i="480"/>
  <c r="W22" i="480"/>
  <c r="N22" i="480" s="1"/>
  <c r="P22" i="480"/>
  <c r="H22" i="480"/>
  <c r="W21" i="480"/>
  <c r="N21" i="480"/>
  <c r="AG21" i="480" s="1"/>
  <c r="P21" i="480"/>
  <c r="H21" i="480"/>
  <c r="W20" i="480"/>
  <c r="N20" i="480" s="1"/>
  <c r="P20" i="480"/>
  <c r="H20" i="480"/>
  <c r="W19" i="480"/>
  <c r="N19" i="480"/>
  <c r="AG19" i="480" s="1"/>
  <c r="P19" i="480"/>
  <c r="H19" i="480"/>
  <c r="W18" i="480"/>
  <c r="N18" i="480"/>
  <c r="H18" i="480"/>
  <c r="AE17" i="480"/>
  <c r="AD17" i="480"/>
  <c r="AA17" i="480"/>
  <c r="Z17" i="480"/>
  <c r="W17" i="480"/>
  <c r="M17" i="480"/>
  <c r="AG16" i="480"/>
  <c r="AF16" i="480"/>
  <c r="W16" i="480"/>
  <c r="H16" i="480"/>
  <c r="AG15" i="480"/>
  <c r="AF15" i="480"/>
  <c r="W15" i="480"/>
  <c r="H15" i="480"/>
  <c r="AG14" i="480"/>
  <c r="AF14" i="480"/>
  <c r="W14" i="480"/>
  <c r="H14" i="480"/>
  <c r="AG13" i="480"/>
  <c r="AF13" i="480"/>
  <c r="W13" i="480"/>
  <c r="H13" i="480"/>
  <c r="AG12" i="480"/>
  <c r="AF12" i="480"/>
  <c r="W12" i="480"/>
  <c r="H12" i="480"/>
  <c r="AG11" i="480"/>
  <c r="AF11" i="480"/>
  <c r="W11" i="480"/>
  <c r="H11" i="480"/>
  <c r="W10" i="480"/>
  <c r="N10" i="480" s="1"/>
  <c r="P10" i="480"/>
  <c r="H10" i="480"/>
  <c r="W9" i="480"/>
  <c r="N9" i="480"/>
  <c r="O9" i="480" s="1"/>
  <c r="H9" i="480"/>
  <c r="W8" i="480"/>
  <c r="N8" i="480" s="1"/>
  <c r="P8" i="480"/>
  <c r="H8" i="480"/>
  <c r="W7" i="480"/>
  <c r="N7" i="480"/>
  <c r="O7" i="480" s="1"/>
  <c r="P7" i="480"/>
  <c r="H7" i="480"/>
  <c r="W6" i="480"/>
  <c r="P6" i="480"/>
  <c r="N6" i="480"/>
  <c r="O6" i="480" s="1"/>
  <c r="AG6" i="480"/>
  <c r="H6" i="480"/>
  <c r="W5" i="480"/>
  <c r="N5" i="480" s="1"/>
  <c r="P5" i="480"/>
  <c r="P17" i="480"/>
  <c r="H5" i="480"/>
  <c r="AE2" i="480"/>
  <c r="AD2" i="480"/>
  <c r="AA2" i="480"/>
  <c r="Z2" i="480"/>
  <c r="I2" i="480"/>
  <c r="I1" i="480"/>
  <c r="E1" i="480"/>
  <c r="AE173" i="479"/>
  <c r="AD173" i="479"/>
  <c r="AA173" i="479"/>
  <c r="Z173" i="479"/>
  <c r="M173" i="479"/>
  <c r="W172" i="479"/>
  <c r="H172" i="479"/>
  <c r="W171" i="479"/>
  <c r="H171" i="479"/>
  <c r="AG170" i="479"/>
  <c r="AF170" i="479"/>
  <c r="W170" i="479"/>
  <c r="H170" i="479"/>
  <c r="AG169" i="479"/>
  <c r="AF169" i="479"/>
  <c r="W169" i="479"/>
  <c r="H169" i="479"/>
  <c r="AG168" i="479"/>
  <c r="AF168" i="479"/>
  <c r="W168" i="479"/>
  <c r="H168" i="479"/>
  <c r="AG167" i="479"/>
  <c r="AF167" i="479"/>
  <c r="W167" i="479"/>
  <c r="H167" i="479"/>
  <c r="W166" i="479"/>
  <c r="N166" i="479"/>
  <c r="O166" i="479" s="1"/>
  <c r="P166" i="479"/>
  <c r="H166" i="479"/>
  <c r="W165" i="479"/>
  <c r="P165" i="479"/>
  <c r="N165" i="479"/>
  <c r="O165" i="479" s="1"/>
  <c r="AG165" i="479"/>
  <c r="H165" i="479"/>
  <c r="W164" i="479"/>
  <c r="N164" i="479"/>
  <c r="O164" i="479" s="1"/>
  <c r="P164" i="479"/>
  <c r="H164" i="479"/>
  <c r="W163" i="479"/>
  <c r="P163" i="479"/>
  <c r="N163" i="479"/>
  <c r="AG163" i="479" s="1"/>
  <c r="H163" i="479"/>
  <c r="W162" i="479"/>
  <c r="N162" i="479"/>
  <c r="O162" i="479" s="1"/>
  <c r="P162" i="479"/>
  <c r="H162" i="479"/>
  <c r="W161" i="479"/>
  <c r="N161" i="479"/>
  <c r="N173" i="479" s="1"/>
  <c r="H161" i="479"/>
  <c r="AE160" i="479"/>
  <c r="AD160" i="479"/>
  <c r="AA160" i="479"/>
  <c r="Z160" i="479"/>
  <c r="M160" i="479"/>
  <c r="W159" i="479"/>
  <c r="H159" i="479"/>
  <c r="W158" i="479"/>
  <c r="H158" i="479"/>
  <c r="W157" i="479"/>
  <c r="H157" i="479"/>
  <c r="W156" i="479"/>
  <c r="H156" i="479"/>
  <c r="W155" i="479"/>
  <c r="N155" i="479"/>
  <c r="AG155" i="479" s="1"/>
  <c r="P155" i="479"/>
  <c r="H155" i="479"/>
  <c r="W154" i="479"/>
  <c r="N154" i="479"/>
  <c r="O154" i="479" s="1"/>
  <c r="P154" i="479"/>
  <c r="H154" i="479"/>
  <c r="W153" i="479"/>
  <c r="N153" i="479"/>
  <c r="AG153" i="479" s="1"/>
  <c r="P153" i="479"/>
  <c r="H153" i="479"/>
  <c r="W152" i="479"/>
  <c r="P152" i="479"/>
  <c r="N152" i="479"/>
  <c r="O152" i="479" s="1"/>
  <c r="H152" i="479"/>
  <c r="W151" i="479"/>
  <c r="N151" i="479"/>
  <c r="AG151" i="479" s="1"/>
  <c r="P151" i="479"/>
  <c r="H151" i="479"/>
  <c r="W150" i="479"/>
  <c r="P150" i="479"/>
  <c r="N150" i="479"/>
  <c r="O150" i="479" s="1"/>
  <c r="H150" i="479"/>
  <c r="W149" i="479"/>
  <c r="N149" i="479"/>
  <c r="AG149" i="479" s="1"/>
  <c r="P149" i="479"/>
  <c r="H149" i="479"/>
  <c r="W148" i="479"/>
  <c r="N148" i="479" s="1"/>
  <c r="P148" i="479"/>
  <c r="H148" i="479"/>
  <c r="AE147" i="479"/>
  <c r="AD147" i="479"/>
  <c r="AA147" i="479"/>
  <c r="Z147" i="479"/>
  <c r="W147" i="479"/>
  <c r="M147" i="479"/>
  <c r="W146" i="479"/>
  <c r="H146" i="479"/>
  <c r="AG145" i="479"/>
  <c r="AF145" i="479"/>
  <c r="W145" i="479"/>
  <c r="AG144" i="479"/>
  <c r="AF144" i="479"/>
  <c r="W144" i="479"/>
  <c r="H144" i="479"/>
  <c r="W143" i="479"/>
  <c r="N143" i="479"/>
  <c r="P143" i="479"/>
  <c r="H143" i="479"/>
  <c r="W142" i="479"/>
  <c r="N142" i="479" s="1"/>
  <c r="P142" i="479"/>
  <c r="H142" i="479"/>
  <c r="W141" i="479"/>
  <c r="N141" i="479"/>
  <c r="O141" i="479" s="1"/>
  <c r="P141" i="479"/>
  <c r="H141" i="479"/>
  <c r="W140" i="479"/>
  <c r="N140" i="479" s="1"/>
  <c r="P140" i="479"/>
  <c r="H140" i="479"/>
  <c r="W139" i="479"/>
  <c r="N139" i="479"/>
  <c r="O139" i="479" s="1"/>
  <c r="P139" i="479"/>
  <c r="H139" i="479"/>
  <c r="W138" i="479"/>
  <c r="N138" i="479" s="1"/>
  <c r="P138" i="479"/>
  <c r="H138" i="479"/>
  <c r="W137" i="479"/>
  <c r="N137" i="479"/>
  <c r="O137" i="479" s="1"/>
  <c r="H137" i="479"/>
  <c r="W136" i="479"/>
  <c r="N136" i="479" s="1"/>
  <c r="P136" i="479"/>
  <c r="H136" i="479"/>
  <c r="W135" i="479"/>
  <c r="N135" i="479" s="1"/>
  <c r="P135" i="479"/>
  <c r="P147" i="479"/>
  <c r="H135" i="479"/>
  <c r="AE134" i="479"/>
  <c r="AD134" i="479"/>
  <c r="AA134" i="479"/>
  <c r="Z134" i="479"/>
  <c r="M134" i="479"/>
  <c r="W133" i="479"/>
  <c r="H133" i="479"/>
  <c r="W132" i="479"/>
  <c r="H132" i="479"/>
  <c r="AG131" i="479"/>
  <c r="AF131" i="479"/>
  <c r="W131" i="479"/>
  <c r="H131" i="479"/>
  <c r="W130" i="479"/>
  <c r="N130" i="479" s="1"/>
  <c r="P130" i="479"/>
  <c r="H130" i="479"/>
  <c r="W129" i="479"/>
  <c r="N129" i="479"/>
  <c r="O129" i="479" s="1"/>
  <c r="H129" i="479"/>
  <c r="W128" i="479"/>
  <c r="N128" i="479" s="1"/>
  <c r="P128" i="479"/>
  <c r="H128" i="479"/>
  <c r="W127" i="479"/>
  <c r="N127" i="479"/>
  <c r="O127" i="479" s="1"/>
  <c r="H127" i="479"/>
  <c r="W126" i="479"/>
  <c r="N126" i="479" s="1"/>
  <c r="P126" i="479"/>
  <c r="H126" i="479"/>
  <c r="W125" i="479"/>
  <c r="N125" i="479"/>
  <c r="O125" i="479" s="1"/>
  <c r="H125" i="479"/>
  <c r="W124" i="479"/>
  <c r="N124" i="479" s="1"/>
  <c r="P124" i="479"/>
  <c r="H124" i="479"/>
  <c r="W123" i="479"/>
  <c r="N123" i="479"/>
  <c r="O123" i="479" s="1"/>
  <c r="H123" i="479"/>
  <c r="W122" i="479"/>
  <c r="N122" i="479"/>
  <c r="H122" i="479"/>
  <c r="AE121" i="479"/>
  <c r="AD121" i="479"/>
  <c r="AA121" i="479"/>
  <c r="Z121" i="479"/>
  <c r="W121" i="479"/>
  <c r="M121" i="479"/>
  <c r="AG120" i="479"/>
  <c r="AF120" i="479"/>
  <c r="W120" i="479"/>
  <c r="H120" i="479"/>
  <c r="AG119" i="479"/>
  <c r="AF119" i="479"/>
  <c r="W119" i="479"/>
  <c r="H119" i="479"/>
  <c r="W118" i="479"/>
  <c r="P118" i="479"/>
  <c r="N118" i="479"/>
  <c r="H118" i="479"/>
  <c r="W117" i="479"/>
  <c r="N117" i="479" s="1"/>
  <c r="P117" i="479"/>
  <c r="H117" i="479"/>
  <c r="W116" i="479"/>
  <c r="P116" i="479"/>
  <c r="N116" i="479"/>
  <c r="H116" i="479"/>
  <c r="W115" i="479"/>
  <c r="N115" i="479" s="1"/>
  <c r="P115" i="479"/>
  <c r="H115" i="479"/>
  <c r="W114" i="479"/>
  <c r="N114" i="479"/>
  <c r="AG114" i="479" s="1"/>
  <c r="P114" i="479"/>
  <c r="H114" i="479"/>
  <c r="W113" i="479"/>
  <c r="N113" i="479" s="1"/>
  <c r="P113" i="479"/>
  <c r="H113" i="479"/>
  <c r="W112" i="479"/>
  <c r="N112" i="479"/>
  <c r="AG112" i="479" s="1"/>
  <c r="P112" i="479"/>
  <c r="H112" i="479"/>
  <c r="W111" i="479"/>
  <c r="N111" i="479" s="1"/>
  <c r="P111" i="479"/>
  <c r="H111" i="479"/>
  <c r="W110" i="479"/>
  <c r="N110" i="479"/>
  <c r="AG110" i="479" s="1"/>
  <c r="P110" i="479"/>
  <c r="H110" i="479"/>
  <c r="W109" i="479"/>
  <c r="N109" i="479"/>
  <c r="AG109" i="479" s="1"/>
  <c r="P109" i="479"/>
  <c r="H109" i="479"/>
  <c r="AE108" i="479"/>
  <c r="AD108" i="479"/>
  <c r="AA108" i="479"/>
  <c r="Z108" i="479"/>
  <c r="W108" i="479"/>
  <c r="M108" i="479"/>
  <c r="W107" i="479"/>
  <c r="H107" i="479"/>
  <c r="AG106" i="479"/>
  <c r="AF106" i="479"/>
  <c r="W106" i="479"/>
  <c r="H106" i="479"/>
  <c r="AG105" i="479"/>
  <c r="AF105" i="479"/>
  <c r="W105" i="479"/>
  <c r="H105" i="479"/>
  <c r="AG104" i="479"/>
  <c r="AF104" i="479"/>
  <c r="W104" i="479"/>
  <c r="H104" i="479"/>
  <c r="AG103" i="479"/>
  <c r="AF103" i="479"/>
  <c r="W103" i="479"/>
  <c r="H103" i="479"/>
  <c r="W102" i="479"/>
  <c r="P102" i="479"/>
  <c r="N102" i="479"/>
  <c r="AG102" i="479" s="1"/>
  <c r="H102" i="479"/>
  <c r="W101" i="479"/>
  <c r="N101" i="479"/>
  <c r="O101" i="479" s="1"/>
  <c r="P101" i="479"/>
  <c r="H101" i="479"/>
  <c r="W100" i="479"/>
  <c r="P100" i="479"/>
  <c r="N100" i="479"/>
  <c r="O100" i="479" s="1"/>
  <c r="AG100" i="479"/>
  <c r="H100" i="479"/>
  <c r="W99" i="479"/>
  <c r="N99" i="479"/>
  <c r="O99" i="479" s="1"/>
  <c r="P99" i="479"/>
  <c r="H99" i="479"/>
  <c r="W98" i="479"/>
  <c r="P98" i="479"/>
  <c r="N98" i="479"/>
  <c r="O98" i="479" s="1"/>
  <c r="AG98" i="479"/>
  <c r="H98" i="479"/>
  <c r="W97" i="479"/>
  <c r="N97" i="479"/>
  <c r="O97" i="479" s="1"/>
  <c r="P97" i="479"/>
  <c r="H97" i="479"/>
  <c r="W96" i="479"/>
  <c r="N96" i="479" s="1"/>
  <c r="P96" i="479"/>
  <c r="P108" i="479"/>
  <c r="H96" i="479"/>
  <c r="AE95" i="479"/>
  <c r="AD95" i="479"/>
  <c r="AA95" i="479"/>
  <c r="Z95" i="479"/>
  <c r="M95" i="479"/>
  <c r="AG94" i="479"/>
  <c r="AF94" i="479"/>
  <c r="W94" i="479"/>
  <c r="H94" i="479"/>
  <c r="AG93" i="479"/>
  <c r="AF93" i="479"/>
  <c r="W93" i="479"/>
  <c r="H93" i="479"/>
  <c r="AG92" i="479"/>
  <c r="AF92" i="479"/>
  <c r="W92" i="479"/>
  <c r="H92" i="479"/>
  <c r="AG91" i="479"/>
  <c r="AF91" i="479"/>
  <c r="W91" i="479"/>
  <c r="H91" i="479"/>
  <c r="W90" i="479"/>
  <c r="P90" i="479"/>
  <c r="N90" i="479"/>
  <c r="AG90" i="479" s="1"/>
  <c r="H90" i="479"/>
  <c r="W89" i="479"/>
  <c r="P89" i="479"/>
  <c r="N89" i="479"/>
  <c r="O89" i="479" s="1"/>
  <c r="H89" i="479"/>
  <c r="W88" i="479"/>
  <c r="P88" i="479"/>
  <c r="N88" i="479"/>
  <c r="AG88" i="479" s="1"/>
  <c r="H88" i="479"/>
  <c r="W87" i="479"/>
  <c r="P87" i="479"/>
  <c r="N87" i="479"/>
  <c r="O87" i="479" s="1"/>
  <c r="H87" i="479"/>
  <c r="W86" i="479"/>
  <c r="P86" i="479"/>
  <c r="N86" i="479"/>
  <c r="AG86" i="479" s="1"/>
  <c r="H86" i="479"/>
  <c r="W85" i="479"/>
  <c r="P85" i="479"/>
  <c r="N85" i="479"/>
  <c r="O85" i="479" s="1"/>
  <c r="H85" i="479"/>
  <c r="W84" i="479"/>
  <c r="P84" i="479"/>
  <c r="N84" i="479"/>
  <c r="AG84" i="479" s="1"/>
  <c r="H84" i="479"/>
  <c r="W83" i="479"/>
  <c r="N83" i="479" s="1"/>
  <c r="P83" i="479"/>
  <c r="H83" i="479"/>
  <c r="AE82" i="479"/>
  <c r="AD82" i="479"/>
  <c r="AA82" i="479"/>
  <c r="Z82" i="479"/>
  <c r="M82" i="479"/>
  <c r="W81" i="479"/>
  <c r="AG80" i="479"/>
  <c r="AF80" i="479"/>
  <c r="W80" i="479"/>
  <c r="H80" i="479"/>
  <c r="AG79" i="479"/>
  <c r="AF79" i="479"/>
  <c r="W79" i="479"/>
  <c r="H79" i="479"/>
  <c r="AG78" i="479"/>
  <c r="AF78" i="479"/>
  <c r="W78" i="479"/>
  <c r="H78" i="479"/>
  <c r="AG77" i="479"/>
  <c r="AF77" i="479"/>
  <c r="W77" i="479"/>
  <c r="H77" i="479"/>
  <c r="W76" i="479"/>
  <c r="N76" i="479" s="1"/>
  <c r="P76" i="479"/>
  <c r="H76" i="479"/>
  <c r="W75" i="479"/>
  <c r="N75" i="479"/>
  <c r="P75" i="479"/>
  <c r="H75" i="479"/>
  <c r="W74" i="479"/>
  <c r="N74" i="479" s="1"/>
  <c r="P74" i="479"/>
  <c r="H74" i="479"/>
  <c r="W73" i="479"/>
  <c r="N73" i="479"/>
  <c r="P73" i="479"/>
  <c r="H73" i="479"/>
  <c r="W72" i="479"/>
  <c r="N72" i="479" s="1"/>
  <c r="P72" i="479"/>
  <c r="H72" i="479"/>
  <c r="W71" i="479"/>
  <c r="N71" i="479"/>
  <c r="P71" i="479"/>
  <c r="H71" i="479"/>
  <c r="W70" i="479"/>
  <c r="N70" i="479"/>
  <c r="AF70" i="479" s="1"/>
  <c r="H70" i="479"/>
  <c r="AE69" i="479"/>
  <c r="AD69" i="479"/>
  <c r="AA69" i="479"/>
  <c r="Z69" i="479"/>
  <c r="W69" i="479"/>
  <c r="M69" i="479"/>
  <c r="P69" i="479" s="1"/>
  <c r="W68" i="479"/>
  <c r="H68" i="479"/>
  <c r="AG67" i="479"/>
  <c r="AF67" i="479"/>
  <c r="W67" i="479"/>
  <c r="H67" i="479"/>
  <c r="AG66" i="479"/>
  <c r="AF66" i="479"/>
  <c r="W66" i="479"/>
  <c r="H66" i="479"/>
  <c r="AG65" i="479"/>
  <c r="AF65" i="479"/>
  <c r="W65" i="479"/>
  <c r="H65" i="479"/>
  <c r="AG64" i="479"/>
  <c r="AF64" i="479"/>
  <c r="W64" i="479"/>
  <c r="H64" i="479"/>
  <c r="AG63" i="479"/>
  <c r="AF63" i="479"/>
  <c r="W63" i="479"/>
  <c r="H63" i="479"/>
  <c r="AG62" i="479"/>
  <c r="AF62" i="479"/>
  <c r="W62" i="479"/>
  <c r="H62" i="479"/>
  <c r="W61" i="479"/>
  <c r="P61" i="479"/>
  <c r="N61" i="479"/>
  <c r="AG61" i="479" s="1"/>
  <c r="H61" i="479"/>
  <c r="W60" i="479"/>
  <c r="N60" i="479"/>
  <c r="O60" i="479" s="1"/>
  <c r="P60" i="479"/>
  <c r="H60" i="479"/>
  <c r="W59" i="479"/>
  <c r="P59" i="479"/>
  <c r="N59" i="479"/>
  <c r="AG59" i="479" s="1"/>
  <c r="H59" i="479"/>
  <c r="W58" i="479"/>
  <c r="N58" i="479"/>
  <c r="O58" i="479" s="1"/>
  <c r="P58" i="479"/>
  <c r="H58" i="479"/>
  <c r="W57" i="479"/>
  <c r="P57" i="479"/>
  <c r="N57" i="479"/>
  <c r="O57" i="479" s="1"/>
  <c r="H57" i="479"/>
  <c r="AE56" i="479"/>
  <c r="AD56" i="479"/>
  <c r="AA56" i="479"/>
  <c r="Z56" i="479"/>
  <c r="W56" i="479"/>
  <c r="M56" i="479"/>
  <c r="W55" i="479"/>
  <c r="H55" i="479"/>
  <c r="AG54" i="479"/>
  <c r="AF54" i="479"/>
  <c r="W54" i="479"/>
  <c r="H54" i="479"/>
  <c r="AG53" i="479"/>
  <c r="AF53" i="479"/>
  <c r="W53" i="479"/>
  <c r="H53" i="479"/>
  <c r="AG52" i="479"/>
  <c r="AF52" i="479"/>
  <c r="W52" i="479"/>
  <c r="H52" i="479"/>
  <c r="W51" i="479"/>
  <c r="N51" i="479" s="1"/>
  <c r="P51" i="479"/>
  <c r="H51" i="479"/>
  <c r="W50" i="479"/>
  <c r="N50" i="479"/>
  <c r="H50" i="479"/>
  <c r="W49" i="479"/>
  <c r="N49" i="479" s="1"/>
  <c r="P49" i="479"/>
  <c r="H49" i="479"/>
  <c r="W48" i="479"/>
  <c r="N48" i="479" s="1"/>
  <c r="H48" i="479"/>
  <c r="W47" i="479"/>
  <c r="N47" i="479" s="1"/>
  <c r="P47" i="479"/>
  <c r="H47" i="479"/>
  <c r="W46" i="479"/>
  <c r="N46" i="479" s="1"/>
  <c r="H46" i="479"/>
  <c r="W45" i="479"/>
  <c r="N45" i="479" s="1"/>
  <c r="P45" i="479"/>
  <c r="H45" i="479"/>
  <c r="W44" i="479"/>
  <c r="N44" i="479" s="1"/>
  <c r="P44" i="479"/>
  <c r="H44" i="479"/>
  <c r="AE43" i="479"/>
  <c r="AD43" i="479"/>
  <c r="AA43" i="479"/>
  <c r="Z43" i="479"/>
  <c r="M43" i="479"/>
  <c r="W42" i="479"/>
  <c r="H42" i="479"/>
  <c r="W41" i="479"/>
  <c r="AG40" i="479"/>
  <c r="AF40" i="479"/>
  <c r="W40" i="479"/>
  <c r="H40" i="479"/>
  <c r="W39" i="479"/>
  <c r="N39" i="479" s="1"/>
  <c r="P39" i="479"/>
  <c r="H39" i="479"/>
  <c r="W38" i="479"/>
  <c r="P38" i="479"/>
  <c r="N38" i="479"/>
  <c r="AG38" i="479" s="1"/>
  <c r="H38" i="479"/>
  <c r="W37" i="479"/>
  <c r="N37" i="479" s="1"/>
  <c r="P37" i="479"/>
  <c r="H37" i="479"/>
  <c r="W36" i="479"/>
  <c r="P36" i="479"/>
  <c r="N36" i="479"/>
  <c r="AG36" i="479" s="1"/>
  <c r="H36" i="479"/>
  <c r="W35" i="479"/>
  <c r="N35" i="479" s="1"/>
  <c r="P35" i="479"/>
  <c r="H35" i="479"/>
  <c r="W34" i="479"/>
  <c r="P34" i="479"/>
  <c r="N34" i="479"/>
  <c r="AG34" i="479" s="1"/>
  <c r="H34" i="479"/>
  <c r="W33" i="479"/>
  <c r="N33" i="479" s="1"/>
  <c r="P33" i="479"/>
  <c r="H33" i="479"/>
  <c r="W32" i="479"/>
  <c r="P32" i="479"/>
  <c r="N32" i="479"/>
  <c r="AG32" i="479" s="1"/>
  <c r="H32" i="479"/>
  <c r="W31" i="479"/>
  <c r="P31" i="479"/>
  <c r="N31" i="479"/>
  <c r="P43" i="479"/>
  <c r="H31" i="479"/>
  <c r="AE30" i="479"/>
  <c r="AD30" i="479"/>
  <c r="AA30" i="479"/>
  <c r="Z30" i="479"/>
  <c r="M30" i="479"/>
  <c r="AF29" i="479"/>
  <c r="W29" i="479"/>
  <c r="H29" i="479"/>
  <c r="AG28" i="479"/>
  <c r="AF28" i="479"/>
  <c r="W28" i="479"/>
  <c r="H28" i="479"/>
  <c r="AG27" i="479"/>
  <c r="AF27" i="479"/>
  <c r="W27" i="479"/>
  <c r="H27" i="479"/>
  <c r="AG26" i="479"/>
  <c r="AF26" i="479"/>
  <c r="W26" i="479"/>
  <c r="H26" i="479"/>
  <c r="AG25" i="479"/>
  <c r="AF25" i="479"/>
  <c r="W25" i="479"/>
  <c r="H25" i="479"/>
  <c r="W24" i="479"/>
  <c r="N24" i="479" s="1"/>
  <c r="P24" i="479"/>
  <c r="H24" i="479"/>
  <c r="W23" i="479"/>
  <c r="N23" i="479"/>
  <c r="P23" i="479"/>
  <c r="H23" i="479"/>
  <c r="W22" i="479"/>
  <c r="N22" i="479" s="1"/>
  <c r="P22" i="479"/>
  <c r="H22" i="479"/>
  <c r="W21" i="479"/>
  <c r="N21" i="479"/>
  <c r="P21" i="479"/>
  <c r="H21" i="479"/>
  <c r="W20" i="479"/>
  <c r="N20" i="479" s="1"/>
  <c r="P20" i="479"/>
  <c r="H20" i="479"/>
  <c r="W19" i="479"/>
  <c r="N19" i="479"/>
  <c r="P19" i="479"/>
  <c r="H19" i="479"/>
  <c r="W18" i="479"/>
  <c r="N18" i="479"/>
  <c r="H18" i="479"/>
  <c r="AE17" i="479"/>
  <c r="AE2" i="479" s="1"/>
  <c r="AD17" i="479"/>
  <c r="AA17" i="479"/>
  <c r="Z17" i="479"/>
  <c r="W17" i="479"/>
  <c r="M17" i="479"/>
  <c r="AG16" i="479"/>
  <c r="AF16" i="479"/>
  <c r="W16" i="479"/>
  <c r="H16" i="479"/>
  <c r="AG15" i="479"/>
  <c r="AF15" i="479"/>
  <c r="W15" i="479"/>
  <c r="H15" i="479"/>
  <c r="AG14" i="479"/>
  <c r="AF14" i="479"/>
  <c r="W14" i="479"/>
  <c r="H14" i="479"/>
  <c r="AG13" i="479"/>
  <c r="AF13" i="479"/>
  <c r="W13" i="479"/>
  <c r="H13" i="479"/>
  <c r="AG12" i="479"/>
  <c r="AF12" i="479"/>
  <c r="W12" i="479"/>
  <c r="H12" i="479"/>
  <c r="AG11" i="479"/>
  <c r="AF11" i="479"/>
  <c r="W11" i="479"/>
  <c r="H11" i="479"/>
  <c r="W10" i="479"/>
  <c r="P10" i="479"/>
  <c r="N10" i="479"/>
  <c r="AG10" i="479" s="1"/>
  <c r="H10" i="479"/>
  <c r="W9" i="479"/>
  <c r="N9" i="479"/>
  <c r="O9" i="479" s="1"/>
  <c r="P9" i="479"/>
  <c r="H9" i="479"/>
  <c r="W8" i="479"/>
  <c r="P8" i="479"/>
  <c r="N8" i="479"/>
  <c r="AG8" i="479" s="1"/>
  <c r="H8" i="479"/>
  <c r="W7" i="479"/>
  <c r="N7" i="479"/>
  <c r="O7" i="479" s="1"/>
  <c r="P7" i="479"/>
  <c r="H7" i="479"/>
  <c r="W6" i="479"/>
  <c r="P6" i="479"/>
  <c r="N6" i="479"/>
  <c r="AG6" i="479" s="1"/>
  <c r="H6" i="479"/>
  <c r="W5" i="479"/>
  <c r="N5" i="479" s="1"/>
  <c r="P5" i="479"/>
  <c r="P17" i="479"/>
  <c r="H5" i="479"/>
  <c r="AD2" i="479"/>
  <c r="AA2" i="479"/>
  <c r="Z2" i="479"/>
  <c r="I2" i="479"/>
  <c r="I1" i="479"/>
  <c r="E1" i="479"/>
  <c r="AE173" i="478"/>
  <c r="AD173" i="478"/>
  <c r="AA173" i="478"/>
  <c r="Z173" i="478"/>
  <c r="M173" i="478"/>
  <c r="W172" i="478"/>
  <c r="H172" i="478"/>
  <c r="W171" i="478"/>
  <c r="H171" i="478"/>
  <c r="AG170" i="478"/>
  <c r="AF170" i="478"/>
  <c r="W170" i="478"/>
  <c r="H170" i="478"/>
  <c r="AG169" i="478"/>
  <c r="AF169" i="478"/>
  <c r="W169" i="478"/>
  <c r="H169" i="478"/>
  <c r="AG168" i="478"/>
  <c r="AF168" i="478"/>
  <c r="W168" i="478"/>
  <c r="H168" i="478"/>
  <c r="AG167" i="478"/>
  <c r="AF167" i="478"/>
  <c r="W167" i="478"/>
  <c r="H167" i="478"/>
  <c r="W166" i="478"/>
  <c r="P166" i="478"/>
  <c r="N166" i="478"/>
  <c r="H166" i="478"/>
  <c r="W165" i="478"/>
  <c r="P165" i="478"/>
  <c r="N165" i="478"/>
  <c r="H165" i="478"/>
  <c r="W164" i="478"/>
  <c r="P164" i="478"/>
  <c r="N164" i="478"/>
  <c r="H164" i="478"/>
  <c r="W163" i="478"/>
  <c r="P163" i="478"/>
  <c r="N163" i="478"/>
  <c r="H163" i="478"/>
  <c r="W162" i="478"/>
  <c r="P162" i="478"/>
  <c r="N162" i="478"/>
  <c r="H162" i="478"/>
  <c r="W161" i="478"/>
  <c r="N161" i="478" s="1"/>
  <c r="P161" i="478"/>
  <c r="P173" i="478"/>
  <c r="H161" i="478"/>
  <c r="AE160" i="478"/>
  <c r="AD160" i="478"/>
  <c r="AA160" i="478"/>
  <c r="Z160" i="478"/>
  <c r="M160" i="478"/>
  <c r="W159" i="478"/>
  <c r="H159" i="478"/>
  <c r="W158" i="478"/>
  <c r="H158" i="478"/>
  <c r="W157" i="478"/>
  <c r="H157" i="478"/>
  <c r="W156" i="478"/>
  <c r="H156" i="478"/>
  <c r="AG155" i="478"/>
  <c r="AF155" i="478"/>
  <c r="W155" i="478"/>
  <c r="H155" i="478"/>
  <c r="AG154" i="478"/>
  <c r="AF154" i="478"/>
  <c r="W154" i="478"/>
  <c r="H154" i="478"/>
  <c r="AG153" i="478"/>
  <c r="AF153" i="478"/>
  <c r="W153" i="478"/>
  <c r="H153" i="478"/>
  <c r="W152" i="478"/>
  <c r="P152" i="478"/>
  <c r="N152" i="478"/>
  <c r="H152" i="478"/>
  <c r="W151" i="478"/>
  <c r="P151" i="478"/>
  <c r="N151" i="478"/>
  <c r="H151" i="478"/>
  <c r="W150" i="478"/>
  <c r="P150" i="478"/>
  <c r="N150" i="478"/>
  <c r="H150" i="478"/>
  <c r="W149" i="478"/>
  <c r="N149" i="478"/>
  <c r="AG149" i="478" s="1"/>
  <c r="P149" i="478"/>
  <c r="H149" i="478"/>
  <c r="W148" i="478"/>
  <c r="N148" i="478" s="1"/>
  <c r="H148" i="478"/>
  <c r="AE147" i="478"/>
  <c r="AD147" i="478"/>
  <c r="AA147" i="478"/>
  <c r="Z147" i="478"/>
  <c r="W147" i="478"/>
  <c r="M147" i="478"/>
  <c r="W146" i="478"/>
  <c r="H146" i="478"/>
  <c r="AG145" i="478"/>
  <c r="AF145" i="478"/>
  <c r="W145" i="478"/>
  <c r="AG144" i="478"/>
  <c r="AF144" i="478"/>
  <c r="W144" i="478"/>
  <c r="H144" i="478"/>
  <c r="AG143" i="478"/>
  <c r="AF143" i="478"/>
  <c r="W143" i="478"/>
  <c r="H143" i="478"/>
  <c r="W142" i="478"/>
  <c r="N142" i="478" s="1"/>
  <c r="P142" i="478"/>
  <c r="H142" i="478"/>
  <c r="W141" i="478"/>
  <c r="N141" i="478" s="1"/>
  <c r="P141" i="478"/>
  <c r="H141" i="478"/>
  <c r="W140" i="478"/>
  <c r="N140" i="478" s="1"/>
  <c r="P140" i="478"/>
  <c r="H140" i="478"/>
  <c r="W139" i="478"/>
  <c r="N139" i="478" s="1"/>
  <c r="P139" i="478"/>
  <c r="H139" i="478"/>
  <c r="W138" i="478"/>
  <c r="N138" i="478" s="1"/>
  <c r="P138" i="478"/>
  <c r="H138" i="478"/>
  <c r="W137" i="478"/>
  <c r="N137" i="478" s="1"/>
  <c r="P137" i="478"/>
  <c r="H137" i="478"/>
  <c r="W136" i="478"/>
  <c r="N136" i="478" s="1"/>
  <c r="P136" i="478"/>
  <c r="H136" i="478"/>
  <c r="W135" i="478"/>
  <c r="N135" i="478" s="1"/>
  <c r="H135" i="478"/>
  <c r="AE134" i="478"/>
  <c r="AD134" i="478"/>
  <c r="AA134" i="478"/>
  <c r="Z134" i="478"/>
  <c r="M134" i="478"/>
  <c r="W133" i="478"/>
  <c r="H133" i="478"/>
  <c r="W132" i="478"/>
  <c r="H132" i="478"/>
  <c r="AG131" i="478"/>
  <c r="AF131" i="478"/>
  <c r="W131" i="478"/>
  <c r="H131" i="478"/>
  <c r="W130" i="478"/>
  <c r="N130" i="478" s="1"/>
  <c r="P130" i="478"/>
  <c r="H130" i="478"/>
  <c r="W129" i="478"/>
  <c r="N129" i="478" s="1"/>
  <c r="P129" i="478"/>
  <c r="H129" i="478"/>
  <c r="W128" i="478"/>
  <c r="N128" i="478" s="1"/>
  <c r="P128" i="478"/>
  <c r="H128" i="478"/>
  <c r="W127" i="478"/>
  <c r="N127" i="478" s="1"/>
  <c r="P127" i="478"/>
  <c r="H127" i="478"/>
  <c r="W126" i="478"/>
  <c r="N126" i="478" s="1"/>
  <c r="P126" i="478"/>
  <c r="H126" i="478"/>
  <c r="W125" i="478"/>
  <c r="N125" i="478" s="1"/>
  <c r="P125" i="478"/>
  <c r="H125" i="478"/>
  <c r="W124" i="478"/>
  <c r="N124" i="478" s="1"/>
  <c r="P124" i="478"/>
  <c r="H124" i="478"/>
  <c r="W123" i="478"/>
  <c r="N123" i="478" s="1"/>
  <c r="P123" i="478"/>
  <c r="H123" i="478"/>
  <c r="W122" i="478"/>
  <c r="N122" i="478"/>
  <c r="P122" i="478"/>
  <c r="H122" i="478"/>
  <c r="AE121" i="478"/>
  <c r="AD121" i="478"/>
  <c r="AA121" i="478"/>
  <c r="Z121" i="478"/>
  <c r="W121" i="478"/>
  <c r="M121" i="478"/>
  <c r="P121" i="478" s="1"/>
  <c r="AG120" i="478"/>
  <c r="AF120" i="478"/>
  <c r="W120" i="478"/>
  <c r="H120" i="478"/>
  <c r="AG119" i="478"/>
  <c r="AF119" i="478"/>
  <c r="W119" i="478"/>
  <c r="H119" i="478"/>
  <c r="AG118" i="478"/>
  <c r="AF118" i="478"/>
  <c r="W118" i="478"/>
  <c r="H118" i="478"/>
  <c r="AG117" i="478"/>
  <c r="AF117" i="478"/>
  <c r="W117" i="478"/>
  <c r="H117" i="478"/>
  <c r="W116" i="478"/>
  <c r="P116" i="478"/>
  <c r="N116" i="478"/>
  <c r="AG116" i="478" s="1"/>
  <c r="H116" i="478"/>
  <c r="W115" i="478"/>
  <c r="P115" i="478"/>
  <c r="N115" i="478"/>
  <c r="O115" i="478" s="1"/>
  <c r="H115" i="478"/>
  <c r="W114" i="478"/>
  <c r="P114" i="478"/>
  <c r="N114" i="478"/>
  <c r="AG114" i="478" s="1"/>
  <c r="H114" i="478"/>
  <c r="W113" i="478"/>
  <c r="P113" i="478"/>
  <c r="N113" i="478"/>
  <c r="O113" i="478" s="1"/>
  <c r="H113" i="478"/>
  <c r="W112" i="478"/>
  <c r="P112" i="478"/>
  <c r="N112" i="478"/>
  <c r="AG112" i="478" s="1"/>
  <c r="H112" i="478"/>
  <c r="W111" i="478"/>
  <c r="P111" i="478"/>
  <c r="N111" i="478"/>
  <c r="O111" i="478" s="1"/>
  <c r="H111" i="478"/>
  <c r="W110" i="478"/>
  <c r="P110" i="478"/>
  <c r="N110" i="478"/>
  <c r="AG110" i="478" s="1"/>
  <c r="H110" i="478"/>
  <c r="W109" i="478"/>
  <c r="N109" i="478" s="1"/>
  <c r="P109" i="478"/>
  <c r="H109" i="478"/>
  <c r="AE108" i="478"/>
  <c r="AD108" i="478"/>
  <c r="AA108" i="478"/>
  <c r="Z108" i="478"/>
  <c r="W108" i="478"/>
  <c r="M108" i="478"/>
  <c r="W107" i="478"/>
  <c r="H107" i="478"/>
  <c r="AG106" i="478"/>
  <c r="AF106" i="478"/>
  <c r="W106" i="478"/>
  <c r="H106" i="478"/>
  <c r="AG105" i="478"/>
  <c r="AF105" i="478"/>
  <c r="W105" i="478"/>
  <c r="H105" i="478"/>
  <c r="AG104" i="478"/>
  <c r="AF104" i="478"/>
  <c r="W104" i="478"/>
  <c r="H104" i="478"/>
  <c r="AG103" i="478"/>
  <c r="AF103" i="478"/>
  <c r="W103" i="478"/>
  <c r="H103" i="478"/>
  <c r="W102" i="478"/>
  <c r="N102" i="478" s="1"/>
  <c r="P102" i="478"/>
  <c r="H102" i="478"/>
  <c r="W101" i="478"/>
  <c r="N101" i="478" s="1"/>
  <c r="P101" i="478"/>
  <c r="H101" i="478"/>
  <c r="W100" i="478"/>
  <c r="N100" i="478" s="1"/>
  <c r="P100" i="478"/>
  <c r="H100" i="478"/>
  <c r="W99" i="478"/>
  <c r="N99" i="478" s="1"/>
  <c r="P99" i="478"/>
  <c r="H99" i="478"/>
  <c r="W98" i="478"/>
  <c r="N98" i="478" s="1"/>
  <c r="P98" i="478"/>
  <c r="H98" i="478"/>
  <c r="W97" i="478"/>
  <c r="N97" i="478" s="1"/>
  <c r="P97" i="478"/>
  <c r="H97" i="478"/>
  <c r="W96" i="478"/>
  <c r="N96" i="478"/>
  <c r="P108" i="478"/>
  <c r="H96" i="478"/>
  <c r="AE95" i="478"/>
  <c r="AD95" i="478"/>
  <c r="AA95" i="478"/>
  <c r="Z95" i="478"/>
  <c r="M95" i="478"/>
  <c r="AG94" i="478"/>
  <c r="AF94" i="478"/>
  <c r="W94" i="478"/>
  <c r="H94" i="478"/>
  <c r="AG93" i="478"/>
  <c r="AF93" i="478"/>
  <c r="W93" i="478"/>
  <c r="H93" i="478"/>
  <c r="AG92" i="478"/>
  <c r="AF92" i="478"/>
  <c r="W92" i="478"/>
  <c r="H92" i="478"/>
  <c r="W91" i="478"/>
  <c r="N91" i="478" s="1"/>
  <c r="P91" i="478"/>
  <c r="H91" i="478"/>
  <c r="W90" i="478"/>
  <c r="N90" i="478" s="1"/>
  <c r="P90" i="478"/>
  <c r="H90" i="478"/>
  <c r="W89" i="478"/>
  <c r="N89" i="478" s="1"/>
  <c r="P89" i="478"/>
  <c r="H89" i="478"/>
  <c r="W88" i="478"/>
  <c r="N88" i="478" s="1"/>
  <c r="P88" i="478"/>
  <c r="H88" i="478"/>
  <c r="W87" i="478"/>
  <c r="N87" i="478" s="1"/>
  <c r="P87" i="478"/>
  <c r="H87" i="478"/>
  <c r="W86" i="478"/>
  <c r="N86" i="478" s="1"/>
  <c r="P86" i="478"/>
  <c r="H86" i="478"/>
  <c r="W85" i="478"/>
  <c r="N85" i="478" s="1"/>
  <c r="P85" i="478"/>
  <c r="H85" i="478"/>
  <c r="W84" i="478"/>
  <c r="N84" i="478" s="1"/>
  <c r="P84" i="478"/>
  <c r="H84" i="478"/>
  <c r="W83" i="478"/>
  <c r="N83" i="478"/>
  <c r="O83" i="478" s="1"/>
  <c r="P83" i="478"/>
  <c r="H83" i="478"/>
  <c r="AE82" i="478"/>
  <c r="AD82" i="478"/>
  <c r="AA82" i="478"/>
  <c r="Z82" i="478"/>
  <c r="M82" i="478"/>
  <c r="W81" i="478"/>
  <c r="AG80" i="478"/>
  <c r="AF80" i="478"/>
  <c r="W80" i="478"/>
  <c r="H80" i="478"/>
  <c r="AG79" i="478"/>
  <c r="AF79" i="478"/>
  <c r="W79" i="478"/>
  <c r="H79" i="478"/>
  <c r="AG78" i="478"/>
  <c r="AF78" i="478"/>
  <c r="W78" i="478"/>
  <c r="H78" i="478"/>
  <c r="AG77" i="478"/>
  <c r="AF77" i="478"/>
  <c r="W77" i="478"/>
  <c r="H77" i="478"/>
  <c r="AG76" i="478"/>
  <c r="AF76" i="478"/>
  <c r="W76" i="478"/>
  <c r="H76" i="478"/>
  <c r="AG75" i="478"/>
  <c r="AF75" i="478"/>
  <c r="W75" i="478"/>
  <c r="H75" i="478"/>
  <c r="W74" i="478"/>
  <c r="N74" i="478"/>
  <c r="O74" i="478" s="1"/>
  <c r="P74" i="478"/>
  <c r="H74" i="478"/>
  <c r="W73" i="478"/>
  <c r="P73" i="478"/>
  <c r="N73" i="478"/>
  <c r="O73" i="478" s="1"/>
  <c r="AG73" i="478"/>
  <c r="H73" i="478"/>
  <c r="W72" i="478"/>
  <c r="N72" i="478"/>
  <c r="O72" i="478" s="1"/>
  <c r="P72" i="478"/>
  <c r="H72" i="478"/>
  <c r="W71" i="478"/>
  <c r="P71" i="478"/>
  <c r="N71" i="478"/>
  <c r="O71" i="478" s="1"/>
  <c r="AG71" i="478"/>
  <c r="H71" i="478"/>
  <c r="W70" i="478"/>
  <c r="N70" i="478" s="1"/>
  <c r="P70" i="478"/>
  <c r="P82" i="478"/>
  <c r="H70" i="478"/>
  <c r="AE69" i="478"/>
  <c r="AD69" i="478"/>
  <c r="AA69" i="478"/>
  <c r="Z69" i="478"/>
  <c r="W69" i="478"/>
  <c r="M69" i="478"/>
  <c r="W68" i="478"/>
  <c r="H68" i="478"/>
  <c r="AG67" i="478"/>
  <c r="AF67" i="478"/>
  <c r="W67" i="478"/>
  <c r="H67" i="478"/>
  <c r="AG66" i="478"/>
  <c r="AF66" i="478"/>
  <c r="W66" i="478"/>
  <c r="H66" i="478"/>
  <c r="AG65" i="478"/>
  <c r="AF65" i="478"/>
  <c r="W65" i="478"/>
  <c r="H65" i="478"/>
  <c r="AG64" i="478"/>
  <c r="AF64" i="478"/>
  <c r="W64" i="478"/>
  <c r="H64" i="478"/>
  <c r="AG63" i="478"/>
  <c r="AF63" i="478"/>
  <c r="W63" i="478"/>
  <c r="H63" i="478"/>
  <c r="AG62" i="478"/>
  <c r="AF62" i="478"/>
  <c r="W62" i="478"/>
  <c r="H62" i="478"/>
  <c r="W61" i="478"/>
  <c r="N61" i="478" s="1"/>
  <c r="P61" i="478"/>
  <c r="H61" i="478"/>
  <c r="W60" i="478"/>
  <c r="N60" i="478"/>
  <c r="P60" i="478"/>
  <c r="H60" i="478"/>
  <c r="W59" i="478"/>
  <c r="N59" i="478" s="1"/>
  <c r="O59" i="478"/>
  <c r="H59" i="478"/>
  <c r="W58" i="478"/>
  <c r="N58" i="478"/>
  <c r="P58" i="478"/>
  <c r="H58" i="478"/>
  <c r="W57" i="478"/>
  <c r="P57" i="478"/>
  <c r="N57" i="478"/>
  <c r="H57" i="478"/>
  <c r="AE56" i="478"/>
  <c r="AD56" i="478"/>
  <c r="AA56" i="478"/>
  <c r="Z56" i="478"/>
  <c r="W56" i="478"/>
  <c r="M56" i="478"/>
  <c r="W55" i="478"/>
  <c r="H55" i="478"/>
  <c r="AG54" i="478"/>
  <c r="AF54" i="478"/>
  <c r="W54" i="478"/>
  <c r="H54" i="478"/>
  <c r="AG53" i="478"/>
  <c r="AF53" i="478"/>
  <c r="W53" i="478"/>
  <c r="H53" i="478"/>
  <c r="AG52" i="478"/>
  <c r="AF52" i="478"/>
  <c r="W52" i="478"/>
  <c r="H52" i="478"/>
  <c r="W51" i="478"/>
  <c r="N51" i="478"/>
  <c r="P51" i="478"/>
  <c r="H51" i="478"/>
  <c r="W50" i="478"/>
  <c r="N50" i="478" s="1"/>
  <c r="P50" i="478"/>
  <c r="H50" i="478"/>
  <c r="W49" i="478"/>
  <c r="N49" i="478" s="1"/>
  <c r="H49" i="478"/>
  <c r="W48" i="478"/>
  <c r="N48" i="478" s="1"/>
  <c r="P48" i="478"/>
  <c r="H48" i="478"/>
  <c r="W47" i="478"/>
  <c r="N47" i="478" s="1"/>
  <c r="H47" i="478"/>
  <c r="W46" i="478"/>
  <c r="N46" i="478" s="1"/>
  <c r="P46" i="478"/>
  <c r="H46" i="478"/>
  <c r="W45" i="478"/>
  <c r="N45" i="478"/>
  <c r="P45" i="478"/>
  <c r="H45" i="478"/>
  <c r="W44" i="478"/>
  <c r="N44" i="478"/>
  <c r="P56" i="478"/>
  <c r="H44" i="478"/>
  <c r="AE43" i="478"/>
  <c r="AD43" i="478"/>
  <c r="AA43" i="478"/>
  <c r="Z43" i="478"/>
  <c r="M43" i="478"/>
  <c r="W42" i="478"/>
  <c r="H42" i="478"/>
  <c r="W41" i="478"/>
  <c r="AG40" i="478"/>
  <c r="AF40" i="478"/>
  <c r="W40" i="478"/>
  <c r="H40" i="478"/>
  <c r="AG39" i="478"/>
  <c r="AF39" i="478"/>
  <c r="W39" i="478"/>
  <c r="H39" i="478"/>
  <c r="AG38" i="478"/>
  <c r="AF38" i="478"/>
  <c r="W38" i="478"/>
  <c r="H38" i="478"/>
  <c r="W37" i="478"/>
  <c r="P37" i="478"/>
  <c r="N37" i="478"/>
  <c r="AG37" i="478" s="1"/>
  <c r="H37" i="478"/>
  <c r="W36" i="478"/>
  <c r="N36" i="478"/>
  <c r="O36" i="478" s="1"/>
  <c r="P36" i="478"/>
  <c r="H36" i="478"/>
  <c r="W35" i="478"/>
  <c r="P35" i="478"/>
  <c r="N35" i="478"/>
  <c r="AG35" i="478" s="1"/>
  <c r="H35" i="478"/>
  <c r="W34" i="478"/>
  <c r="N34" i="478"/>
  <c r="O34" i="478" s="1"/>
  <c r="P34" i="478"/>
  <c r="H34" i="478"/>
  <c r="W33" i="478"/>
  <c r="P33" i="478"/>
  <c r="N33" i="478"/>
  <c r="AG33" i="478" s="1"/>
  <c r="H33" i="478"/>
  <c r="W32" i="478"/>
  <c r="N32" i="478"/>
  <c r="O32" i="478" s="1"/>
  <c r="P32" i="478"/>
  <c r="H32" i="478"/>
  <c r="W31" i="478"/>
  <c r="N31" i="478"/>
  <c r="O31" i="478" s="1"/>
  <c r="P43" i="478"/>
  <c r="H31" i="478"/>
  <c r="AE30" i="478"/>
  <c r="AD30" i="478"/>
  <c r="AA30" i="478"/>
  <c r="Z30" i="478"/>
  <c r="M30" i="478"/>
  <c r="AF29" i="478"/>
  <c r="W29" i="478"/>
  <c r="H29" i="478"/>
  <c r="AG28" i="478"/>
  <c r="AF28" i="478"/>
  <c r="W28" i="478"/>
  <c r="H28" i="478"/>
  <c r="AG27" i="478"/>
  <c r="AF27" i="478"/>
  <c r="W27" i="478"/>
  <c r="H27" i="478"/>
  <c r="AG26" i="478"/>
  <c r="AF26" i="478"/>
  <c r="W26" i="478"/>
  <c r="H26" i="478"/>
  <c r="AG25" i="478"/>
  <c r="AF25" i="478"/>
  <c r="W25" i="478"/>
  <c r="H25" i="478"/>
  <c r="AG24" i="478"/>
  <c r="AF24" i="478"/>
  <c r="W24" i="478"/>
  <c r="H24" i="478"/>
  <c r="W23" i="478"/>
  <c r="N23" i="478" s="1"/>
  <c r="P23" i="478"/>
  <c r="H23" i="478"/>
  <c r="W22" i="478"/>
  <c r="N22" i="478" s="1"/>
  <c r="H22" i="478"/>
  <c r="W21" i="478"/>
  <c r="N21" i="478" s="1"/>
  <c r="P21" i="478"/>
  <c r="H21" i="478"/>
  <c r="W20" i="478"/>
  <c r="N20" i="478" s="1"/>
  <c r="H20" i="478"/>
  <c r="W19" i="478"/>
  <c r="N19" i="478" s="1"/>
  <c r="P19" i="478"/>
  <c r="H19" i="478"/>
  <c r="W18" i="478"/>
  <c r="N18" i="478" s="1"/>
  <c r="P18" i="478"/>
  <c r="H18" i="478"/>
  <c r="AE17" i="478"/>
  <c r="AD17" i="478"/>
  <c r="AA17" i="478"/>
  <c r="Z17" i="478"/>
  <c r="W17" i="478"/>
  <c r="M17" i="478"/>
  <c r="P17" i="478" s="1"/>
  <c r="AG16" i="478"/>
  <c r="AF16" i="478"/>
  <c r="W16" i="478"/>
  <c r="H16" i="478"/>
  <c r="AG15" i="478"/>
  <c r="AF15" i="478"/>
  <c r="W15" i="478"/>
  <c r="H15" i="478"/>
  <c r="AG14" i="478"/>
  <c r="AF14" i="478"/>
  <c r="W14" i="478"/>
  <c r="H14" i="478"/>
  <c r="AG13" i="478"/>
  <c r="AF13" i="478"/>
  <c r="W13" i="478"/>
  <c r="H13" i="478"/>
  <c r="AG12" i="478"/>
  <c r="AF12" i="478"/>
  <c r="W12" i="478"/>
  <c r="H12" i="478"/>
  <c r="AG11" i="478"/>
  <c r="AF11" i="478"/>
  <c r="W11" i="478"/>
  <c r="H11" i="478"/>
  <c r="W10" i="478"/>
  <c r="P10" i="478"/>
  <c r="N10" i="478"/>
  <c r="O10" i="478" s="1"/>
  <c r="H10" i="478"/>
  <c r="W9" i="478"/>
  <c r="P9" i="478"/>
  <c r="N9" i="478"/>
  <c r="AG9" i="478" s="1"/>
  <c r="H9" i="478"/>
  <c r="W8" i="478"/>
  <c r="P8" i="478"/>
  <c r="N8" i="478"/>
  <c r="O8" i="478" s="1"/>
  <c r="H8" i="478"/>
  <c r="W7" i="478"/>
  <c r="P7" i="478"/>
  <c r="N7" i="478"/>
  <c r="AG7" i="478" s="1"/>
  <c r="H7" i="478"/>
  <c r="W6" i="478"/>
  <c r="P6" i="478"/>
  <c r="N6" i="478"/>
  <c r="O6" i="478" s="1"/>
  <c r="H6" i="478"/>
  <c r="W5" i="478"/>
  <c r="N5" i="478" s="1"/>
  <c r="P5" i="478"/>
  <c r="H5" i="478"/>
  <c r="AE2" i="478"/>
  <c r="AD2" i="478"/>
  <c r="AA2" i="478"/>
  <c r="Z2" i="478"/>
  <c r="I2" i="478"/>
  <c r="I1" i="478"/>
  <c r="E1" i="478"/>
  <c r="AE173" i="477"/>
  <c r="AD173" i="477"/>
  <c r="AA173" i="477"/>
  <c r="Z173" i="477"/>
  <c r="M173" i="477"/>
  <c r="W172" i="477"/>
  <c r="H172" i="477"/>
  <c r="W171" i="477"/>
  <c r="H171" i="477"/>
  <c r="AG170" i="477"/>
  <c r="AF170" i="477"/>
  <c r="W170" i="477"/>
  <c r="H170" i="477"/>
  <c r="AG169" i="477"/>
  <c r="AF169" i="477"/>
  <c r="W169" i="477"/>
  <c r="H169" i="477"/>
  <c r="AG168" i="477"/>
  <c r="AF168" i="477"/>
  <c r="W168" i="477"/>
  <c r="H168" i="477"/>
  <c r="W167" i="477"/>
  <c r="P167" i="477"/>
  <c r="N167" i="477"/>
  <c r="AG167" i="477" s="1"/>
  <c r="H167" i="477"/>
  <c r="W166" i="477"/>
  <c r="P166" i="477"/>
  <c r="N166" i="477"/>
  <c r="O166" i="477" s="1"/>
  <c r="H166" i="477"/>
  <c r="W165" i="477"/>
  <c r="P165" i="477"/>
  <c r="N165" i="477"/>
  <c r="AG165" i="477" s="1"/>
  <c r="H165" i="477"/>
  <c r="W164" i="477"/>
  <c r="P164" i="477"/>
  <c r="N164" i="477"/>
  <c r="O164" i="477" s="1"/>
  <c r="H164" i="477"/>
  <c r="W163" i="477"/>
  <c r="P163" i="477"/>
  <c r="N163" i="477"/>
  <c r="AG163" i="477" s="1"/>
  <c r="H163" i="477"/>
  <c r="W162" i="477"/>
  <c r="P162" i="477"/>
  <c r="N162" i="477"/>
  <c r="O162" i="477" s="1"/>
  <c r="H162" i="477"/>
  <c r="W161" i="477"/>
  <c r="N161" i="477" s="1"/>
  <c r="P161" i="477"/>
  <c r="H161" i="477"/>
  <c r="AE160" i="477"/>
  <c r="AD160" i="477"/>
  <c r="AA160" i="477"/>
  <c r="Z160" i="477"/>
  <c r="M160" i="477"/>
  <c r="P160" i="477" s="1"/>
  <c r="W159" i="477"/>
  <c r="H159" i="477"/>
  <c r="W158" i="477"/>
  <c r="H158" i="477"/>
  <c r="W157" i="477"/>
  <c r="H157" i="477"/>
  <c r="W156" i="477"/>
  <c r="H156" i="477"/>
  <c r="AG155" i="477"/>
  <c r="AF155" i="477"/>
  <c r="W155" i="477"/>
  <c r="H155" i="477"/>
  <c r="AG154" i="477"/>
  <c r="AF154" i="477"/>
  <c r="W154" i="477"/>
  <c r="H154" i="477"/>
  <c r="W153" i="477"/>
  <c r="P153" i="477"/>
  <c r="N153" i="477"/>
  <c r="AG153" i="477" s="1"/>
  <c r="H153" i="477"/>
  <c r="W152" i="477"/>
  <c r="P152" i="477"/>
  <c r="N152" i="477"/>
  <c r="O152" i="477" s="1"/>
  <c r="H152" i="477"/>
  <c r="W151" i="477"/>
  <c r="P151" i="477"/>
  <c r="N151" i="477"/>
  <c r="AG151" i="477" s="1"/>
  <c r="H151" i="477"/>
  <c r="W150" i="477"/>
  <c r="P150" i="477"/>
  <c r="N150" i="477"/>
  <c r="O150" i="477" s="1"/>
  <c r="H150" i="477"/>
  <c r="W149" i="477"/>
  <c r="P149" i="477"/>
  <c r="N149" i="477"/>
  <c r="AG149" i="477" s="1"/>
  <c r="H149" i="477"/>
  <c r="W148" i="477"/>
  <c r="P148" i="477"/>
  <c r="N148" i="477"/>
  <c r="AF148" i="477" s="1"/>
  <c r="H148" i="477"/>
  <c r="AE147" i="477"/>
  <c r="AD147" i="477"/>
  <c r="AA147" i="477"/>
  <c r="Z147" i="477"/>
  <c r="W147" i="477"/>
  <c r="M147" i="477"/>
  <c r="W146" i="477"/>
  <c r="H146" i="477"/>
  <c r="AG145" i="477"/>
  <c r="AF145" i="477"/>
  <c r="W145" i="477"/>
  <c r="AG144" i="477"/>
  <c r="AF144" i="477"/>
  <c r="W144" i="477"/>
  <c r="H144" i="477"/>
  <c r="W143" i="477"/>
  <c r="P143" i="477"/>
  <c r="N143" i="477"/>
  <c r="O143" i="477" s="1"/>
  <c r="H143" i="477"/>
  <c r="W142" i="477"/>
  <c r="P142" i="477"/>
  <c r="N142" i="477"/>
  <c r="AG142" i="477" s="1"/>
  <c r="H142" i="477"/>
  <c r="W141" i="477"/>
  <c r="P141" i="477"/>
  <c r="N141" i="477"/>
  <c r="O141" i="477" s="1"/>
  <c r="H141" i="477"/>
  <c r="W140" i="477"/>
  <c r="P140" i="477"/>
  <c r="N140" i="477"/>
  <c r="AG140" i="477" s="1"/>
  <c r="H140" i="477"/>
  <c r="W139" i="477"/>
  <c r="P139" i="477"/>
  <c r="N139" i="477"/>
  <c r="O139" i="477" s="1"/>
  <c r="H139" i="477"/>
  <c r="W138" i="477"/>
  <c r="P138" i="477"/>
  <c r="N138" i="477"/>
  <c r="AG138" i="477" s="1"/>
  <c r="H138" i="477"/>
  <c r="W137" i="477"/>
  <c r="P137" i="477"/>
  <c r="N137" i="477"/>
  <c r="O137" i="477" s="1"/>
  <c r="H137" i="477"/>
  <c r="W136" i="477"/>
  <c r="P136" i="477"/>
  <c r="N136" i="477"/>
  <c r="AG136" i="477" s="1"/>
  <c r="H136" i="477"/>
  <c r="W135" i="477"/>
  <c r="P135" i="477"/>
  <c r="N135" i="477"/>
  <c r="AF135" i="477" s="1"/>
  <c r="P147" i="477"/>
  <c r="H135" i="477"/>
  <c r="AE134" i="477"/>
  <c r="AD134" i="477"/>
  <c r="AA134" i="477"/>
  <c r="Z134" i="477"/>
  <c r="M134" i="477"/>
  <c r="P134" i="477" s="1"/>
  <c r="W133" i="477"/>
  <c r="H133" i="477"/>
  <c r="W132" i="477"/>
  <c r="H132" i="477"/>
  <c r="AG131" i="477"/>
  <c r="AF131" i="477"/>
  <c r="W131" i="477"/>
  <c r="H131" i="477"/>
  <c r="W130" i="477"/>
  <c r="P130" i="477"/>
  <c r="N130" i="477"/>
  <c r="AG130" i="477" s="1"/>
  <c r="H130" i="477"/>
  <c r="W129" i="477"/>
  <c r="P129" i="477"/>
  <c r="N129" i="477"/>
  <c r="O129" i="477" s="1"/>
  <c r="H129" i="477"/>
  <c r="W128" i="477"/>
  <c r="P128" i="477"/>
  <c r="N128" i="477"/>
  <c r="AG128" i="477" s="1"/>
  <c r="H128" i="477"/>
  <c r="W127" i="477"/>
  <c r="P127" i="477"/>
  <c r="N127" i="477"/>
  <c r="O127" i="477" s="1"/>
  <c r="H127" i="477"/>
  <c r="W126" i="477"/>
  <c r="P126" i="477"/>
  <c r="N126" i="477"/>
  <c r="AG126" i="477" s="1"/>
  <c r="H126" i="477"/>
  <c r="W125" i="477"/>
  <c r="P125" i="477"/>
  <c r="N125" i="477"/>
  <c r="O125" i="477" s="1"/>
  <c r="H125" i="477"/>
  <c r="W124" i="477"/>
  <c r="P124" i="477"/>
  <c r="N124" i="477"/>
  <c r="AG124" i="477" s="1"/>
  <c r="H124" i="477"/>
  <c r="W123" i="477"/>
  <c r="P123" i="477"/>
  <c r="N123" i="477"/>
  <c r="O123" i="477" s="1"/>
  <c r="H123" i="477"/>
  <c r="W122" i="477"/>
  <c r="N122" i="477" s="1"/>
  <c r="P122" i="477"/>
  <c r="H122" i="477"/>
  <c r="AE121" i="477"/>
  <c r="AD121" i="477"/>
  <c r="AA121" i="477"/>
  <c r="Z121" i="477"/>
  <c r="W121" i="477"/>
  <c r="M121" i="477"/>
  <c r="AG120" i="477"/>
  <c r="AF120" i="477"/>
  <c r="W120" i="477"/>
  <c r="H120" i="477"/>
  <c r="AG119" i="477"/>
  <c r="AF119" i="477"/>
  <c r="W119" i="477"/>
  <c r="H119" i="477"/>
  <c r="AG118" i="477"/>
  <c r="AF118" i="477"/>
  <c r="W118" i="477"/>
  <c r="H118" i="477"/>
  <c r="AG117" i="477"/>
  <c r="AF117" i="477"/>
  <c r="W117" i="477"/>
  <c r="H117" i="477"/>
  <c r="AG116" i="477"/>
  <c r="AF116" i="477"/>
  <c r="W116" i="477"/>
  <c r="H116" i="477"/>
  <c r="AG115" i="477"/>
  <c r="AF115" i="477"/>
  <c r="W115" i="477"/>
  <c r="H115" i="477"/>
  <c r="W114" i="477"/>
  <c r="N114" i="477" s="1"/>
  <c r="H114" i="477"/>
  <c r="W113" i="477"/>
  <c r="N113" i="477" s="1"/>
  <c r="P113" i="477"/>
  <c r="H113" i="477"/>
  <c r="W112" i="477"/>
  <c r="N112" i="477" s="1"/>
  <c r="H112" i="477"/>
  <c r="W111" i="477"/>
  <c r="N111" i="477" s="1"/>
  <c r="P111" i="477"/>
  <c r="H111" i="477"/>
  <c r="W110" i="477"/>
  <c r="N110" i="477" s="1"/>
  <c r="H110" i="477"/>
  <c r="W109" i="477"/>
  <c r="N109" i="477"/>
  <c r="H109" i="477"/>
  <c r="AE108" i="477"/>
  <c r="AD108" i="477"/>
  <c r="AA108" i="477"/>
  <c r="Z108" i="477"/>
  <c r="W108" i="477"/>
  <c r="M108" i="477"/>
  <c r="W107" i="477"/>
  <c r="H107" i="477"/>
  <c r="AG106" i="477"/>
  <c r="AF106" i="477"/>
  <c r="W106" i="477"/>
  <c r="H106" i="477"/>
  <c r="AG105" i="477"/>
  <c r="AF105" i="477"/>
  <c r="W105" i="477"/>
  <c r="H105" i="477"/>
  <c r="AG104" i="477"/>
  <c r="AF104" i="477"/>
  <c r="W104" i="477"/>
  <c r="H104" i="477"/>
  <c r="AG103" i="477"/>
  <c r="AF103" i="477"/>
  <c r="W103" i="477"/>
  <c r="H103" i="477"/>
  <c r="AG102" i="477"/>
  <c r="AF102" i="477"/>
  <c r="W102" i="477"/>
  <c r="H102" i="477"/>
  <c r="W101" i="477"/>
  <c r="P101" i="477"/>
  <c r="N101" i="477"/>
  <c r="O101" i="477" s="1"/>
  <c r="H101" i="477"/>
  <c r="W100" i="477"/>
  <c r="P100" i="477"/>
  <c r="N100" i="477"/>
  <c r="AG100" i="477" s="1"/>
  <c r="H100" i="477"/>
  <c r="W99" i="477"/>
  <c r="P99" i="477"/>
  <c r="N99" i="477"/>
  <c r="O99" i="477" s="1"/>
  <c r="H99" i="477"/>
  <c r="W98" i="477"/>
  <c r="P98" i="477"/>
  <c r="N98" i="477"/>
  <c r="AG98" i="477" s="1"/>
  <c r="H98" i="477"/>
  <c r="W97" i="477"/>
  <c r="P97" i="477"/>
  <c r="N97" i="477"/>
  <c r="O97" i="477" s="1"/>
  <c r="H97" i="477"/>
  <c r="W96" i="477"/>
  <c r="N96" i="477" s="1"/>
  <c r="P96" i="477"/>
  <c r="H96" i="477"/>
  <c r="AE95" i="477"/>
  <c r="AD95" i="477"/>
  <c r="AA95" i="477"/>
  <c r="Z95" i="477"/>
  <c r="M95" i="477"/>
  <c r="P95" i="477" s="1"/>
  <c r="AG94" i="477"/>
  <c r="AF94" i="477"/>
  <c r="W94" i="477"/>
  <c r="H94" i="477"/>
  <c r="AG93" i="477"/>
  <c r="AF93" i="477"/>
  <c r="W93" i="477"/>
  <c r="H93" i="477"/>
  <c r="AG92" i="477"/>
  <c r="AF92" i="477"/>
  <c r="W92" i="477"/>
  <c r="H92" i="477"/>
  <c r="AG91" i="477"/>
  <c r="AF91" i="477"/>
  <c r="W91" i="477"/>
  <c r="H91" i="477"/>
  <c r="AG90" i="477"/>
  <c r="AF90" i="477"/>
  <c r="W90" i="477"/>
  <c r="H90" i="477"/>
  <c r="AG89" i="477"/>
  <c r="AF89" i="477"/>
  <c r="W89" i="477"/>
  <c r="H89" i="477"/>
  <c r="W88" i="477"/>
  <c r="P88" i="477"/>
  <c r="N88" i="477"/>
  <c r="AG88" i="477" s="1"/>
  <c r="H88" i="477"/>
  <c r="W87" i="477"/>
  <c r="P87" i="477"/>
  <c r="N87" i="477"/>
  <c r="O87" i="477" s="1"/>
  <c r="H87" i="477"/>
  <c r="W86" i="477"/>
  <c r="P86" i="477"/>
  <c r="N86" i="477"/>
  <c r="AG86" i="477" s="1"/>
  <c r="H86" i="477"/>
  <c r="W85" i="477"/>
  <c r="P85" i="477"/>
  <c r="N85" i="477"/>
  <c r="O85" i="477" s="1"/>
  <c r="H85" i="477"/>
  <c r="W84" i="477"/>
  <c r="P84" i="477"/>
  <c r="N84" i="477"/>
  <c r="AG84" i="477" s="1"/>
  <c r="H84" i="477"/>
  <c r="W83" i="477"/>
  <c r="P83" i="477"/>
  <c r="N83" i="477"/>
  <c r="AF83" i="477" s="1"/>
  <c r="H83" i="477"/>
  <c r="AE82" i="477"/>
  <c r="AD82" i="477"/>
  <c r="AA82" i="477"/>
  <c r="Z82" i="477"/>
  <c r="M82" i="477"/>
  <c r="W81" i="477"/>
  <c r="AG80" i="477"/>
  <c r="AF80" i="477"/>
  <c r="W80" i="477"/>
  <c r="H80" i="477"/>
  <c r="AG79" i="477"/>
  <c r="AF79" i="477"/>
  <c r="W79" i="477"/>
  <c r="H79" i="477"/>
  <c r="AG78" i="477"/>
  <c r="AF78" i="477"/>
  <c r="W78" i="477"/>
  <c r="H78" i="477"/>
  <c r="AG77" i="477"/>
  <c r="AF77" i="477"/>
  <c r="W77" i="477"/>
  <c r="H77" i="477"/>
  <c r="AG76" i="477"/>
  <c r="AF76" i="477"/>
  <c r="W76" i="477"/>
  <c r="H76" i="477"/>
  <c r="AG75" i="477"/>
  <c r="AF75" i="477"/>
  <c r="W75" i="477"/>
  <c r="H75" i="477"/>
  <c r="W74" i="477"/>
  <c r="N74" i="477" s="1"/>
  <c r="P74" i="477"/>
  <c r="H74" i="477"/>
  <c r="W73" i="477"/>
  <c r="N73" i="477" s="1"/>
  <c r="H73" i="477"/>
  <c r="W72" i="477"/>
  <c r="N72" i="477" s="1"/>
  <c r="P72" i="477"/>
  <c r="H72" i="477"/>
  <c r="W71" i="477"/>
  <c r="N71" i="477" s="1"/>
  <c r="H71" i="477"/>
  <c r="W70" i="477"/>
  <c r="N70" i="477"/>
  <c r="H70" i="477"/>
  <c r="AE69" i="477"/>
  <c r="AD69" i="477"/>
  <c r="AA69" i="477"/>
  <c r="Z69" i="477"/>
  <c r="W69" i="477"/>
  <c r="M69" i="477"/>
  <c r="P69" i="477" s="1"/>
  <c r="W68" i="477"/>
  <c r="H68" i="477"/>
  <c r="AG67" i="477"/>
  <c r="AF67" i="477"/>
  <c r="W67" i="477"/>
  <c r="H67" i="477"/>
  <c r="AG66" i="477"/>
  <c r="AF66" i="477"/>
  <c r="W66" i="477"/>
  <c r="H66" i="477"/>
  <c r="AG65" i="477"/>
  <c r="AF65" i="477"/>
  <c r="W65" i="477"/>
  <c r="H65" i="477"/>
  <c r="AG64" i="477"/>
  <c r="AF64" i="477"/>
  <c r="W64" i="477"/>
  <c r="H64" i="477"/>
  <c r="AG63" i="477"/>
  <c r="AF63" i="477"/>
  <c r="W63" i="477"/>
  <c r="H63" i="477"/>
  <c r="AG62" i="477"/>
  <c r="AF62" i="477"/>
  <c r="W62" i="477"/>
  <c r="H62" i="477"/>
  <c r="W61" i="477"/>
  <c r="P61" i="477"/>
  <c r="N61" i="477"/>
  <c r="AG61" i="477" s="1"/>
  <c r="H61" i="477"/>
  <c r="W60" i="477"/>
  <c r="P60" i="477"/>
  <c r="N60" i="477"/>
  <c r="O60" i="477" s="1"/>
  <c r="H60" i="477"/>
  <c r="W59" i="477"/>
  <c r="P59" i="477"/>
  <c r="N59" i="477"/>
  <c r="AG59" i="477" s="1"/>
  <c r="H59" i="477"/>
  <c r="W58" i="477"/>
  <c r="P58" i="477"/>
  <c r="N58" i="477"/>
  <c r="O58" i="477" s="1"/>
  <c r="H58" i="477"/>
  <c r="W57" i="477"/>
  <c r="N57" i="477" s="1"/>
  <c r="P57" i="477"/>
  <c r="H57" i="477"/>
  <c r="AE56" i="477"/>
  <c r="AD56" i="477"/>
  <c r="AA56" i="477"/>
  <c r="Z56" i="477"/>
  <c r="W56" i="477"/>
  <c r="M56" i="477"/>
  <c r="W55" i="477"/>
  <c r="H55" i="477"/>
  <c r="AG54" i="477"/>
  <c r="AF54" i="477"/>
  <c r="W54" i="477"/>
  <c r="H54" i="477"/>
  <c r="AG53" i="477"/>
  <c r="AF53" i="477"/>
  <c r="W53" i="477"/>
  <c r="H53" i="477"/>
  <c r="AG52" i="477"/>
  <c r="AF52" i="477"/>
  <c r="W52" i="477"/>
  <c r="H52" i="477"/>
  <c r="W51" i="477"/>
  <c r="N51" i="477" s="1"/>
  <c r="P51" i="477"/>
  <c r="H51" i="477"/>
  <c r="W50" i="477"/>
  <c r="N50" i="477" s="1"/>
  <c r="O50" i="477" s="1"/>
  <c r="H50" i="477"/>
  <c r="W49" i="477"/>
  <c r="N49" i="477" s="1"/>
  <c r="P49" i="477"/>
  <c r="H49" i="477"/>
  <c r="W48" i="477"/>
  <c r="N48" i="477" s="1"/>
  <c r="O48" i="477"/>
  <c r="H48" i="477"/>
  <c r="W47" i="477"/>
  <c r="N47" i="477" s="1"/>
  <c r="AG47" i="477" s="1"/>
  <c r="P47" i="477"/>
  <c r="H47" i="477"/>
  <c r="W46" i="477"/>
  <c r="N46" i="477" s="1"/>
  <c r="O46" i="477" s="1"/>
  <c r="H46" i="477"/>
  <c r="W45" i="477"/>
  <c r="N45" i="477" s="1"/>
  <c r="P45" i="477"/>
  <c r="H45" i="477"/>
  <c r="W44" i="477"/>
  <c r="N44" i="477" s="1"/>
  <c r="P44" i="477"/>
  <c r="H44" i="477"/>
  <c r="AE43" i="477"/>
  <c r="AD43" i="477"/>
  <c r="AA43" i="477"/>
  <c r="Z43" i="477"/>
  <c r="M43" i="477"/>
  <c r="W42" i="477"/>
  <c r="H42" i="477"/>
  <c r="W41" i="477"/>
  <c r="AG40" i="477"/>
  <c r="AF40" i="477"/>
  <c r="W40" i="477"/>
  <c r="H40" i="477"/>
  <c r="AG39" i="477"/>
  <c r="AF39" i="477"/>
  <c r="W39" i="477"/>
  <c r="H39" i="477"/>
  <c r="AG38" i="477"/>
  <c r="AF38" i="477"/>
  <c r="W38" i="477"/>
  <c r="H38" i="477"/>
  <c r="W37" i="477"/>
  <c r="N37" i="477"/>
  <c r="AF37" i="477" s="1"/>
  <c r="P37" i="477"/>
  <c r="H37" i="477"/>
  <c r="W36" i="477"/>
  <c r="P36" i="477"/>
  <c r="N36" i="477"/>
  <c r="O36" i="477" s="1"/>
  <c r="R36" i="477"/>
  <c r="AG36" i="477"/>
  <c r="H36" i="477"/>
  <c r="W35" i="477"/>
  <c r="N35" i="477"/>
  <c r="AF35" i="477" s="1"/>
  <c r="P35" i="477"/>
  <c r="H35" i="477"/>
  <c r="W34" i="477"/>
  <c r="N34" i="477"/>
  <c r="O34" i="477" s="1"/>
  <c r="P34" i="477"/>
  <c r="H34" i="477"/>
  <c r="W33" i="477"/>
  <c r="N33" i="477" s="1"/>
  <c r="P33" i="477"/>
  <c r="H33" i="477"/>
  <c r="W32" i="477"/>
  <c r="N32" i="477"/>
  <c r="O32" i="477" s="1"/>
  <c r="P32" i="477"/>
  <c r="H32" i="477"/>
  <c r="W31" i="477"/>
  <c r="N31" i="477"/>
  <c r="O31" i="477" s="1"/>
  <c r="P43" i="477"/>
  <c r="H31" i="477"/>
  <c r="AE30" i="477"/>
  <c r="AD30" i="477"/>
  <c r="AA30" i="477"/>
  <c r="Z30" i="477"/>
  <c r="M30" i="477"/>
  <c r="AF29" i="477"/>
  <c r="W29" i="477"/>
  <c r="H29" i="477"/>
  <c r="AG28" i="477"/>
  <c r="AF28" i="477"/>
  <c r="W28" i="477"/>
  <c r="H28" i="477"/>
  <c r="AG27" i="477"/>
  <c r="AF27" i="477"/>
  <c r="W27" i="477"/>
  <c r="H27" i="477"/>
  <c r="AG26" i="477"/>
  <c r="AF26" i="477"/>
  <c r="W26" i="477"/>
  <c r="H26" i="477"/>
  <c r="AG25" i="477"/>
  <c r="AF25" i="477"/>
  <c r="W25" i="477"/>
  <c r="H25" i="477"/>
  <c r="W24" i="477"/>
  <c r="N24" i="477" s="1"/>
  <c r="P24" i="477"/>
  <c r="H24" i="477"/>
  <c r="W23" i="477"/>
  <c r="N23" i="477" s="1"/>
  <c r="P23" i="477"/>
  <c r="H23" i="477"/>
  <c r="W22" i="477"/>
  <c r="N22" i="477" s="1"/>
  <c r="P22" i="477"/>
  <c r="H22" i="477"/>
  <c r="W21" i="477"/>
  <c r="N21" i="477" s="1"/>
  <c r="P21" i="477"/>
  <c r="H21" i="477"/>
  <c r="W20" i="477"/>
  <c r="N20" i="477" s="1"/>
  <c r="P20" i="477"/>
  <c r="H20" i="477"/>
  <c r="W19" i="477"/>
  <c r="N19" i="477" s="1"/>
  <c r="P19" i="477"/>
  <c r="H19" i="477"/>
  <c r="W18" i="477"/>
  <c r="N18" i="477"/>
  <c r="P18" i="477"/>
  <c r="H18" i="477"/>
  <c r="AE17" i="477"/>
  <c r="AD17" i="477"/>
  <c r="AA17" i="477"/>
  <c r="Z17" i="477"/>
  <c r="W17" i="477"/>
  <c r="M17" i="477"/>
  <c r="AG16" i="477"/>
  <c r="AF16" i="477"/>
  <c r="W16" i="477"/>
  <c r="H16" i="477"/>
  <c r="AG15" i="477"/>
  <c r="AF15" i="477"/>
  <c r="W15" i="477"/>
  <c r="H15" i="477"/>
  <c r="AG14" i="477"/>
  <c r="AF14" i="477"/>
  <c r="W14" i="477"/>
  <c r="H14" i="477"/>
  <c r="AG13" i="477"/>
  <c r="AF13" i="477"/>
  <c r="W13" i="477"/>
  <c r="H13" i="477"/>
  <c r="AG12" i="477"/>
  <c r="AF12" i="477"/>
  <c r="W12" i="477"/>
  <c r="H12" i="477"/>
  <c r="AG11" i="477"/>
  <c r="AF11" i="477"/>
  <c r="W11" i="477"/>
  <c r="H11" i="477"/>
  <c r="W10" i="477"/>
  <c r="P10" i="477"/>
  <c r="N10" i="477"/>
  <c r="O10" i="477" s="1"/>
  <c r="H10" i="477"/>
  <c r="W9" i="477"/>
  <c r="P9" i="477"/>
  <c r="N9" i="477"/>
  <c r="AG9" i="477" s="1"/>
  <c r="H9" i="477"/>
  <c r="W8" i="477"/>
  <c r="P8" i="477"/>
  <c r="N8" i="477"/>
  <c r="O8" i="477" s="1"/>
  <c r="H8" i="477"/>
  <c r="W7" i="477"/>
  <c r="P7" i="477"/>
  <c r="N7" i="477"/>
  <c r="AG7" i="477" s="1"/>
  <c r="H7" i="477"/>
  <c r="W6" i="477"/>
  <c r="P6" i="477"/>
  <c r="N6" i="477"/>
  <c r="O6" i="477" s="1"/>
  <c r="H6" i="477"/>
  <c r="W5" i="477"/>
  <c r="N5" i="477" s="1"/>
  <c r="P5" i="477"/>
  <c r="H5" i="477"/>
  <c r="AE2" i="477"/>
  <c r="AD2" i="477"/>
  <c r="AA2" i="477"/>
  <c r="Z2" i="477"/>
  <c r="I2" i="477"/>
  <c r="I1" i="477"/>
  <c r="E1" i="477"/>
  <c r="N30" i="477" l="1"/>
  <c r="O18" i="477"/>
  <c r="AF70" i="477"/>
  <c r="O70" i="477"/>
  <c r="AG109" i="477"/>
  <c r="AF109" i="477"/>
  <c r="O109" i="477"/>
  <c r="R109" i="477" s="1"/>
  <c r="G1" i="478"/>
  <c r="G2" i="478" s="1"/>
  <c r="AF44" i="478"/>
  <c r="O44" i="478"/>
  <c r="R44" i="478" s="1"/>
  <c r="AF45" i="478"/>
  <c r="AG45" i="478"/>
  <c r="AG57" i="478"/>
  <c r="AF57" i="478"/>
  <c r="AF58" i="478"/>
  <c r="AG58" i="478"/>
  <c r="AF60" i="478"/>
  <c r="AG60" i="478"/>
  <c r="AG96" i="478"/>
  <c r="AF96" i="478"/>
  <c r="O96" i="478"/>
  <c r="Q96" i="478" s="1"/>
  <c r="AG122" i="478"/>
  <c r="AF122" i="478"/>
  <c r="O122" i="478"/>
  <c r="R122" i="478" s="1"/>
  <c r="N30" i="479"/>
  <c r="AF18" i="479"/>
  <c r="AF19" i="479"/>
  <c r="AG19" i="479"/>
  <c r="AF21" i="479"/>
  <c r="AG21" i="479"/>
  <c r="AF23" i="479"/>
  <c r="AG23" i="479"/>
  <c r="O31" i="479"/>
  <c r="AF31" i="479"/>
  <c r="AF50" i="479"/>
  <c r="AG50" i="479"/>
  <c r="AF71" i="479"/>
  <c r="AG71" i="479"/>
  <c r="AF73" i="479"/>
  <c r="AG73" i="479"/>
  <c r="AF75" i="479"/>
  <c r="AG75" i="479"/>
  <c r="AF116" i="479"/>
  <c r="AG116" i="479"/>
  <c r="AF118" i="479"/>
  <c r="AG118" i="479"/>
  <c r="O143" i="479"/>
  <c r="AG143" i="479"/>
  <c r="G1" i="480"/>
  <c r="G2" i="480" s="1"/>
  <c r="AF32" i="480"/>
  <c r="AG32" i="480"/>
  <c r="AF34" i="480"/>
  <c r="AG34" i="480"/>
  <c r="AF36" i="480"/>
  <c r="AG36" i="480"/>
  <c r="AF38" i="480"/>
  <c r="AG38" i="480"/>
  <c r="O110" i="480"/>
  <c r="AG110" i="480"/>
  <c r="O112" i="480"/>
  <c r="AG112" i="480"/>
  <c r="AF114" i="480"/>
  <c r="AG114" i="480"/>
  <c r="AF116" i="480"/>
  <c r="AG116" i="480"/>
  <c r="G1" i="477"/>
  <c r="G2" i="477" s="1"/>
  <c r="G1" i="479"/>
  <c r="G2" i="479" s="1"/>
  <c r="R6" i="477"/>
  <c r="Q6" i="477"/>
  <c r="R8" i="477"/>
  <c r="Q8" i="477"/>
  <c r="R10" i="477"/>
  <c r="Q10" i="477"/>
  <c r="P17" i="477"/>
  <c r="AF23" i="477"/>
  <c r="O23" i="477"/>
  <c r="AG23" i="477"/>
  <c r="N17" i="477"/>
  <c r="O5" i="477"/>
  <c r="AG5" i="477"/>
  <c r="AF5" i="477"/>
  <c r="AG20" i="477"/>
  <c r="AF20" i="477"/>
  <c r="O20" i="477"/>
  <c r="R34" i="477"/>
  <c r="Q34" i="477"/>
  <c r="AG30" i="477"/>
  <c r="AH18" i="477" s="1"/>
  <c r="AF30" i="477"/>
  <c r="AF19" i="477"/>
  <c r="O19" i="477"/>
  <c r="AG19" i="477"/>
  <c r="AG22" i="477"/>
  <c r="AF22" i="477"/>
  <c r="O22" i="477"/>
  <c r="AG33" i="477"/>
  <c r="AF33" i="477"/>
  <c r="O33" i="477"/>
  <c r="AF21" i="477"/>
  <c r="O21" i="477"/>
  <c r="AG21" i="477"/>
  <c r="AG24" i="477"/>
  <c r="AF24" i="477"/>
  <c r="O24" i="477"/>
  <c r="R31" i="477"/>
  <c r="Q31" i="477"/>
  <c r="R32" i="477"/>
  <c r="Q32" i="477"/>
  <c r="AF6" i="477"/>
  <c r="AF8" i="477"/>
  <c r="AF10" i="477"/>
  <c r="Q18" i="477"/>
  <c r="AF18" i="477"/>
  <c r="P31" i="477"/>
  <c r="AF32" i="477"/>
  <c r="AF34" i="477"/>
  <c r="O35" i="477"/>
  <c r="AF36" i="477"/>
  <c r="O37" i="477"/>
  <c r="AF47" i="477"/>
  <c r="O47" i="477"/>
  <c r="P48" i="477"/>
  <c r="AF74" i="477"/>
  <c r="O74" i="477"/>
  <c r="AG74" i="477"/>
  <c r="O96" i="477"/>
  <c r="AG96" i="477"/>
  <c r="N108" i="477"/>
  <c r="AF96" i="477"/>
  <c r="P108" i="477"/>
  <c r="AF111" i="477"/>
  <c r="O111" i="477"/>
  <c r="AG111" i="477"/>
  <c r="O18" i="478"/>
  <c r="N30" i="478"/>
  <c r="AG18" i="478"/>
  <c r="AF18" i="478"/>
  <c r="AF23" i="478"/>
  <c r="O23" i="478"/>
  <c r="AG23" i="478"/>
  <c r="R32" i="478"/>
  <c r="Q32" i="478"/>
  <c r="R36" i="478"/>
  <c r="Q36" i="478"/>
  <c r="AF46" i="478"/>
  <c r="O46" i="478"/>
  <c r="AG46" i="478"/>
  <c r="AG50" i="478"/>
  <c r="AF50" i="478"/>
  <c r="O50" i="478"/>
  <c r="AG6" i="477"/>
  <c r="O7" i="477"/>
  <c r="AG8" i="477"/>
  <c r="O9" i="477"/>
  <c r="AG10" i="477"/>
  <c r="R18" i="477"/>
  <c r="AG18" i="477"/>
  <c r="P30" i="477"/>
  <c r="AF31" i="477"/>
  <c r="AG32" i="477"/>
  <c r="AG34" i="477"/>
  <c r="Q36" i="477"/>
  <c r="N43" i="477"/>
  <c r="AG46" i="477"/>
  <c r="AF46" i="477"/>
  <c r="AG50" i="477"/>
  <c r="AF50" i="477"/>
  <c r="R58" i="477"/>
  <c r="Q58" i="477"/>
  <c r="R60" i="477"/>
  <c r="Q60" i="477"/>
  <c r="AF72" i="477"/>
  <c r="O72" i="477"/>
  <c r="AG72" i="477"/>
  <c r="R85" i="477"/>
  <c r="Q85" i="477"/>
  <c r="R87" i="477"/>
  <c r="Q87" i="477"/>
  <c r="AG112" i="477"/>
  <c r="AF112" i="477"/>
  <c r="O112" i="477"/>
  <c r="R123" i="477"/>
  <c r="Q123" i="477"/>
  <c r="R125" i="477"/>
  <c r="Q125" i="477"/>
  <c r="R127" i="477"/>
  <c r="Q127" i="477"/>
  <c r="R129" i="477"/>
  <c r="Q129" i="477"/>
  <c r="R137" i="477"/>
  <c r="Q137" i="477"/>
  <c r="R139" i="477"/>
  <c r="Q139" i="477"/>
  <c r="R141" i="477"/>
  <c r="Q141" i="477"/>
  <c r="R143" i="477"/>
  <c r="Q143" i="477"/>
  <c r="N173" i="477"/>
  <c r="O161" i="477"/>
  <c r="AG161" i="477"/>
  <c r="AF161" i="477"/>
  <c r="P173" i="477"/>
  <c r="R6" i="478"/>
  <c r="Q6" i="478"/>
  <c r="R8" i="478"/>
  <c r="Q8" i="478"/>
  <c r="R10" i="478"/>
  <c r="Q10" i="478"/>
  <c r="AF21" i="478"/>
  <c r="O21" i="478"/>
  <c r="AG21" i="478"/>
  <c r="AG47" i="478"/>
  <c r="AF47" i="478"/>
  <c r="O47" i="478"/>
  <c r="AF9" i="477"/>
  <c r="AG31" i="477"/>
  <c r="O44" i="477"/>
  <c r="AG44" i="477"/>
  <c r="N56" i="477"/>
  <c r="AF45" i="477"/>
  <c r="O45" i="477"/>
  <c r="R46" i="477"/>
  <c r="P46" i="477"/>
  <c r="R48" i="477"/>
  <c r="Q48" i="477"/>
  <c r="AF49" i="477"/>
  <c r="O49" i="477"/>
  <c r="Q50" i="477"/>
  <c r="P50" i="477"/>
  <c r="AG73" i="477"/>
  <c r="AF73" i="477"/>
  <c r="O73" i="477"/>
  <c r="R97" i="477"/>
  <c r="Q97" i="477"/>
  <c r="R99" i="477"/>
  <c r="Q99" i="477"/>
  <c r="R101" i="477"/>
  <c r="Q101" i="477"/>
  <c r="AG110" i="477"/>
  <c r="AF110" i="477"/>
  <c r="O110" i="477"/>
  <c r="AF113" i="477"/>
  <c r="O113" i="477"/>
  <c r="AG113" i="477"/>
  <c r="R150" i="477"/>
  <c r="Q150" i="477"/>
  <c r="R152" i="477"/>
  <c r="Q152" i="477"/>
  <c r="AF19" i="478"/>
  <c r="O19" i="478"/>
  <c r="AG19" i="478"/>
  <c r="AG22" i="478"/>
  <c r="AF22" i="478"/>
  <c r="O22" i="478"/>
  <c r="R34" i="478"/>
  <c r="Q34" i="478"/>
  <c r="AF48" i="478"/>
  <c r="O48" i="478"/>
  <c r="AG48" i="478"/>
  <c r="AF7" i="477"/>
  <c r="AG35" i="477"/>
  <c r="AG37" i="477"/>
  <c r="AF44" i="477"/>
  <c r="AG45" i="477"/>
  <c r="AG48" i="477"/>
  <c r="AF48" i="477"/>
  <c r="AG49" i="477"/>
  <c r="AF51" i="477"/>
  <c r="O51" i="477"/>
  <c r="AG51" i="477"/>
  <c r="O57" i="477"/>
  <c r="AG57" i="477"/>
  <c r="N69" i="477"/>
  <c r="AF57" i="477"/>
  <c r="N82" i="477"/>
  <c r="AG71" i="477"/>
  <c r="AF71" i="477"/>
  <c r="O71" i="477"/>
  <c r="P82" i="477"/>
  <c r="AG114" i="477"/>
  <c r="AF114" i="477"/>
  <c r="O114" i="477"/>
  <c r="N134" i="477"/>
  <c r="O122" i="477"/>
  <c r="AG122" i="477"/>
  <c r="AF122" i="477"/>
  <c r="R162" i="477"/>
  <c r="Q162" i="477"/>
  <c r="R164" i="477"/>
  <c r="Q164" i="477"/>
  <c r="R166" i="477"/>
  <c r="Q166" i="477"/>
  <c r="N17" i="478"/>
  <c r="O5" i="478"/>
  <c r="AG5" i="478"/>
  <c r="AF5" i="478"/>
  <c r="AG20" i="478"/>
  <c r="AF20" i="478"/>
  <c r="O20" i="478"/>
  <c r="AG49" i="478"/>
  <c r="AF49" i="478"/>
  <c r="O49" i="478"/>
  <c r="P56" i="477"/>
  <c r="AF58" i="477"/>
  <c r="AF60" i="477"/>
  <c r="O82" i="477"/>
  <c r="AG83" i="477"/>
  <c r="AF85" i="477"/>
  <c r="AF87" i="477"/>
  <c r="AF97" i="477"/>
  <c r="AF99" i="477"/>
  <c r="AF101" i="477"/>
  <c r="P121" i="477"/>
  <c r="N121" i="477"/>
  <c r="AF123" i="477"/>
  <c r="AF125" i="477"/>
  <c r="AF127" i="477"/>
  <c r="AF129" i="477"/>
  <c r="AG135" i="477"/>
  <c r="AF137" i="477"/>
  <c r="AF139" i="477"/>
  <c r="AF141" i="477"/>
  <c r="AF143" i="477"/>
  <c r="AG148" i="477"/>
  <c r="AF150" i="477"/>
  <c r="AF152" i="477"/>
  <c r="AF162" i="477"/>
  <c r="AF164" i="477"/>
  <c r="AF166" i="477"/>
  <c r="AF6" i="478"/>
  <c r="AF8" i="478"/>
  <c r="AF10" i="478"/>
  <c r="P31" i="478"/>
  <c r="AF32" i="478"/>
  <c r="AF34" i="478"/>
  <c r="AF36" i="478"/>
  <c r="O45" i="478"/>
  <c r="AF59" i="478"/>
  <c r="AG59" i="478"/>
  <c r="R72" i="478"/>
  <c r="Q72" i="478"/>
  <c r="N95" i="478"/>
  <c r="AF84" i="478"/>
  <c r="O84" i="478"/>
  <c r="AG84" i="478"/>
  <c r="AG89" i="478"/>
  <c r="AF89" i="478"/>
  <c r="O89" i="478"/>
  <c r="AF98" i="478"/>
  <c r="O98" i="478"/>
  <c r="AG98" i="478"/>
  <c r="AG125" i="478"/>
  <c r="AF125" i="478"/>
  <c r="O125" i="478"/>
  <c r="AF128" i="478"/>
  <c r="O128" i="478"/>
  <c r="AG128" i="478"/>
  <c r="AG137" i="478"/>
  <c r="AF137" i="478"/>
  <c r="O137" i="478"/>
  <c r="AF140" i="478"/>
  <c r="O140" i="478"/>
  <c r="AG140" i="478"/>
  <c r="P147" i="478"/>
  <c r="AF161" i="478"/>
  <c r="N173" i="478"/>
  <c r="O161" i="478"/>
  <c r="AG161" i="478"/>
  <c r="AG58" i="477"/>
  <c r="O59" i="477"/>
  <c r="AG60" i="477"/>
  <c r="O61" i="477"/>
  <c r="P70" i="477"/>
  <c r="P71" i="477"/>
  <c r="P73" i="477"/>
  <c r="O83" i="477"/>
  <c r="O84" i="477"/>
  <c r="AG85" i="477"/>
  <c r="O86" i="477"/>
  <c r="AG87" i="477"/>
  <c r="O88" i="477"/>
  <c r="N95" i="477"/>
  <c r="AG97" i="477"/>
  <c r="O98" i="477"/>
  <c r="AG99" i="477"/>
  <c r="O100" i="477"/>
  <c r="AG101" i="477"/>
  <c r="P109" i="477"/>
  <c r="P110" i="477"/>
  <c r="P112" i="477"/>
  <c r="P114" i="477"/>
  <c r="O121" i="477"/>
  <c r="AG123" i="477"/>
  <c r="O124" i="477"/>
  <c r="AG125" i="477"/>
  <c r="O126" i="477"/>
  <c r="AG127" i="477"/>
  <c r="O128" i="477"/>
  <c r="AG129" i="477"/>
  <c r="O130" i="477"/>
  <c r="O135" i="477"/>
  <c r="O136" i="477"/>
  <c r="AG137" i="477"/>
  <c r="O138" i="477"/>
  <c r="AG139" i="477"/>
  <c r="O140" i="477"/>
  <c r="AG141" i="477"/>
  <c r="O142" i="477"/>
  <c r="AG143" i="477"/>
  <c r="O148" i="477"/>
  <c r="O149" i="477"/>
  <c r="AG150" i="477"/>
  <c r="O151" i="477"/>
  <c r="AG152" i="477"/>
  <c r="O153" i="477"/>
  <c r="N160" i="477"/>
  <c r="AG162" i="477"/>
  <c r="O163" i="477"/>
  <c r="AG164" i="477"/>
  <c r="O165" i="477"/>
  <c r="AG166" i="477"/>
  <c r="O167" i="477"/>
  <c r="AG6" i="478"/>
  <c r="O7" i="478"/>
  <c r="AG8" i="478"/>
  <c r="O9" i="478"/>
  <c r="AG10" i="478"/>
  <c r="P20" i="478"/>
  <c r="P22" i="478"/>
  <c r="P30" i="478"/>
  <c r="AF31" i="478"/>
  <c r="AG32" i="478"/>
  <c r="O33" i="478"/>
  <c r="AG34" i="478"/>
  <c r="O35" i="478"/>
  <c r="AG36" i="478"/>
  <c r="O37" i="478"/>
  <c r="P44" i="478"/>
  <c r="P47" i="478"/>
  <c r="P49" i="478"/>
  <c r="O51" i="478"/>
  <c r="AG51" i="478"/>
  <c r="AF51" i="478"/>
  <c r="P59" i="478"/>
  <c r="P69" i="478"/>
  <c r="AG87" i="478"/>
  <c r="AF87" i="478"/>
  <c r="O87" i="478"/>
  <c r="AF90" i="478"/>
  <c r="O90" i="478"/>
  <c r="AG90" i="478"/>
  <c r="AG101" i="478"/>
  <c r="AF101" i="478"/>
  <c r="O101" i="478"/>
  <c r="R111" i="478"/>
  <c r="Q111" i="478"/>
  <c r="R113" i="478"/>
  <c r="Q113" i="478"/>
  <c r="R115" i="478"/>
  <c r="Q115" i="478"/>
  <c r="AG123" i="478"/>
  <c r="AF123" i="478"/>
  <c r="O123" i="478"/>
  <c r="AF126" i="478"/>
  <c r="O126" i="478"/>
  <c r="AG126" i="478"/>
  <c r="N147" i="478"/>
  <c r="O135" i="478"/>
  <c r="AG135" i="478"/>
  <c r="AF135" i="478"/>
  <c r="AF138" i="478"/>
  <c r="O138" i="478"/>
  <c r="AG138" i="478"/>
  <c r="AF59" i="477"/>
  <c r="AF61" i="477"/>
  <c r="AF84" i="477"/>
  <c r="AF86" i="477"/>
  <c r="AF88" i="477"/>
  <c r="AF98" i="477"/>
  <c r="AF100" i="477"/>
  <c r="Q109" i="477"/>
  <c r="AF124" i="477"/>
  <c r="AF126" i="477"/>
  <c r="AF128" i="477"/>
  <c r="AF130" i="477"/>
  <c r="AF136" i="477"/>
  <c r="AF138" i="477"/>
  <c r="AF140" i="477"/>
  <c r="AF142" i="477"/>
  <c r="N147" i="477"/>
  <c r="AF149" i="477"/>
  <c r="AF151" i="477"/>
  <c r="AF153" i="477"/>
  <c r="AF163" i="477"/>
  <c r="AF165" i="477"/>
  <c r="AF167" i="477"/>
  <c r="AF7" i="478"/>
  <c r="AF9" i="478"/>
  <c r="AG31" i="478"/>
  <c r="AF33" i="478"/>
  <c r="AF35" i="478"/>
  <c r="AF37" i="478"/>
  <c r="N43" i="478"/>
  <c r="Q44" i="478"/>
  <c r="AF61" i="478"/>
  <c r="O61" i="478"/>
  <c r="AG61" i="478"/>
  <c r="R74" i="478"/>
  <c r="Q74" i="478"/>
  <c r="AG85" i="478"/>
  <c r="AF85" i="478"/>
  <c r="O85" i="478"/>
  <c r="AF88" i="478"/>
  <c r="O88" i="478"/>
  <c r="AG88" i="478"/>
  <c r="AG99" i="478"/>
  <c r="AF99" i="478"/>
  <c r="O99" i="478"/>
  <c r="AF102" i="478"/>
  <c r="O102" i="478"/>
  <c r="AG102" i="478"/>
  <c r="AF124" i="478"/>
  <c r="O124" i="478"/>
  <c r="AG124" i="478"/>
  <c r="AG129" i="478"/>
  <c r="AF129" i="478"/>
  <c r="O129" i="478"/>
  <c r="AF136" i="478"/>
  <c r="O136" i="478"/>
  <c r="AG136" i="478"/>
  <c r="AG141" i="478"/>
  <c r="AF141" i="478"/>
  <c r="O141" i="478"/>
  <c r="N160" i="478"/>
  <c r="AF148" i="478"/>
  <c r="AG148" i="478"/>
  <c r="O148" i="478"/>
  <c r="AG70" i="477"/>
  <c r="N56" i="478"/>
  <c r="AG44" i="478"/>
  <c r="R59" i="478"/>
  <c r="Q59" i="478"/>
  <c r="AF70" i="478"/>
  <c r="O70" i="478"/>
  <c r="N82" i="478"/>
  <c r="AG70" i="478"/>
  <c r="AF86" i="478"/>
  <c r="O86" i="478"/>
  <c r="AG86" i="478"/>
  <c r="AG91" i="478"/>
  <c r="AF91" i="478"/>
  <c r="O91" i="478"/>
  <c r="N108" i="478"/>
  <c r="AG97" i="478"/>
  <c r="AF97" i="478"/>
  <c r="O97" i="478"/>
  <c r="AF100" i="478"/>
  <c r="O100" i="478"/>
  <c r="AG100" i="478"/>
  <c r="AF109" i="478"/>
  <c r="N121" i="478"/>
  <c r="O109" i="478"/>
  <c r="AG109" i="478"/>
  <c r="AG127" i="478"/>
  <c r="AF127" i="478"/>
  <c r="O127" i="478"/>
  <c r="AF130" i="478"/>
  <c r="O130" i="478"/>
  <c r="AG130" i="478"/>
  <c r="AG139" i="478"/>
  <c r="AF139" i="478"/>
  <c r="O139" i="478"/>
  <c r="AF142" i="478"/>
  <c r="O142" i="478"/>
  <c r="AG142" i="478"/>
  <c r="O57" i="478"/>
  <c r="O58" i="478"/>
  <c r="O60" i="478"/>
  <c r="AF72" i="478"/>
  <c r="AF74" i="478"/>
  <c r="Q83" i="478"/>
  <c r="AF83" i="478"/>
  <c r="AF111" i="478"/>
  <c r="AF113" i="478"/>
  <c r="AF115" i="478"/>
  <c r="P134" i="478"/>
  <c r="N134" i="478"/>
  <c r="O33" i="479"/>
  <c r="AG33" i="479"/>
  <c r="AF33" i="479"/>
  <c r="AF47" i="479"/>
  <c r="O47" i="479"/>
  <c r="AG47" i="479"/>
  <c r="AF72" i="479"/>
  <c r="O72" i="479"/>
  <c r="AG72" i="479"/>
  <c r="AG72" i="478"/>
  <c r="AG74" i="478"/>
  <c r="R83" i="478"/>
  <c r="AG83" i="478"/>
  <c r="P96" i="478"/>
  <c r="O110" i="478"/>
  <c r="AG111" i="478"/>
  <c r="O112" i="478"/>
  <c r="AG113" i="478"/>
  <c r="O114" i="478"/>
  <c r="AG115" i="478"/>
  <c r="O116" i="478"/>
  <c r="AG150" i="478"/>
  <c r="O150" i="478"/>
  <c r="AF150" i="478"/>
  <c r="AG152" i="478"/>
  <c r="O152" i="478"/>
  <c r="AF152" i="478"/>
  <c r="AG162" i="478"/>
  <c r="O162" i="478"/>
  <c r="AF162" i="478"/>
  <c r="AG164" i="478"/>
  <c r="O164" i="478"/>
  <c r="AF164" i="478"/>
  <c r="AG166" i="478"/>
  <c r="AF166" i="478"/>
  <c r="O166" i="478"/>
  <c r="R9" i="479"/>
  <c r="Q9" i="479"/>
  <c r="AF20" i="479"/>
  <c r="O20" i="479"/>
  <c r="AG20" i="479"/>
  <c r="P30" i="479"/>
  <c r="O37" i="479"/>
  <c r="AG37" i="479"/>
  <c r="AF37" i="479"/>
  <c r="O44" i="479"/>
  <c r="AG44" i="479"/>
  <c r="N56" i="479"/>
  <c r="AF44" i="479"/>
  <c r="AG48" i="479"/>
  <c r="AF48" i="479"/>
  <c r="O48" i="479"/>
  <c r="R58" i="479"/>
  <c r="Q58" i="479"/>
  <c r="N82" i="479"/>
  <c r="AF74" i="479"/>
  <c r="O74" i="479"/>
  <c r="AG74" i="479"/>
  <c r="N95" i="479"/>
  <c r="AF83" i="479"/>
  <c r="O83" i="479"/>
  <c r="AG83" i="479"/>
  <c r="N69" i="478"/>
  <c r="AF71" i="478"/>
  <c r="AF73" i="478"/>
  <c r="P95" i="478"/>
  <c r="AF110" i="478"/>
  <c r="AF112" i="478"/>
  <c r="AF114" i="478"/>
  <c r="AF116" i="478"/>
  <c r="Q122" i="478"/>
  <c r="P160" i="478"/>
  <c r="AF5" i="479"/>
  <c r="N17" i="479"/>
  <c r="O5" i="479"/>
  <c r="AG5" i="479"/>
  <c r="AG30" i="479"/>
  <c r="AH18" i="479" s="1"/>
  <c r="AF30" i="479"/>
  <c r="AF22" i="479"/>
  <c r="O22" i="479"/>
  <c r="AG22" i="479"/>
  <c r="AF45" i="479"/>
  <c r="O45" i="479"/>
  <c r="AG45" i="479"/>
  <c r="AF49" i="479"/>
  <c r="O49" i="479"/>
  <c r="AG49" i="479"/>
  <c r="AF51" i="479"/>
  <c r="O51" i="479"/>
  <c r="AG51" i="479"/>
  <c r="AF76" i="479"/>
  <c r="O76" i="479"/>
  <c r="AG76" i="479"/>
  <c r="P82" i="479"/>
  <c r="Q71" i="478"/>
  <c r="R73" i="478"/>
  <c r="R96" i="478"/>
  <c r="P135" i="478"/>
  <c r="P148" i="478"/>
  <c r="O149" i="478"/>
  <c r="AF149" i="478"/>
  <c r="O151" i="478"/>
  <c r="AG151" i="478"/>
  <c r="AF151" i="478"/>
  <c r="O163" i="478"/>
  <c r="AG163" i="478"/>
  <c r="AF163" i="478"/>
  <c r="O165" i="478"/>
  <c r="AG165" i="478"/>
  <c r="AF165" i="478"/>
  <c r="R7" i="479"/>
  <c r="Q7" i="479"/>
  <c r="AF24" i="479"/>
  <c r="O24" i="479"/>
  <c r="AG24" i="479"/>
  <c r="Q31" i="479"/>
  <c r="R31" i="479"/>
  <c r="O35" i="479"/>
  <c r="AG35" i="479"/>
  <c r="AF35" i="479"/>
  <c r="O39" i="479"/>
  <c r="AG39" i="479"/>
  <c r="AF39" i="479"/>
  <c r="AG46" i="479"/>
  <c r="AF46" i="479"/>
  <c r="O46" i="479"/>
  <c r="R60" i="479"/>
  <c r="Q60" i="479"/>
  <c r="R85" i="479"/>
  <c r="Q85" i="479"/>
  <c r="R87" i="479"/>
  <c r="Q87" i="479"/>
  <c r="R89" i="479"/>
  <c r="Q89" i="479"/>
  <c r="AF7" i="479"/>
  <c r="AF9" i="479"/>
  <c r="O18" i="479"/>
  <c r="O19" i="479"/>
  <c r="O21" i="479"/>
  <c r="O23" i="479"/>
  <c r="AG31" i="479"/>
  <c r="N43" i="479"/>
  <c r="O50" i="479"/>
  <c r="P56" i="479"/>
  <c r="AF58" i="479"/>
  <c r="AF60" i="479"/>
  <c r="O70" i="479"/>
  <c r="O71" i="479"/>
  <c r="O73" i="479"/>
  <c r="O75" i="479"/>
  <c r="AF85" i="479"/>
  <c r="AF87" i="479"/>
  <c r="AF89" i="479"/>
  <c r="R97" i="479"/>
  <c r="Q97" i="479"/>
  <c r="R101" i="479"/>
  <c r="Q101" i="479"/>
  <c r="AF113" i="479"/>
  <c r="O113" i="479"/>
  <c r="AG113" i="479"/>
  <c r="AF117" i="479"/>
  <c r="O117" i="479"/>
  <c r="AG117" i="479"/>
  <c r="R123" i="479"/>
  <c r="Q123" i="479"/>
  <c r="AG126" i="479"/>
  <c r="AF126" i="479"/>
  <c r="O126" i="479"/>
  <c r="P134" i="479"/>
  <c r="R137" i="479"/>
  <c r="Q137" i="479"/>
  <c r="AG142" i="479"/>
  <c r="AF142" i="479"/>
  <c r="O142" i="479"/>
  <c r="R152" i="479"/>
  <c r="Q152" i="479"/>
  <c r="P160" i="479"/>
  <c r="P173" i="479"/>
  <c r="O6" i="479"/>
  <c r="AG7" i="479"/>
  <c r="O8" i="479"/>
  <c r="AG9" i="479"/>
  <c r="O10" i="479"/>
  <c r="P18" i="479"/>
  <c r="O32" i="479"/>
  <c r="O34" i="479"/>
  <c r="O36" i="479"/>
  <c r="O38" i="479"/>
  <c r="P46" i="479"/>
  <c r="P48" i="479"/>
  <c r="P50" i="479"/>
  <c r="AF57" i="479"/>
  <c r="AG58" i="479"/>
  <c r="O59" i="479"/>
  <c r="AG60" i="479"/>
  <c r="O61" i="479"/>
  <c r="N69" i="479"/>
  <c r="P70" i="479"/>
  <c r="O84" i="479"/>
  <c r="AG85" i="479"/>
  <c r="O86" i="479"/>
  <c r="AG87" i="479"/>
  <c r="O88" i="479"/>
  <c r="AG89" i="479"/>
  <c r="O90" i="479"/>
  <c r="AF115" i="479"/>
  <c r="O115" i="479"/>
  <c r="AG115" i="479"/>
  <c r="N134" i="479"/>
  <c r="R125" i="479"/>
  <c r="Q125" i="479"/>
  <c r="AG128" i="479"/>
  <c r="AF128" i="479"/>
  <c r="O128" i="479"/>
  <c r="R139" i="479"/>
  <c r="Q139" i="479"/>
  <c r="R162" i="479"/>
  <c r="Q162" i="479"/>
  <c r="R166" i="479"/>
  <c r="Q166" i="479"/>
  <c r="AF6" i="479"/>
  <c r="AF8" i="479"/>
  <c r="AF10" i="479"/>
  <c r="AF32" i="479"/>
  <c r="AF34" i="479"/>
  <c r="AF36" i="479"/>
  <c r="AF38" i="479"/>
  <c r="AG57" i="479"/>
  <c r="AF59" i="479"/>
  <c r="AF61" i="479"/>
  <c r="AF84" i="479"/>
  <c r="AF86" i="479"/>
  <c r="AF88" i="479"/>
  <c r="AF90" i="479"/>
  <c r="P95" i="479"/>
  <c r="O96" i="479"/>
  <c r="AG96" i="479"/>
  <c r="N108" i="479"/>
  <c r="AF96" i="479"/>
  <c r="R99" i="479"/>
  <c r="Q99" i="479"/>
  <c r="R127" i="479"/>
  <c r="Q127" i="479"/>
  <c r="AG130" i="479"/>
  <c r="AF130" i="479"/>
  <c r="O130" i="479"/>
  <c r="AF135" i="479"/>
  <c r="N147" i="479"/>
  <c r="O135" i="479"/>
  <c r="AG135" i="479"/>
  <c r="AG138" i="479"/>
  <c r="AF138" i="479"/>
  <c r="O138" i="479"/>
  <c r="R141" i="479"/>
  <c r="Q141" i="479"/>
  <c r="R143" i="479"/>
  <c r="Q143" i="479"/>
  <c r="AF148" i="479"/>
  <c r="N160" i="479"/>
  <c r="O148" i="479"/>
  <c r="AG148" i="479"/>
  <c r="R150" i="479"/>
  <c r="Q150" i="479"/>
  <c r="AG18" i="479"/>
  <c r="AG70" i="479"/>
  <c r="AF111" i="479"/>
  <c r="O111" i="479"/>
  <c r="AG111" i="479"/>
  <c r="AG124" i="479"/>
  <c r="AF124" i="479"/>
  <c r="O124" i="479"/>
  <c r="R129" i="479"/>
  <c r="Q129" i="479"/>
  <c r="AG136" i="479"/>
  <c r="AF136" i="479"/>
  <c r="O136" i="479"/>
  <c r="AG140" i="479"/>
  <c r="AF140" i="479"/>
  <c r="O140" i="479"/>
  <c r="R154" i="479"/>
  <c r="Q154" i="479"/>
  <c r="R164" i="479"/>
  <c r="Q164" i="479"/>
  <c r="AF97" i="479"/>
  <c r="AF99" i="479"/>
  <c r="AF101" i="479"/>
  <c r="O109" i="479"/>
  <c r="O110" i="479"/>
  <c r="O112" i="479"/>
  <c r="O114" i="479"/>
  <c r="O116" i="479"/>
  <c r="O118" i="479"/>
  <c r="P121" i="479"/>
  <c r="N121" i="479"/>
  <c r="P122" i="479"/>
  <c r="P123" i="479"/>
  <c r="AF123" i="479"/>
  <c r="P125" i="479"/>
  <c r="AF125" i="479"/>
  <c r="P127" i="479"/>
  <c r="AF127" i="479"/>
  <c r="P129" i="479"/>
  <c r="AF129" i="479"/>
  <c r="P137" i="479"/>
  <c r="AF137" i="479"/>
  <c r="AF139" i="479"/>
  <c r="AF141" i="479"/>
  <c r="AF143" i="479"/>
  <c r="AF150" i="479"/>
  <c r="AF152" i="479"/>
  <c r="AF154" i="479"/>
  <c r="P161" i="479"/>
  <c r="AF162" i="479"/>
  <c r="AF164" i="479"/>
  <c r="AF166" i="479"/>
  <c r="AF173" i="479"/>
  <c r="R9" i="480"/>
  <c r="Q9" i="480"/>
  <c r="O37" i="480"/>
  <c r="AG37" i="480"/>
  <c r="AF37" i="480"/>
  <c r="AF49" i="480"/>
  <c r="O49" i="480"/>
  <c r="AG49" i="480"/>
  <c r="AG97" i="479"/>
  <c r="AG99" i="479"/>
  <c r="AG101" i="479"/>
  <c r="O102" i="479"/>
  <c r="AF110" i="479"/>
  <c r="AF112" i="479"/>
  <c r="AF114" i="479"/>
  <c r="AF122" i="479"/>
  <c r="AG123" i="479"/>
  <c r="AG125" i="479"/>
  <c r="AG127" i="479"/>
  <c r="AG129" i="479"/>
  <c r="AG137" i="479"/>
  <c r="AG139" i="479"/>
  <c r="AG141" i="479"/>
  <c r="O149" i="479"/>
  <c r="AG150" i="479"/>
  <c r="O151" i="479"/>
  <c r="AG152" i="479"/>
  <c r="O153" i="479"/>
  <c r="AG154" i="479"/>
  <c r="O155" i="479"/>
  <c r="AF161" i="479"/>
  <c r="AG162" i="479"/>
  <c r="O163" i="479"/>
  <c r="AG164" i="479"/>
  <c r="AG166" i="479"/>
  <c r="N30" i="480"/>
  <c r="AF31" i="480"/>
  <c r="O31" i="480"/>
  <c r="N43" i="480"/>
  <c r="AG31" i="480"/>
  <c r="O39" i="480"/>
  <c r="AG39" i="480"/>
  <c r="AF39" i="480"/>
  <c r="AF47" i="480"/>
  <c r="O47" i="480"/>
  <c r="AG47" i="480"/>
  <c r="AF98" i="479"/>
  <c r="AF100" i="479"/>
  <c r="AF102" i="479"/>
  <c r="AF109" i="479"/>
  <c r="AG122" i="479"/>
  <c r="AF149" i="479"/>
  <c r="AF151" i="479"/>
  <c r="AF153" i="479"/>
  <c r="AF155" i="479"/>
  <c r="AG161" i="479"/>
  <c r="AF163" i="479"/>
  <c r="AF165" i="479"/>
  <c r="AF5" i="480"/>
  <c r="N17" i="480"/>
  <c r="O5" i="480"/>
  <c r="AG5" i="480"/>
  <c r="AG8" i="480"/>
  <c r="AF8" i="480"/>
  <c r="O8" i="480"/>
  <c r="O33" i="480"/>
  <c r="AG33" i="480"/>
  <c r="AF33" i="480"/>
  <c r="P43" i="480"/>
  <c r="Q98" i="479"/>
  <c r="Q100" i="479"/>
  <c r="O122" i="479"/>
  <c r="O161" i="479"/>
  <c r="Q165" i="479"/>
  <c r="R7" i="480"/>
  <c r="Q7" i="480"/>
  <c r="AG10" i="480"/>
  <c r="AF10" i="480"/>
  <c r="O10" i="480"/>
  <c r="AF20" i="480"/>
  <c r="O20" i="480"/>
  <c r="AG20" i="480"/>
  <c r="AF22" i="480"/>
  <c r="O22" i="480"/>
  <c r="AG22" i="480"/>
  <c r="AF24" i="480"/>
  <c r="O24" i="480"/>
  <c r="AG24" i="480"/>
  <c r="P30" i="480"/>
  <c r="O35" i="480"/>
  <c r="AG35" i="480"/>
  <c r="AF35" i="480"/>
  <c r="O44" i="480"/>
  <c r="AG44" i="480"/>
  <c r="N56" i="480"/>
  <c r="AF44" i="480"/>
  <c r="AF7" i="480"/>
  <c r="P9" i="480"/>
  <c r="AF9" i="480"/>
  <c r="O18" i="480"/>
  <c r="O19" i="480"/>
  <c r="O21" i="480"/>
  <c r="O23" i="480"/>
  <c r="AG45" i="480"/>
  <c r="O46" i="480"/>
  <c r="O48" i="480"/>
  <c r="O50" i="480"/>
  <c r="AF72" i="480"/>
  <c r="O72" i="480"/>
  <c r="AG72" i="480"/>
  <c r="O96" i="480"/>
  <c r="AG96" i="480"/>
  <c r="N108" i="480"/>
  <c r="AF96" i="480"/>
  <c r="P108" i="480"/>
  <c r="R112" i="480"/>
  <c r="Q112" i="480"/>
  <c r="AF115" i="480"/>
  <c r="O115" i="480"/>
  <c r="AG115" i="480"/>
  <c r="AG7" i="480"/>
  <c r="AG9" i="480"/>
  <c r="P18" i="480"/>
  <c r="AF19" i="480"/>
  <c r="AF21" i="480"/>
  <c r="AF23" i="480"/>
  <c r="O32" i="480"/>
  <c r="O34" i="480"/>
  <c r="O36" i="480"/>
  <c r="O38" i="480"/>
  <c r="AF46" i="480"/>
  <c r="P48" i="480"/>
  <c r="AF48" i="480"/>
  <c r="P50" i="480"/>
  <c r="AF50" i="480"/>
  <c r="AF51" i="480"/>
  <c r="O51" i="480"/>
  <c r="AG51" i="480"/>
  <c r="N82" i="480"/>
  <c r="AG70" i="480"/>
  <c r="AF70" i="480"/>
  <c r="O70" i="480"/>
  <c r="AG75" i="480"/>
  <c r="AF75" i="480"/>
  <c r="O75" i="480"/>
  <c r="R97" i="480"/>
  <c r="Q97" i="480"/>
  <c r="R101" i="480"/>
  <c r="Q101" i="480"/>
  <c r="AG102" i="480"/>
  <c r="AF102" i="480"/>
  <c r="O102" i="480"/>
  <c r="R110" i="480"/>
  <c r="Q110" i="480"/>
  <c r="AF113" i="480"/>
  <c r="O113" i="480"/>
  <c r="AG113" i="480"/>
  <c r="AF6" i="480"/>
  <c r="AF18" i="480"/>
  <c r="O45" i="480"/>
  <c r="P56" i="480"/>
  <c r="AG73" i="480"/>
  <c r="AF73" i="480"/>
  <c r="O73" i="480"/>
  <c r="AF111" i="480"/>
  <c r="O111" i="480"/>
  <c r="AG111" i="480"/>
  <c r="Q6" i="480"/>
  <c r="AG18" i="480"/>
  <c r="R58" i="480"/>
  <c r="Q58" i="480"/>
  <c r="R60" i="480"/>
  <c r="Q60" i="480"/>
  <c r="AG71" i="480"/>
  <c r="AF71" i="480"/>
  <c r="O71" i="480"/>
  <c r="AF74" i="480"/>
  <c r="O74" i="480"/>
  <c r="AG74" i="480"/>
  <c r="R99" i="480"/>
  <c r="Q99" i="480"/>
  <c r="AG100" i="480"/>
  <c r="AF100" i="480"/>
  <c r="O100" i="480"/>
  <c r="N121" i="480"/>
  <c r="AG109" i="480"/>
  <c r="AF109" i="480"/>
  <c r="O109" i="480"/>
  <c r="AF58" i="480"/>
  <c r="AF60" i="480"/>
  <c r="AG83" i="480"/>
  <c r="AF85" i="480"/>
  <c r="AF87" i="480"/>
  <c r="AF89" i="480"/>
  <c r="AF97" i="480"/>
  <c r="AF99" i="480"/>
  <c r="AF101" i="480"/>
  <c r="P121" i="480"/>
  <c r="O114" i="480"/>
  <c r="O116" i="480"/>
  <c r="AG117" i="480"/>
  <c r="O117" i="480"/>
  <c r="R128" i="480"/>
  <c r="Q128" i="480"/>
  <c r="R140" i="480"/>
  <c r="Q140" i="480"/>
  <c r="R142" i="480"/>
  <c r="Q142" i="480"/>
  <c r="R153" i="480"/>
  <c r="Q153" i="480"/>
  <c r="R163" i="480"/>
  <c r="Q163" i="480"/>
  <c r="R165" i="480"/>
  <c r="Q165" i="480"/>
  <c r="AF57" i="480"/>
  <c r="AG58" i="480"/>
  <c r="O59" i="480"/>
  <c r="AG60" i="480"/>
  <c r="O61" i="480"/>
  <c r="N69" i="480"/>
  <c r="P70" i="480"/>
  <c r="O83" i="480"/>
  <c r="O84" i="480"/>
  <c r="R85" i="480"/>
  <c r="O86" i="480"/>
  <c r="R87" i="480"/>
  <c r="O88" i="480"/>
  <c r="Q89" i="480"/>
  <c r="O90" i="480"/>
  <c r="P95" i="480"/>
  <c r="N95" i="480"/>
  <c r="AG97" i="480"/>
  <c r="O98" i="480"/>
  <c r="AG99" i="480"/>
  <c r="AG101" i="480"/>
  <c r="R138" i="480"/>
  <c r="Q138" i="480"/>
  <c r="R151" i="480"/>
  <c r="Q151" i="480"/>
  <c r="AG57" i="480"/>
  <c r="AF59" i="480"/>
  <c r="AF61" i="480"/>
  <c r="AF84" i="480"/>
  <c r="AF86" i="480"/>
  <c r="AF88" i="480"/>
  <c r="AF90" i="480"/>
  <c r="AF98" i="480"/>
  <c r="R126" i="480"/>
  <c r="Q126" i="480"/>
  <c r="AF117" i="480"/>
  <c r="R124" i="480"/>
  <c r="Q124" i="480"/>
  <c r="R136" i="480"/>
  <c r="Q136" i="480"/>
  <c r="R149" i="480"/>
  <c r="Q149" i="480"/>
  <c r="R155" i="480"/>
  <c r="Q155" i="480"/>
  <c r="AG118" i="480"/>
  <c r="AG122" i="480"/>
  <c r="AF124" i="480"/>
  <c r="AF126" i="480"/>
  <c r="AF128" i="480"/>
  <c r="AF130" i="480"/>
  <c r="AF136" i="480"/>
  <c r="AF138" i="480"/>
  <c r="AF140" i="480"/>
  <c r="AF142" i="480"/>
  <c r="N147" i="480"/>
  <c r="AF149" i="480"/>
  <c r="AF151" i="480"/>
  <c r="AF153" i="480"/>
  <c r="AF155" i="480"/>
  <c r="AG160" i="480"/>
  <c r="AH148" i="480" s="1"/>
  <c r="AG161" i="480"/>
  <c r="AF163" i="480"/>
  <c r="AF165" i="480"/>
  <c r="O122" i="480"/>
  <c r="O123" i="480"/>
  <c r="AG124" i="480"/>
  <c r="O125" i="480"/>
  <c r="AG126" i="480"/>
  <c r="O127" i="480"/>
  <c r="AG128" i="480"/>
  <c r="O129" i="480"/>
  <c r="R130" i="480"/>
  <c r="P134" i="480"/>
  <c r="N134" i="480"/>
  <c r="AF135" i="480"/>
  <c r="AG136" i="480"/>
  <c r="O137" i="480"/>
  <c r="AG138" i="480"/>
  <c r="O139" i="480"/>
  <c r="AG140" i="480"/>
  <c r="O141" i="480"/>
  <c r="AG142" i="480"/>
  <c r="O143" i="480"/>
  <c r="AF148" i="480"/>
  <c r="AG149" i="480"/>
  <c r="O150" i="480"/>
  <c r="AG151" i="480"/>
  <c r="O152" i="480"/>
  <c r="AG153" i="480"/>
  <c r="O154" i="480"/>
  <c r="AG155" i="480"/>
  <c r="O161" i="480"/>
  <c r="O162" i="480"/>
  <c r="AG163" i="480"/>
  <c r="O164" i="480"/>
  <c r="AG165" i="480"/>
  <c r="O166" i="480"/>
  <c r="P173" i="480"/>
  <c r="N173" i="480"/>
  <c r="O118" i="480"/>
  <c r="AF123" i="480"/>
  <c r="AF125" i="480"/>
  <c r="AF127" i="480"/>
  <c r="AF129" i="480"/>
  <c r="AG135" i="480"/>
  <c r="AF137" i="480"/>
  <c r="AF139" i="480"/>
  <c r="AF141" i="480"/>
  <c r="AF143" i="480"/>
  <c r="AG148" i="480"/>
  <c r="AF150" i="480"/>
  <c r="AF152" i="480"/>
  <c r="AF154" i="480"/>
  <c r="AF162" i="480"/>
  <c r="AF164" i="480"/>
  <c r="AF166" i="480"/>
  <c r="O148" i="480"/>
  <c r="J124" i="476"/>
  <c r="H123" i="476"/>
  <c r="H122" i="476"/>
  <c r="H121" i="476"/>
  <c r="H120" i="476"/>
  <c r="H119" i="476"/>
  <c r="P118" i="476"/>
  <c r="K118" i="476" s="1"/>
  <c r="L118" i="476" s="1"/>
  <c r="H118" i="476"/>
  <c r="P117" i="476"/>
  <c r="K117" i="476"/>
  <c r="L117" i="476" s="1"/>
  <c r="H117" i="476"/>
  <c r="P116" i="476"/>
  <c r="K116" i="476" s="1"/>
  <c r="L116" i="476" s="1"/>
  <c r="H116" i="476"/>
  <c r="P115" i="476"/>
  <c r="K115" i="476"/>
  <c r="L115" i="476" s="1"/>
  <c r="H115" i="476"/>
  <c r="P114" i="476"/>
  <c r="K114" i="476" s="1"/>
  <c r="L114" i="476" s="1"/>
  <c r="H114" i="476"/>
  <c r="P113" i="476"/>
  <c r="K113" i="476"/>
  <c r="L113" i="476" s="1"/>
  <c r="H113" i="476"/>
  <c r="P112" i="476"/>
  <c r="K112" i="476" s="1"/>
  <c r="H112" i="476"/>
  <c r="J111" i="476"/>
  <c r="H110" i="476"/>
  <c r="H109" i="476"/>
  <c r="H108" i="476"/>
  <c r="P107" i="476"/>
  <c r="K107" i="476"/>
  <c r="L107" i="476" s="1"/>
  <c r="H107" i="476"/>
  <c r="P106" i="476"/>
  <c r="K106" i="476" s="1"/>
  <c r="L106" i="476" s="1"/>
  <c r="H106" i="476"/>
  <c r="P105" i="476"/>
  <c r="K105" i="476"/>
  <c r="L105" i="476" s="1"/>
  <c r="H105" i="476"/>
  <c r="P104" i="476"/>
  <c r="K104" i="476" s="1"/>
  <c r="L104" i="476" s="1"/>
  <c r="H104" i="476"/>
  <c r="P103" i="476"/>
  <c r="K103" i="476"/>
  <c r="L103" i="476" s="1"/>
  <c r="H103" i="476"/>
  <c r="P102" i="476"/>
  <c r="K102" i="476" s="1"/>
  <c r="L102" i="476" s="1"/>
  <c r="H102" i="476"/>
  <c r="P101" i="476"/>
  <c r="K101" i="476"/>
  <c r="H101" i="476"/>
  <c r="J100" i="476"/>
  <c r="H99" i="476"/>
  <c r="H98" i="476"/>
  <c r="H97" i="476"/>
  <c r="H96" i="476"/>
  <c r="H95" i="476"/>
  <c r="P94" i="476"/>
  <c r="K94" i="476" s="1"/>
  <c r="L94" i="476" s="1"/>
  <c r="H94" i="476"/>
  <c r="P93" i="476"/>
  <c r="K93" i="476"/>
  <c r="L93" i="476" s="1"/>
  <c r="H93" i="476"/>
  <c r="P92" i="476"/>
  <c r="K92" i="476" s="1"/>
  <c r="H92" i="476"/>
  <c r="H90" i="476"/>
  <c r="H89" i="476"/>
  <c r="H88" i="476"/>
  <c r="H87" i="476"/>
  <c r="H86" i="476"/>
  <c r="H85" i="476"/>
  <c r="H84" i="476"/>
  <c r="H83" i="476"/>
  <c r="H82" i="476"/>
  <c r="L81" i="476"/>
  <c r="K81" i="476"/>
  <c r="J81" i="476"/>
  <c r="H80" i="476"/>
  <c r="H79" i="476"/>
  <c r="H78" i="476"/>
  <c r="H77" i="476"/>
  <c r="H76" i="476"/>
  <c r="J75" i="476"/>
  <c r="H74" i="476"/>
  <c r="H73" i="476"/>
  <c r="H72" i="476"/>
  <c r="P71" i="476"/>
  <c r="K71" i="476" s="1"/>
  <c r="L71" i="476" s="1"/>
  <c r="H71" i="476"/>
  <c r="P70" i="476"/>
  <c r="K70" i="476"/>
  <c r="L70" i="476" s="1"/>
  <c r="H70" i="476"/>
  <c r="P69" i="476"/>
  <c r="K69" i="476"/>
  <c r="L69" i="476" s="1"/>
  <c r="H69" i="476"/>
  <c r="P68" i="476"/>
  <c r="K68" i="476" s="1"/>
  <c r="L68" i="476" s="1"/>
  <c r="H68" i="476"/>
  <c r="P67" i="476"/>
  <c r="K67" i="476"/>
  <c r="L67" i="476" s="1"/>
  <c r="H67" i="476"/>
  <c r="P66" i="476"/>
  <c r="K66" i="476" s="1"/>
  <c r="L66" i="476" s="1"/>
  <c r="H66" i="476"/>
  <c r="P65" i="476"/>
  <c r="K65" i="476"/>
  <c r="H65" i="476"/>
  <c r="J64" i="476"/>
  <c r="H63" i="476"/>
  <c r="H62" i="476"/>
  <c r="H61" i="476"/>
  <c r="H60" i="476"/>
  <c r="P59" i="476"/>
  <c r="K59" i="476"/>
  <c r="L59" i="476" s="1"/>
  <c r="H59" i="476"/>
  <c r="P58" i="476"/>
  <c r="K58" i="476"/>
  <c r="L58" i="476" s="1"/>
  <c r="H58" i="476"/>
  <c r="P57" i="476"/>
  <c r="K57" i="476" s="1"/>
  <c r="L57" i="476" s="1"/>
  <c r="H57" i="476"/>
  <c r="P56" i="476"/>
  <c r="K56" i="476"/>
  <c r="L56" i="476" s="1"/>
  <c r="H56" i="476"/>
  <c r="P55" i="476"/>
  <c r="K55" i="476" s="1"/>
  <c r="L55" i="476" s="1"/>
  <c r="H55" i="476"/>
  <c r="P54" i="476"/>
  <c r="K54" i="476"/>
  <c r="L54" i="476" s="1"/>
  <c r="H54" i="476"/>
  <c r="P53" i="476"/>
  <c r="K53" i="476" s="1"/>
  <c r="H53" i="476"/>
  <c r="P52" i="476"/>
  <c r="K52" i="476"/>
  <c r="L52" i="476" s="1"/>
  <c r="H52" i="476"/>
  <c r="H50" i="476"/>
  <c r="H49" i="476"/>
  <c r="H47" i="476"/>
  <c r="H46" i="476"/>
  <c r="H45" i="476"/>
  <c r="H44" i="476"/>
  <c r="H43" i="476"/>
  <c r="H42" i="476"/>
  <c r="H41" i="476"/>
  <c r="H40" i="476"/>
  <c r="H39" i="476"/>
  <c r="J38" i="476"/>
  <c r="H37" i="476"/>
  <c r="H36" i="476"/>
  <c r="H35" i="476"/>
  <c r="H34" i="476"/>
  <c r="H33" i="476"/>
  <c r="H32" i="476"/>
  <c r="H31" i="476"/>
  <c r="H30" i="476"/>
  <c r="H29" i="476"/>
  <c r="P28" i="476"/>
  <c r="K28" i="476"/>
  <c r="L28" i="476" s="1"/>
  <c r="H28" i="476"/>
  <c r="P27" i="476"/>
  <c r="K27" i="476" s="1"/>
  <c r="L27" i="476" s="1"/>
  <c r="H27" i="476"/>
  <c r="P26" i="476"/>
  <c r="K26" i="476"/>
  <c r="L26" i="476" s="1"/>
  <c r="H26" i="476"/>
  <c r="P25" i="476"/>
  <c r="K25" i="476" s="1"/>
  <c r="H25" i="476"/>
  <c r="J24" i="476"/>
  <c r="H23" i="476"/>
  <c r="H22" i="476"/>
  <c r="P21" i="476"/>
  <c r="K21" i="476" s="1"/>
  <c r="L21" i="476" s="1"/>
  <c r="H21" i="476"/>
  <c r="P20" i="476"/>
  <c r="K20" i="476"/>
  <c r="L20" i="476" s="1"/>
  <c r="H20" i="476"/>
  <c r="P19" i="476"/>
  <c r="K19" i="476" s="1"/>
  <c r="L19" i="476" s="1"/>
  <c r="H19" i="476"/>
  <c r="P18" i="476"/>
  <c r="K18" i="476"/>
  <c r="L18" i="476" s="1"/>
  <c r="H18" i="476"/>
  <c r="P17" i="476"/>
  <c r="K17" i="476"/>
  <c r="L17" i="476" s="1"/>
  <c r="L24" i="476" s="1"/>
  <c r="H17" i="476"/>
  <c r="J16" i="476"/>
  <c r="H15" i="476"/>
  <c r="H14" i="476"/>
  <c r="H13" i="476"/>
  <c r="H12" i="476"/>
  <c r="H11" i="476"/>
  <c r="H10" i="476"/>
  <c r="H9" i="476"/>
  <c r="P8" i="476"/>
  <c r="K8" i="476"/>
  <c r="L8" i="476" s="1"/>
  <c r="H8" i="476"/>
  <c r="P7" i="476"/>
  <c r="K7" i="476" s="1"/>
  <c r="L7" i="476" s="1"/>
  <c r="H7" i="476"/>
  <c r="P6" i="476"/>
  <c r="K6" i="476"/>
  <c r="L6" i="476" s="1"/>
  <c r="H6" i="476"/>
  <c r="P5" i="476"/>
  <c r="K5" i="476" s="1"/>
  <c r="H5" i="476"/>
  <c r="I2" i="476"/>
  <c r="I1" i="476"/>
  <c r="E1" i="476"/>
  <c r="O95" i="478" l="1"/>
  <c r="O43" i="478"/>
  <c r="R43" i="478" s="1"/>
  <c r="S31" i="478" s="1"/>
  <c r="O56" i="478"/>
  <c r="R56" i="478" s="1"/>
  <c r="S44" i="478" s="1"/>
  <c r="O43" i="477"/>
  <c r="R43" i="477" s="1"/>
  <c r="S31" i="477" s="1"/>
  <c r="R118" i="480"/>
  <c r="Q118" i="480"/>
  <c r="Q161" i="480"/>
  <c r="O173" i="480"/>
  <c r="R161" i="480"/>
  <c r="Q152" i="480"/>
  <c r="R152" i="480"/>
  <c r="Q127" i="480"/>
  <c r="R127" i="480"/>
  <c r="Q123" i="480"/>
  <c r="R123" i="480"/>
  <c r="R135" i="480"/>
  <c r="Q90" i="480"/>
  <c r="R90" i="480"/>
  <c r="Q86" i="480"/>
  <c r="R86" i="480"/>
  <c r="Q59" i="480"/>
  <c r="R59" i="480"/>
  <c r="R114" i="480"/>
  <c r="Q114" i="480"/>
  <c r="AG121" i="480"/>
  <c r="AH109" i="480" s="1"/>
  <c r="AF121" i="480"/>
  <c r="R71" i="480"/>
  <c r="Q71" i="480"/>
  <c r="R57" i="480"/>
  <c r="R73" i="480"/>
  <c r="Q73" i="480"/>
  <c r="R45" i="480"/>
  <c r="Q45" i="480"/>
  <c r="R113" i="480"/>
  <c r="Q113" i="480"/>
  <c r="Q102" i="480"/>
  <c r="R102" i="480"/>
  <c r="R89" i="480"/>
  <c r="Q34" i="480"/>
  <c r="R34" i="480"/>
  <c r="R48" i="480"/>
  <c r="Q48" i="480"/>
  <c r="R18" i="480"/>
  <c r="Q18" i="480"/>
  <c r="O30" i="480"/>
  <c r="R22" i="480"/>
  <c r="Q22" i="480"/>
  <c r="AG30" i="480"/>
  <c r="AH18" i="480" s="1"/>
  <c r="AF30" i="480"/>
  <c r="Q153" i="479"/>
  <c r="R153" i="479"/>
  <c r="Q149" i="479"/>
  <c r="R149" i="479"/>
  <c r="R112" i="479"/>
  <c r="Q112" i="479"/>
  <c r="AG160" i="479"/>
  <c r="AH148" i="479" s="1"/>
  <c r="AF160" i="479"/>
  <c r="R98" i="479"/>
  <c r="R165" i="479"/>
  <c r="AG134" i="479"/>
  <c r="AH122" i="479" s="1"/>
  <c r="AF134" i="479"/>
  <c r="Q59" i="479"/>
  <c r="R59" i="479"/>
  <c r="Q36" i="479"/>
  <c r="R36" i="479"/>
  <c r="Q10" i="479"/>
  <c r="R10" i="479"/>
  <c r="Q6" i="479"/>
  <c r="R6" i="479"/>
  <c r="Q126" i="479"/>
  <c r="R126" i="479"/>
  <c r="R75" i="479"/>
  <c r="Q75" i="479"/>
  <c r="Q43" i="479"/>
  <c r="AG43" i="479"/>
  <c r="AH31" i="479" s="1"/>
  <c r="AF43" i="479"/>
  <c r="R19" i="479"/>
  <c r="Q19" i="479"/>
  <c r="Q165" i="478"/>
  <c r="R165" i="478"/>
  <c r="Q149" i="478"/>
  <c r="R149" i="478"/>
  <c r="R76" i="479"/>
  <c r="Q76" i="479"/>
  <c r="R22" i="479"/>
  <c r="Q22" i="479"/>
  <c r="AG69" i="478"/>
  <c r="AH57" i="478" s="1"/>
  <c r="Q69" i="478"/>
  <c r="AF69" i="478"/>
  <c r="AG95" i="479"/>
  <c r="AH83" i="479" s="1"/>
  <c r="AF95" i="479"/>
  <c r="Q82" i="479"/>
  <c r="AG82" i="479"/>
  <c r="AH70" i="479" s="1"/>
  <c r="AF82" i="479"/>
  <c r="R57" i="479"/>
  <c r="O56" i="479"/>
  <c r="R44" i="479"/>
  <c r="Q44" i="479"/>
  <c r="Q150" i="478"/>
  <c r="R150" i="478"/>
  <c r="Q116" i="478"/>
  <c r="R116" i="478"/>
  <c r="Q112" i="478"/>
  <c r="R112" i="478"/>
  <c r="R60" i="478"/>
  <c r="Q60" i="478"/>
  <c r="R142" i="478"/>
  <c r="Q142" i="478"/>
  <c r="R127" i="478"/>
  <c r="Q127" i="478"/>
  <c r="R91" i="478"/>
  <c r="Q91" i="478"/>
  <c r="R86" i="478"/>
  <c r="Q86" i="478"/>
  <c r="Q70" i="478"/>
  <c r="O82" i="478"/>
  <c r="R70" i="478"/>
  <c r="AG160" i="478"/>
  <c r="AH148" i="478" s="1"/>
  <c r="AF160" i="478"/>
  <c r="R99" i="478"/>
  <c r="Q99" i="478"/>
  <c r="R88" i="478"/>
  <c r="Q88" i="478"/>
  <c r="Q73" i="478"/>
  <c r="AG147" i="477"/>
  <c r="AH135" i="477" s="1"/>
  <c r="AF147" i="477"/>
  <c r="Q70" i="477"/>
  <c r="R126" i="478"/>
  <c r="Q126" i="478"/>
  <c r="Q151" i="477"/>
  <c r="R151" i="477"/>
  <c r="O147" i="477"/>
  <c r="Q135" i="477"/>
  <c r="R135" i="477"/>
  <c r="AG95" i="477"/>
  <c r="AH83" i="477" s="1"/>
  <c r="AF95" i="477"/>
  <c r="Q59" i="477"/>
  <c r="R59" i="477"/>
  <c r="Q161" i="478"/>
  <c r="O173" i="478"/>
  <c r="R161" i="478"/>
  <c r="R71" i="478"/>
  <c r="R5" i="478"/>
  <c r="Q5" i="478"/>
  <c r="O17" i="478"/>
  <c r="AG134" i="477"/>
  <c r="AH122" i="477" s="1"/>
  <c r="AF134" i="477"/>
  <c r="Q82" i="477"/>
  <c r="AG82" i="477"/>
  <c r="AH70" i="477" s="1"/>
  <c r="AF82" i="477"/>
  <c r="O69" i="477"/>
  <c r="R69" i="477" s="1"/>
  <c r="S57" i="477" s="1"/>
  <c r="R57" i="477"/>
  <c r="Q57" i="477"/>
  <c r="R113" i="477"/>
  <c r="Q113" i="477"/>
  <c r="R49" i="477"/>
  <c r="Q49" i="477"/>
  <c r="AG56" i="477"/>
  <c r="AH44" i="477" s="1"/>
  <c r="Q56" i="477"/>
  <c r="AF56" i="477"/>
  <c r="Q31" i="478"/>
  <c r="R21" i="478"/>
  <c r="Q21" i="478"/>
  <c r="AG173" i="477"/>
  <c r="AH161" i="477" s="1"/>
  <c r="AF173" i="477"/>
  <c r="Q9" i="477"/>
  <c r="R9" i="477"/>
  <c r="R50" i="478"/>
  <c r="Q50" i="478"/>
  <c r="R46" i="478"/>
  <c r="Q46" i="478"/>
  <c r="O30" i="478"/>
  <c r="R18" i="478"/>
  <c r="Q18" i="478"/>
  <c r="R47" i="477"/>
  <c r="Q47" i="477"/>
  <c r="Q33" i="477"/>
  <c r="R33" i="477"/>
  <c r="R50" i="477"/>
  <c r="R148" i="480"/>
  <c r="Q148" i="480"/>
  <c r="O160" i="480"/>
  <c r="AG173" i="480"/>
  <c r="AH161" i="480" s="1"/>
  <c r="AF173" i="480"/>
  <c r="Q164" i="480"/>
  <c r="R164" i="480"/>
  <c r="Q143" i="480"/>
  <c r="R143" i="480"/>
  <c r="Q139" i="480"/>
  <c r="R139" i="480"/>
  <c r="Q122" i="480"/>
  <c r="O134" i="480"/>
  <c r="R122" i="480"/>
  <c r="AF69" i="480"/>
  <c r="AG69" i="480"/>
  <c r="AH57" i="480" s="1"/>
  <c r="Q69" i="480"/>
  <c r="R117" i="480"/>
  <c r="Q117" i="480"/>
  <c r="O121" i="480"/>
  <c r="R109" i="480"/>
  <c r="Q109" i="480"/>
  <c r="Q100" i="480"/>
  <c r="R100" i="480"/>
  <c r="O69" i="480"/>
  <c r="R69" i="480" s="1"/>
  <c r="S57" i="480" s="1"/>
  <c r="R111" i="480"/>
  <c r="Q111" i="480"/>
  <c r="Q85" i="480"/>
  <c r="Q82" i="480"/>
  <c r="AG82" i="480"/>
  <c r="AH70" i="480" s="1"/>
  <c r="AF82" i="480"/>
  <c r="Q32" i="480"/>
  <c r="R32" i="480"/>
  <c r="R115" i="480"/>
  <c r="Q115" i="480"/>
  <c r="O108" i="480"/>
  <c r="R96" i="480"/>
  <c r="Q96" i="480"/>
  <c r="R46" i="480"/>
  <c r="Q46" i="480"/>
  <c r="R23" i="480"/>
  <c r="Q23" i="480"/>
  <c r="AG56" i="480"/>
  <c r="AH44" i="480" s="1"/>
  <c r="Q56" i="480"/>
  <c r="AF56" i="480"/>
  <c r="R24" i="480"/>
  <c r="Q24" i="480"/>
  <c r="Q10" i="480"/>
  <c r="R10" i="480"/>
  <c r="R161" i="479"/>
  <c r="Q161" i="479"/>
  <c r="O173" i="479"/>
  <c r="R33" i="480"/>
  <c r="Q33" i="480"/>
  <c r="Q43" i="480"/>
  <c r="AG43" i="480"/>
  <c r="AH31" i="480" s="1"/>
  <c r="AF43" i="480"/>
  <c r="Q102" i="479"/>
  <c r="R102" i="479"/>
  <c r="R118" i="479"/>
  <c r="Q118" i="479"/>
  <c r="R110" i="479"/>
  <c r="Q110" i="479"/>
  <c r="Q136" i="479"/>
  <c r="R136" i="479"/>
  <c r="Q130" i="479"/>
  <c r="R130" i="479"/>
  <c r="O108" i="479"/>
  <c r="R96" i="479"/>
  <c r="Q96" i="479"/>
  <c r="Q90" i="479"/>
  <c r="R90" i="479"/>
  <c r="Q86" i="479"/>
  <c r="R86" i="479"/>
  <c r="AF69" i="479"/>
  <c r="AG69" i="479"/>
  <c r="AH57" i="479" s="1"/>
  <c r="Q69" i="479"/>
  <c r="Q34" i="479"/>
  <c r="R34" i="479"/>
  <c r="R113" i="479"/>
  <c r="Q113" i="479"/>
  <c r="R73" i="479"/>
  <c r="Q73" i="479"/>
  <c r="R18" i="479"/>
  <c r="Q18" i="479"/>
  <c r="O30" i="479"/>
  <c r="R46" i="479"/>
  <c r="Q46" i="479"/>
  <c r="R35" i="479"/>
  <c r="Q35" i="479"/>
  <c r="R45" i="479"/>
  <c r="Q45" i="479"/>
  <c r="Q5" i="479"/>
  <c r="O17" i="479"/>
  <c r="R5" i="479"/>
  <c r="O69" i="479"/>
  <c r="R69" i="479" s="1"/>
  <c r="S57" i="479" s="1"/>
  <c r="Q152" i="478"/>
  <c r="R152" i="478"/>
  <c r="R95" i="478"/>
  <c r="S83" i="478" s="1"/>
  <c r="R58" i="478"/>
  <c r="Q58" i="478"/>
  <c r="Q109" i="478"/>
  <c r="O121" i="478"/>
  <c r="R109" i="478"/>
  <c r="R100" i="478"/>
  <c r="Q100" i="478"/>
  <c r="Q148" i="478"/>
  <c r="O160" i="478"/>
  <c r="R148" i="478"/>
  <c r="R141" i="478"/>
  <c r="Q141" i="478"/>
  <c r="R136" i="478"/>
  <c r="Q136" i="478"/>
  <c r="R138" i="478"/>
  <c r="Q138" i="478"/>
  <c r="R135" i="478"/>
  <c r="O147" i="478"/>
  <c r="Q135" i="478"/>
  <c r="R87" i="478"/>
  <c r="Q87" i="478"/>
  <c r="Q35" i="478"/>
  <c r="R35" i="478"/>
  <c r="Q7" i="478"/>
  <c r="R7" i="478"/>
  <c r="Q165" i="477"/>
  <c r="R165" i="477"/>
  <c r="AG160" i="477"/>
  <c r="AH148" i="477" s="1"/>
  <c r="AF160" i="477"/>
  <c r="Q142" i="477"/>
  <c r="R142" i="477"/>
  <c r="Q138" i="477"/>
  <c r="R138" i="477"/>
  <c r="Q130" i="477"/>
  <c r="R130" i="477"/>
  <c r="Q126" i="477"/>
  <c r="R126" i="477"/>
  <c r="Q121" i="477"/>
  <c r="R121" i="477"/>
  <c r="S109" i="477" s="1"/>
  <c r="Q98" i="477"/>
  <c r="R98" i="477"/>
  <c r="Q88" i="477"/>
  <c r="R88" i="477"/>
  <c r="Q84" i="477"/>
  <c r="R84" i="477"/>
  <c r="AG173" i="478"/>
  <c r="AH161" i="478" s="1"/>
  <c r="AF173" i="478"/>
  <c r="R140" i="478"/>
  <c r="Q140" i="478"/>
  <c r="R125" i="478"/>
  <c r="Q125" i="478"/>
  <c r="R98" i="478"/>
  <c r="Q98" i="478"/>
  <c r="AF95" i="478"/>
  <c r="AG95" i="478"/>
  <c r="AH83" i="478" s="1"/>
  <c r="AG121" i="477"/>
  <c r="AH109" i="477" s="1"/>
  <c r="AF121" i="477"/>
  <c r="AG17" i="478"/>
  <c r="AH5" i="478" s="1"/>
  <c r="AF17" i="478"/>
  <c r="R114" i="477"/>
  <c r="Q114" i="477"/>
  <c r="R71" i="477"/>
  <c r="Q71" i="477"/>
  <c r="R48" i="478"/>
  <c r="Q48" i="478"/>
  <c r="R22" i="478"/>
  <c r="Q22" i="478"/>
  <c r="R19" i="478"/>
  <c r="Q19" i="478"/>
  <c r="R47" i="478"/>
  <c r="Q47" i="478"/>
  <c r="R31" i="478"/>
  <c r="R112" i="477"/>
  <c r="Q112" i="477"/>
  <c r="R72" i="477"/>
  <c r="Q72" i="477"/>
  <c r="O108" i="477"/>
  <c r="R96" i="477"/>
  <c r="Q96" i="477"/>
  <c r="R70" i="477"/>
  <c r="Q35" i="477"/>
  <c r="R35" i="477"/>
  <c r="R24" i="477"/>
  <c r="Q24" i="477"/>
  <c r="R21" i="477"/>
  <c r="Q21" i="477"/>
  <c r="Q46" i="477"/>
  <c r="R20" i="477"/>
  <c r="Q20" i="477"/>
  <c r="Q154" i="480"/>
  <c r="R154" i="480"/>
  <c r="Q150" i="480"/>
  <c r="R150" i="480"/>
  <c r="Q129" i="480"/>
  <c r="R129" i="480"/>
  <c r="Q125" i="480"/>
  <c r="R125" i="480"/>
  <c r="AG147" i="480"/>
  <c r="AH135" i="480" s="1"/>
  <c r="AF147" i="480"/>
  <c r="AF160" i="480"/>
  <c r="Q135" i="480"/>
  <c r="Q130" i="480"/>
  <c r="AG95" i="480"/>
  <c r="AH83" i="480" s="1"/>
  <c r="AF95" i="480"/>
  <c r="Q88" i="480"/>
  <c r="R88" i="480"/>
  <c r="Q84" i="480"/>
  <c r="R84" i="480"/>
  <c r="Q61" i="480"/>
  <c r="R61" i="480"/>
  <c r="Q87" i="480"/>
  <c r="R74" i="480"/>
  <c r="Q74" i="480"/>
  <c r="R70" i="480"/>
  <c r="Q70" i="480"/>
  <c r="O82" i="480"/>
  <c r="R82" i="480" s="1"/>
  <c r="S70" i="480" s="1"/>
  <c r="Q38" i="480"/>
  <c r="R38" i="480"/>
  <c r="R21" i="480"/>
  <c r="Q21" i="480"/>
  <c r="R35" i="480"/>
  <c r="Q35" i="480"/>
  <c r="R6" i="480"/>
  <c r="Q8" i="480"/>
  <c r="R8" i="480"/>
  <c r="Q5" i="480"/>
  <c r="O17" i="480"/>
  <c r="R5" i="480"/>
  <c r="Q31" i="480"/>
  <c r="O43" i="480"/>
  <c r="R43" i="480" s="1"/>
  <c r="S31" i="480" s="1"/>
  <c r="R31" i="480"/>
  <c r="Q155" i="479"/>
  <c r="R155" i="479"/>
  <c r="Q151" i="479"/>
  <c r="R151" i="479"/>
  <c r="R49" i="480"/>
  <c r="Q49" i="480"/>
  <c r="R37" i="480"/>
  <c r="Q37" i="480"/>
  <c r="R116" i="479"/>
  <c r="Q116" i="479"/>
  <c r="R109" i="479"/>
  <c r="Q109" i="479"/>
  <c r="O121" i="479"/>
  <c r="Q140" i="479"/>
  <c r="R140" i="479"/>
  <c r="Q124" i="479"/>
  <c r="R124" i="479"/>
  <c r="R111" i="479"/>
  <c r="Q111" i="479"/>
  <c r="AG173" i="479"/>
  <c r="AH161" i="479" s="1"/>
  <c r="Q138" i="479"/>
  <c r="R138" i="479"/>
  <c r="O147" i="479"/>
  <c r="Q135" i="479"/>
  <c r="R135" i="479"/>
  <c r="R115" i="479"/>
  <c r="Q115" i="479"/>
  <c r="Q61" i="479"/>
  <c r="R61" i="479"/>
  <c r="Q32" i="479"/>
  <c r="R32" i="479"/>
  <c r="Q8" i="479"/>
  <c r="R8" i="479"/>
  <c r="Q142" i="479"/>
  <c r="R142" i="479"/>
  <c r="R117" i="479"/>
  <c r="Q117" i="479"/>
  <c r="R100" i="479"/>
  <c r="R71" i="479"/>
  <c r="Q71" i="479"/>
  <c r="R23" i="479"/>
  <c r="Q23" i="479"/>
  <c r="R39" i="479"/>
  <c r="Q39" i="479"/>
  <c r="R24" i="479"/>
  <c r="Q24" i="479"/>
  <c r="Q151" i="478"/>
  <c r="R151" i="478"/>
  <c r="R49" i="479"/>
  <c r="Q49" i="479"/>
  <c r="AF17" i="479"/>
  <c r="AG17" i="479"/>
  <c r="AH5" i="479" s="1"/>
  <c r="O95" i="479"/>
  <c r="Q83" i="479"/>
  <c r="R83" i="479"/>
  <c r="R74" i="479"/>
  <c r="Q74" i="479"/>
  <c r="R48" i="479"/>
  <c r="Q48" i="479"/>
  <c r="AG56" i="479"/>
  <c r="AH44" i="479" s="1"/>
  <c r="Q56" i="479"/>
  <c r="AF56" i="479"/>
  <c r="R20" i="479"/>
  <c r="Q20" i="479"/>
  <c r="Q162" i="478"/>
  <c r="R162" i="478"/>
  <c r="Q114" i="478"/>
  <c r="R114" i="478"/>
  <c r="Q110" i="478"/>
  <c r="R110" i="478"/>
  <c r="R72" i="479"/>
  <c r="Q72" i="479"/>
  <c r="R47" i="479"/>
  <c r="Q47" i="479"/>
  <c r="R33" i="479"/>
  <c r="Q33" i="479"/>
  <c r="AG134" i="478"/>
  <c r="AH122" i="478" s="1"/>
  <c r="AF134" i="478"/>
  <c r="O69" i="478"/>
  <c r="R69" i="478" s="1"/>
  <c r="S57" i="478" s="1"/>
  <c r="R57" i="478"/>
  <c r="Q57" i="478"/>
  <c r="R139" i="478"/>
  <c r="Q139" i="478"/>
  <c r="R130" i="478"/>
  <c r="Q130" i="478"/>
  <c r="AF121" i="478"/>
  <c r="AG121" i="478"/>
  <c r="AH109" i="478" s="1"/>
  <c r="AG108" i="478"/>
  <c r="AH96" i="478" s="1"/>
  <c r="AF108" i="478"/>
  <c r="AF56" i="478"/>
  <c r="AG56" i="478"/>
  <c r="AH44" i="478" s="1"/>
  <c r="Q56" i="478"/>
  <c r="R102" i="478"/>
  <c r="Q102" i="478"/>
  <c r="R85" i="478"/>
  <c r="Q85" i="478"/>
  <c r="R61" i="478"/>
  <c r="Q61" i="478"/>
  <c r="AF43" i="478"/>
  <c r="Q43" i="478"/>
  <c r="AG43" i="478"/>
  <c r="AH31" i="478" s="1"/>
  <c r="AG147" i="478"/>
  <c r="AH135" i="478" s="1"/>
  <c r="AF147" i="478"/>
  <c r="R123" i="478"/>
  <c r="Q123" i="478"/>
  <c r="Q153" i="477"/>
  <c r="R153" i="477"/>
  <c r="Q149" i="477"/>
  <c r="R149" i="477"/>
  <c r="Q83" i="477"/>
  <c r="O95" i="477"/>
  <c r="R83" i="477"/>
  <c r="Q61" i="477"/>
  <c r="R61" i="477"/>
  <c r="R82" i="477"/>
  <c r="S70" i="477" s="1"/>
  <c r="R49" i="478"/>
  <c r="Q49" i="478"/>
  <c r="R20" i="478"/>
  <c r="Q20" i="478"/>
  <c r="AF69" i="477"/>
  <c r="AG69" i="477"/>
  <c r="AH57" i="477" s="1"/>
  <c r="Q69" i="477"/>
  <c r="R51" i="477"/>
  <c r="Q51" i="477"/>
  <c r="R110" i="477"/>
  <c r="Q110" i="477"/>
  <c r="R45" i="477"/>
  <c r="Q45" i="477"/>
  <c r="O56" i="477"/>
  <c r="R44" i="477"/>
  <c r="Q44" i="477"/>
  <c r="Q7" i="477"/>
  <c r="R7" i="477"/>
  <c r="R111" i="477"/>
  <c r="Q111" i="477"/>
  <c r="R5" i="477"/>
  <c r="Q5" i="477"/>
  <c r="O17" i="477"/>
  <c r="R23" i="477"/>
  <c r="Q23" i="477"/>
  <c r="Q166" i="480"/>
  <c r="R166" i="480"/>
  <c r="Q162" i="480"/>
  <c r="R162" i="480"/>
  <c r="Q141" i="480"/>
  <c r="R141" i="480"/>
  <c r="Q137" i="480"/>
  <c r="R137" i="480"/>
  <c r="AG134" i="480"/>
  <c r="AH122" i="480" s="1"/>
  <c r="AF134" i="480"/>
  <c r="O147" i="480"/>
  <c r="Q98" i="480"/>
  <c r="R98" i="480"/>
  <c r="Q83" i="480"/>
  <c r="O95" i="480"/>
  <c r="R83" i="480"/>
  <c r="R116" i="480"/>
  <c r="Q116" i="480"/>
  <c r="Q57" i="480"/>
  <c r="R75" i="480"/>
  <c r="Q75" i="480"/>
  <c r="R51" i="480"/>
  <c r="Q51" i="480"/>
  <c r="Q36" i="480"/>
  <c r="R36" i="480"/>
  <c r="AF108" i="480"/>
  <c r="AG108" i="480"/>
  <c r="AH96" i="480" s="1"/>
  <c r="R72" i="480"/>
  <c r="Q72" i="480"/>
  <c r="R50" i="480"/>
  <c r="Q50" i="480"/>
  <c r="R19" i="480"/>
  <c r="Q19" i="480"/>
  <c r="O56" i="480"/>
  <c r="R56" i="480" s="1"/>
  <c r="S44" i="480" s="1"/>
  <c r="R44" i="480"/>
  <c r="Q44" i="480"/>
  <c r="R20" i="480"/>
  <c r="Q20" i="480"/>
  <c r="R122" i="479"/>
  <c r="Q122" i="479"/>
  <c r="O134" i="479"/>
  <c r="AF17" i="480"/>
  <c r="AG17" i="480"/>
  <c r="AH5" i="480" s="1"/>
  <c r="R47" i="480"/>
  <c r="Q47" i="480"/>
  <c r="R39" i="480"/>
  <c r="Q39" i="480"/>
  <c r="Q163" i="479"/>
  <c r="R163" i="479"/>
  <c r="AG121" i="479"/>
  <c r="AH109" i="479" s="1"/>
  <c r="AF121" i="479"/>
  <c r="R114" i="479"/>
  <c r="Q114" i="479"/>
  <c r="Q148" i="479"/>
  <c r="O160" i="479"/>
  <c r="R148" i="479"/>
  <c r="AG147" i="479"/>
  <c r="AH135" i="479" s="1"/>
  <c r="AF147" i="479"/>
  <c r="AF108" i="479"/>
  <c r="AG108" i="479"/>
  <c r="AH96" i="479" s="1"/>
  <c r="Q128" i="479"/>
  <c r="R128" i="479"/>
  <c r="Q88" i="479"/>
  <c r="R88" i="479"/>
  <c r="Q84" i="479"/>
  <c r="R84" i="479"/>
  <c r="Q38" i="479"/>
  <c r="R38" i="479"/>
  <c r="R70" i="479"/>
  <c r="Q70" i="479"/>
  <c r="O82" i="479"/>
  <c r="R82" i="479" s="1"/>
  <c r="S70" i="479" s="1"/>
  <c r="R50" i="479"/>
  <c r="Q50" i="479"/>
  <c r="R21" i="479"/>
  <c r="Q21" i="479"/>
  <c r="O43" i="479"/>
  <c r="R43" i="479" s="1"/>
  <c r="S31" i="479" s="1"/>
  <c r="Q163" i="478"/>
  <c r="R163" i="478"/>
  <c r="R51" i="479"/>
  <c r="Q51" i="479"/>
  <c r="Q57" i="479"/>
  <c r="R37" i="479"/>
  <c r="Q37" i="479"/>
  <c r="Q166" i="478"/>
  <c r="R166" i="478"/>
  <c r="Q164" i="478"/>
  <c r="R164" i="478"/>
  <c r="O134" i="478"/>
  <c r="R97" i="478"/>
  <c r="Q97" i="478"/>
  <c r="O108" i="478"/>
  <c r="Q82" i="478"/>
  <c r="AG82" i="478"/>
  <c r="AH70" i="478" s="1"/>
  <c r="AF82" i="478"/>
  <c r="R129" i="478"/>
  <c r="Q129" i="478"/>
  <c r="R124" i="478"/>
  <c r="Q124" i="478"/>
  <c r="R101" i="478"/>
  <c r="Q101" i="478"/>
  <c r="R90" i="478"/>
  <c r="Q90" i="478"/>
  <c r="Q51" i="478"/>
  <c r="R51" i="478"/>
  <c r="Q37" i="478"/>
  <c r="R37" i="478"/>
  <c r="Q33" i="478"/>
  <c r="R33" i="478"/>
  <c r="Q9" i="478"/>
  <c r="R9" i="478"/>
  <c r="Q167" i="477"/>
  <c r="R167" i="477"/>
  <c r="Q163" i="477"/>
  <c r="R163" i="477"/>
  <c r="Q148" i="477"/>
  <c r="O160" i="477"/>
  <c r="R148" i="477"/>
  <c r="Q140" i="477"/>
  <c r="R140" i="477"/>
  <c r="Q136" i="477"/>
  <c r="R136" i="477"/>
  <c r="Q128" i="477"/>
  <c r="R128" i="477"/>
  <c r="Q124" i="477"/>
  <c r="R124" i="477"/>
  <c r="Q100" i="477"/>
  <c r="R100" i="477"/>
  <c r="Q86" i="477"/>
  <c r="R86" i="477"/>
  <c r="R137" i="478"/>
  <c r="Q137" i="478"/>
  <c r="R128" i="478"/>
  <c r="Q128" i="478"/>
  <c r="R89" i="478"/>
  <c r="Q89" i="478"/>
  <c r="R84" i="478"/>
  <c r="Q84" i="478"/>
  <c r="R45" i="478"/>
  <c r="Q45" i="478"/>
  <c r="R122" i="477"/>
  <c r="Q122" i="477"/>
  <c r="O134" i="477"/>
  <c r="R73" i="477"/>
  <c r="Q73" i="477"/>
  <c r="R161" i="477"/>
  <c r="Q161" i="477"/>
  <c r="O173" i="477"/>
  <c r="Q43" i="477"/>
  <c r="AG43" i="477"/>
  <c r="AH31" i="477" s="1"/>
  <c r="AF43" i="477"/>
  <c r="R23" i="478"/>
  <c r="Q23" i="478"/>
  <c r="AG30" i="478"/>
  <c r="AH18" i="478" s="1"/>
  <c r="AF30" i="478"/>
  <c r="AF108" i="477"/>
  <c r="AG108" i="477"/>
  <c r="AH96" i="477" s="1"/>
  <c r="R74" i="477"/>
  <c r="Q74" i="477"/>
  <c r="Q37" i="477"/>
  <c r="R37" i="477"/>
  <c r="O30" i="477"/>
  <c r="R22" i="477"/>
  <c r="Q22" i="477"/>
  <c r="R19" i="477"/>
  <c r="Q19" i="477"/>
  <c r="AG17" i="477"/>
  <c r="AH5" i="477" s="1"/>
  <c r="AF17" i="477"/>
  <c r="L25" i="476"/>
  <c r="L38" i="476" s="1"/>
  <c r="K38" i="476"/>
  <c r="G1" i="476"/>
  <c r="G2" i="476" s="1"/>
  <c r="K64" i="476"/>
  <c r="L53" i="476"/>
  <c r="L64" i="476" s="1"/>
  <c r="K75" i="476"/>
  <c r="L92" i="476"/>
  <c r="L100" i="476" s="1"/>
  <c r="K100" i="476"/>
  <c r="L112" i="476"/>
  <c r="L124" i="476" s="1"/>
  <c r="K124" i="476"/>
  <c r="L5" i="476"/>
  <c r="L16" i="476" s="1"/>
  <c r="K16" i="476"/>
  <c r="K111" i="476"/>
  <c r="L101" i="476"/>
  <c r="L111" i="476" s="1"/>
  <c r="K24" i="476"/>
  <c r="L65" i="476"/>
  <c r="L75" i="476" s="1"/>
  <c r="R134" i="479" l="1"/>
  <c r="S122" i="479" s="1"/>
  <c r="Q134" i="479"/>
  <c r="R17" i="477"/>
  <c r="S5" i="477" s="1"/>
  <c r="Q17" i="477"/>
  <c r="E2" i="477"/>
  <c r="R108" i="478"/>
  <c r="S96" i="478" s="1"/>
  <c r="Q108" i="478"/>
  <c r="R30" i="477"/>
  <c r="S18" i="477" s="1"/>
  <c r="Q30" i="477"/>
  <c r="R134" i="477"/>
  <c r="S122" i="477" s="1"/>
  <c r="Q134" i="477"/>
  <c r="R160" i="479"/>
  <c r="S148" i="479" s="1"/>
  <c r="Q160" i="479"/>
  <c r="R56" i="477"/>
  <c r="S44" i="477" s="1"/>
  <c r="R95" i="479"/>
  <c r="S83" i="479" s="1"/>
  <c r="Q95" i="479"/>
  <c r="R108" i="477"/>
  <c r="S96" i="477" s="1"/>
  <c r="Q108" i="477"/>
  <c r="R147" i="478"/>
  <c r="S135" i="478" s="1"/>
  <c r="Q147" i="478"/>
  <c r="E2" i="479"/>
  <c r="R17" i="479"/>
  <c r="S5" i="479" s="1"/>
  <c r="Q17" i="479"/>
  <c r="R30" i="479"/>
  <c r="S18" i="479" s="1"/>
  <c r="Q30" i="479"/>
  <c r="R17" i="478"/>
  <c r="S5" i="478" s="1"/>
  <c r="Q17" i="478"/>
  <c r="E2" i="478"/>
  <c r="Q134" i="478"/>
  <c r="R134" i="478"/>
  <c r="S122" i="478" s="1"/>
  <c r="R95" i="480"/>
  <c r="S83" i="480" s="1"/>
  <c r="Q95" i="480"/>
  <c r="Q147" i="480"/>
  <c r="R147" i="480"/>
  <c r="S135" i="480" s="1"/>
  <c r="Q121" i="479"/>
  <c r="R121" i="479"/>
  <c r="S109" i="479" s="1"/>
  <c r="R160" i="478"/>
  <c r="S148" i="478" s="1"/>
  <c r="Q160" i="478"/>
  <c r="R134" i="480"/>
  <c r="S122" i="480" s="1"/>
  <c r="Q134" i="480"/>
  <c r="R30" i="478"/>
  <c r="S18" i="478" s="1"/>
  <c r="Q30" i="478"/>
  <c r="R173" i="478"/>
  <c r="S161" i="478" s="1"/>
  <c r="Q173" i="478"/>
  <c r="R147" i="477"/>
  <c r="S135" i="477" s="1"/>
  <c r="Q147" i="477"/>
  <c r="R82" i="478"/>
  <c r="S70" i="478" s="1"/>
  <c r="R160" i="477"/>
  <c r="S148" i="477" s="1"/>
  <c r="Q160" i="477"/>
  <c r="R95" i="477"/>
  <c r="S83" i="477" s="1"/>
  <c r="Q95" i="477"/>
  <c r="E2" i="480"/>
  <c r="R17" i="480"/>
  <c r="S5" i="480" s="1"/>
  <c r="Q17" i="480"/>
  <c r="R121" i="478"/>
  <c r="S109" i="478" s="1"/>
  <c r="Q121" i="478"/>
  <c r="R108" i="479"/>
  <c r="S96" i="479" s="1"/>
  <c r="Q108" i="479"/>
  <c r="Q173" i="479"/>
  <c r="R173" i="479"/>
  <c r="S161" i="479" s="1"/>
  <c r="R108" i="480"/>
  <c r="S96" i="480" s="1"/>
  <c r="Q108" i="480"/>
  <c r="R121" i="480"/>
  <c r="S109" i="480" s="1"/>
  <c r="Q121" i="480"/>
  <c r="R56" i="479"/>
  <c r="S44" i="479" s="1"/>
  <c r="R173" i="480"/>
  <c r="S161" i="480" s="1"/>
  <c r="Q173" i="480"/>
  <c r="Q95" i="478"/>
  <c r="R173" i="477"/>
  <c r="S161" i="477" s="1"/>
  <c r="Q173" i="477"/>
  <c r="R147" i="479"/>
  <c r="S135" i="479" s="1"/>
  <c r="Q147" i="479"/>
  <c r="R160" i="480"/>
  <c r="S148" i="480" s="1"/>
  <c r="Q160" i="480"/>
  <c r="R30" i="480"/>
  <c r="S18" i="480" s="1"/>
  <c r="Q30" i="480"/>
  <c r="E2" i="476"/>
  <c r="L6" i="409" l="1"/>
  <c r="L7" i="409"/>
  <c r="L7" i="410"/>
  <c r="L6" i="410"/>
  <c r="L7" i="411"/>
  <c r="L6" i="411"/>
  <c r="L7" i="416"/>
  <c r="L6" i="416"/>
  <c r="L7" i="417"/>
  <c r="L6" i="417"/>
  <c r="L7" i="424"/>
  <c r="L6" i="424"/>
  <c r="L7" i="425"/>
  <c r="L6" i="425"/>
  <c r="L7" i="430"/>
  <c r="L6" i="430"/>
  <c r="L7" i="438"/>
  <c r="L6" i="438"/>
  <c r="L7" i="437"/>
  <c r="L6" i="437"/>
  <c r="L7" i="445"/>
  <c r="L6" i="445"/>
  <c r="L7" i="446"/>
  <c r="L6" i="446"/>
  <c r="L7" i="447"/>
  <c r="L6" i="447"/>
  <c r="L7" i="448"/>
  <c r="L6" i="448"/>
  <c r="L7" i="449"/>
  <c r="L6" i="449"/>
  <c r="L7" i="455"/>
  <c r="L6" i="455"/>
  <c r="L7" i="459"/>
  <c r="L6" i="459"/>
  <c r="L7" i="460"/>
  <c r="L6" i="460"/>
  <c r="L7" i="465"/>
  <c r="L6" i="465"/>
  <c r="L7" i="466"/>
  <c r="L6" i="466"/>
  <c r="L7" i="467"/>
  <c r="L6" i="467"/>
  <c r="L7" i="474"/>
  <c r="L6" i="474"/>
  <c r="M32" i="474" l="1"/>
  <c r="L32" i="474"/>
  <c r="K32" i="474"/>
  <c r="L8" i="474" s="1"/>
  <c r="J32" i="474"/>
  <c r="I32" i="474"/>
  <c r="H32" i="474"/>
  <c r="G32" i="474"/>
  <c r="F32" i="474"/>
  <c r="E32" i="474"/>
  <c r="D32" i="474"/>
  <c r="Q15" i="474"/>
  <c r="P15" i="474"/>
  <c r="O15" i="474"/>
  <c r="N15" i="474"/>
  <c r="M15" i="474"/>
  <c r="L15" i="474"/>
  <c r="K15" i="474"/>
  <c r="J15" i="474"/>
  <c r="I15" i="474"/>
  <c r="H15" i="474"/>
  <c r="G15" i="474"/>
  <c r="F15" i="474"/>
  <c r="E15" i="474"/>
  <c r="D15" i="474"/>
  <c r="J7" i="474"/>
  <c r="H7" i="474"/>
  <c r="F7" i="474"/>
  <c r="J6" i="474"/>
  <c r="H6" i="474"/>
  <c r="F6" i="474"/>
  <c r="F8" i="474" l="1"/>
  <c r="J8" i="474"/>
  <c r="H8" i="474"/>
  <c r="J124" i="473"/>
  <c r="H123" i="473"/>
  <c r="H122" i="473"/>
  <c r="H121" i="473"/>
  <c r="H120" i="473"/>
  <c r="H119" i="473"/>
  <c r="P118" i="473"/>
  <c r="K118" i="473" s="1"/>
  <c r="L118" i="473" s="1"/>
  <c r="H118" i="473"/>
  <c r="P117" i="473"/>
  <c r="K117" i="473"/>
  <c r="L117" i="473" s="1"/>
  <c r="H117" i="473"/>
  <c r="P116" i="473"/>
  <c r="K116" i="473" s="1"/>
  <c r="L116" i="473" s="1"/>
  <c r="H116" i="473"/>
  <c r="P115" i="473"/>
  <c r="K115" i="473"/>
  <c r="L115" i="473" s="1"/>
  <c r="H115" i="473"/>
  <c r="P114" i="473"/>
  <c r="K114" i="473" s="1"/>
  <c r="L114" i="473" s="1"/>
  <c r="H114" i="473"/>
  <c r="P113" i="473"/>
  <c r="K113" i="473"/>
  <c r="L113" i="473" s="1"/>
  <c r="H113" i="473"/>
  <c r="P112" i="473"/>
  <c r="K112" i="473" s="1"/>
  <c r="H112" i="473"/>
  <c r="J111" i="473"/>
  <c r="H110" i="473"/>
  <c r="H109" i="473"/>
  <c r="H108" i="473"/>
  <c r="P107" i="473"/>
  <c r="K107" i="473"/>
  <c r="L107" i="473" s="1"/>
  <c r="H107" i="473"/>
  <c r="P106" i="473"/>
  <c r="K106" i="473" s="1"/>
  <c r="L106" i="473" s="1"/>
  <c r="H106" i="473"/>
  <c r="P105" i="473"/>
  <c r="K105" i="473"/>
  <c r="L105" i="473" s="1"/>
  <c r="H105" i="473"/>
  <c r="P104" i="473"/>
  <c r="K104" i="473" s="1"/>
  <c r="L104" i="473" s="1"/>
  <c r="H104" i="473"/>
  <c r="P103" i="473"/>
  <c r="K103" i="473"/>
  <c r="L103" i="473" s="1"/>
  <c r="H103" i="473"/>
  <c r="P102" i="473"/>
  <c r="K102" i="473" s="1"/>
  <c r="L102" i="473" s="1"/>
  <c r="H102" i="473"/>
  <c r="P101" i="473"/>
  <c r="K101" i="473"/>
  <c r="H101" i="473"/>
  <c r="J100" i="473"/>
  <c r="H99" i="473"/>
  <c r="H98" i="473"/>
  <c r="H97" i="473"/>
  <c r="H96" i="473"/>
  <c r="H95" i="473"/>
  <c r="P94" i="473"/>
  <c r="K94" i="473" s="1"/>
  <c r="L94" i="473" s="1"/>
  <c r="H94" i="473"/>
  <c r="P93" i="473"/>
  <c r="K93" i="473"/>
  <c r="L93" i="473" s="1"/>
  <c r="H93" i="473"/>
  <c r="P92" i="473"/>
  <c r="K92" i="473" s="1"/>
  <c r="H92" i="473"/>
  <c r="H90" i="473"/>
  <c r="H89" i="473"/>
  <c r="H88" i="473"/>
  <c r="H87" i="473"/>
  <c r="H86" i="473"/>
  <c r="H85" i="473"/>
  <c r="H84" i="473"/>
  <c r="H83" i="473"/>
  <c r="H82" i="473"/>
  <c r="L81" i="473"/>
  <c r="K81" i="473"/>
  <c r="J81" i="473"/>
  <c r="H80" i="473"/>
  <c r="H79" i="473"/>
  <c r="H78" i="473"/>
  <c r="H77" i="473"/>
  <c r="H76" i="473"/>
  <c r="J75" i="473"/>
  <c r="H74" i="473"/>
  <c r="H73" i="473"/>
  <c r="H72" i="473"/>
  <c r="P71" i="473"/>
  <c r="K71" i="473" s="1"/>
  <c r="L71" i="473" s="1"/>
  <c r="H71" i="473"/>
  <c r="P70" i="473"/>
  <c r="K70" i="473"/>
  <c r="L70" i="473" s="1"/>
  <c r="H70" i="473"/>
  <c r="P69" i="473"/>
  <c r="K69" i="473"/>
  <c r="L69" i="473" s="1"/>
  <c r="H69" i="473"/>
  <c r="P68" i="473"/>
  <c r="K68" i="473" s="1"/>
  <c r="L68" i="473" s="1"/>
  <c r="H68" i="473"/>
  <c r="P67" i="473"/>
  <c r="K67" i="473"/>
  <c r="L67" i="473" s="1"/>
  <c r="H67" i="473"/>
  <c r="P66" i="473"/>
  <c r="K66" i="473" s="1"/>
  <c r="L66" i="473" s="1"/>
  <c r="H66" i="473"/>
  <c r="P65" i="473"/>
  <c r="K65" i="473"/>
  <c r="K75" i="473" s="1"/>
  <c r="H65" i="473"/>
  <c r="J64" i="473"/>
  <c r="H63" i="473"/>
  <c r="H62" i="473"/>
  <c r="H61" i="473"/>
  <c r="H60" i="473"/>
  <c r="P59" i="473"/>
  <c r="K59" i="473" s="1"/>
  <c r="L59" i="473" s="1"/>
  <c r="H59" i="473"/>
  <c r="P58" i="473"/>
  <c r="K58" i="473"/>
  <c r="L58" i="473" s="1"/>
  <c r="H58" i="473"/>
  <c r="P57" i="473"/>
  <c r="K57" i="473" s="1"/>
  <c r="L57" i="473" s="1"/>
  <c r="H57" i="473"/>
  <c r="P56" i="473"/>
  <c r="K56" i="473"/>
  <c r="L56" i="473" s="1"/>
  <c r="H56" i="473"/>
  <c r="P55" i="473"/>
  <c r="K55" i="473" s="1"/>
  <c r="L55" i="473" s="1"/>
  <c r="H55" i="473"/>
  <c r="P54" i="473"/>
  <c r="K54" i="473"/>
  <c r="L54" i="473" s="1"/>
  <c r="H54" i="473"/>
  <c r="P53" i="473"/>
  <c r="K53" i="473" s="1"/>
  <c r="H53" i="473"/>
  <c r="P52" i="473"/>
  <c r="K52" i="473"/>
  <c r="L52" i="473" s="1"/>
  <c r="H52" i="473"/>
  <c r="H50" i="473"/>
  <c r="H49" i="473"/>
  <c r="H47" i="473"/>
  <c r="H46" i="473"/>
  <c r="H45" i="473"/>
  <c r="H44" i="473"/>
  <c r="H43" i="473"/>
  <c r="H42" i="473"/>
  <c r="H41" i="473"/>
  <c r="H40" i="473"/>
  <c r="H39" i="473"/>
  <c r="J38" i="473"/>
  <c r="H37" i="473"/>
  <c r="H36" i="473"/>
  <c r="H35" i="473"/>
  <c r="H34" i="473"/>
  <c r="H33" i="473"/>
  <c r="H32" i="473"/>
  <c r="H31" i="473"/>
  <c r="H30" i="473"/>
  <c r="H29" i="473"/>
  <c r="P28" i="473"/>
  <c r="K28" i="473"/>
  <c r="L28" i="473" s="1"/>
  <c r="H28" i="473"/>
  <c r="P27" i="473"/>
  <c r="K27" i="473" s="1"/>
  <c r="L27" i="473" s="1"/>
  <c r="H27" i="473"/>
  <c r="P26" i="473"/>
  <c r="K26" i="473"/>
  <c r="L26" i="473" s="1"/>
  <c r="H26" i="473"/>
  <c r="P25" i="473"/>
  <c r="K25" i="473" s="1"/>
  <c r="H25" i="473"/>
  <c r="J24" i="473"/>
  <c r="H23" i="473"/>
  <c r="H22" i="473"/>
  <c r="P21" i="473"/>
  <c r="K21" i="473" s="1"/>
  <c r="L21" i="473" s="1"/>
  <c r="H21" i="473"/>
  <c r="P20" i="473"/>
  <c r="K20" i="473"/>
  <c r="L20" i="473" s="1"/>
  <c r="H20" i="473"/>
  <c r="P19" i="473"/>
  <c r="K19" i="473"/>
  <c r="L19" i="473" s="1"/>
  <c r="H19" i="473"/>
  <c r="P18" i="473"/>
  <c r="K18" i="473"/>
  <c r="L18" i="473" s="1"/>
  <c r="H18" i="473"/>
  <c r="P17" i="473"/>
  <c r="K17" i="473"/>
  <c r="L17" i="473" s="1"/>
  <c r="L24" i="473" s="1"/>
  <c r="H17" i="473"/>
  <c r="J16" i="473"/>
  <c r="H15" i="473"/>
  <c r="H14" i="473"/>
  <c r="H13" i="473"/>
  <c r="H12" i="473"/>
  <c r="H11" i="473"/>
  <c r="H10" i="473"/>
  <c r="H9" i="473"/>
  <c r="P8" i="473"/>
  <c r="K8" i="473"/>
  <c r="L8" i="473" s="1"/>
  <c r="H8" i="473"/>
  <c r="P7" i="473"/>
  <c r="K7" i="473" s="1"/>
  <c r="L7" i="473" s="1"/>
  <c r="H7" i="473"/>
  <c r="P6" i="473"/>
  <c r="K6" i="473"/>
  <c r="L6" i="473" s="1"/>
  <c r="H6" i="473"/>
  <c r="P5" i="473"/>
  <c r="K5" i="473" s="1"/>
  <c r="H5" i="473"/>
  <c r="I2" i="473"/>
  <c r="I1" i="473"/>
  <c r="E1" i="473"/>
  <c r="J124" i="472"/>
  <c r="H123" i="472"/>
  <c r="H122" i="472"/>
  <c r="H121" i="472"/>
  <c r="H120" i="472"/>
  <c r="H119" i="472"/>
  <c r="P118" i="472"/>
  <c r="K118" i="472" s="1"/>
  <c r="L118" i="472" s="1"/>
  <c r="H118" i="472"/>
  <c r="P117" i="472"/>
  <c r="K117" i="472"/>
  <c r="L117" i="472" s="1"/>
  <c r="H117" i="472"/>
  <c r="P116" i="472"/>
  <c r="K116" i="472" s="1"/>
  <c r="L116" i="472" s="1"/>
  <c r="H116" i="472"/>
  <c r="P115" i="472"/>
  <c r="K115" i="472"/>
  <c r="L115" i="472" s="1"/>
  <c r="H115" i="472"/>
  <c r="P114" i="472"/>
  <c r="K114" i="472" s="1"/>
  <c r="L114" i="472" s="1"/>
  <c r="H114" i="472"/>
  <c r="P113" i="472"/>
  <c r="K113" i="472"/>
  <c r="L113" i="472" s="1"/>
  <c r="H113" i="472"/>
  <c r="P112" i="472"/>
  <c r="K112" i="472" s="1"/>
  <c r="H112" i="472"/>
  <c r="J111" i="472"/>
  <c r="H110" i="472"/>
  <c r="H109" i="472"/>
  <c r="H108" i="472"/>
  <c r="P107" i="472"/>
  <c r="K107" i="472"/>
  <c r="L107" i="472" s="1"/>
  <c r="H107" i="472"/>
  <c r="P106" i="472"/>
  <c r="K106" i="472" s="1"/>
  <c r="L106" i="472" s="1"/>
  <c r="H106" i="472"/>
  <c r="P105" i="472"/>
  <c r="K105" i="472"/>
  <c r="L105" i="472" s="1"/>
  <c r="H105" i="472"/>
  <c r="P104" i="472"/>
  <c r="K104" i="472" s="1"/>
  <c r="L104" i="472" s="1"/>
  <c r="H104" i="472"/>
  <c r="P103" i="472"/>
  <c r="K103" i="472"/>
  <c r="L103" i="472" s="1"/>
  <c r="H103" i="472"/>
  <c r="P102" i="472"/>
  <c r="K102" i="472" s="1"/>
  <c r="L102" i="472" s="1"/>
  <c r="H102" i="472"/>
  <c r="P101" i="472"/>
  <c r="K101" i="472"/>
  <c r="H101" i="472"/>
  <c r="J100" i="472"/>
  <c r="H99" i="472"/>
  <c r="H98" i="472"/>
  <c r="H97" i="472"/>
  <c r="H96" i="472"/>
  <c r="H95" i="472"/>
  <c r="P94" i="472"/>
  <c r="K94" i="472" s="1"/>
  <c r="L94" i="472" s="1"/>
  <c r="H94" i="472"/>
  <c r="P93" i="472"/>
  <c r="K93" i="472"/>
  <c r="L93" i="472" s="1"/>
  <c r="H93" i="472"/>
  <c r="P92" i="472"/>
  <c r="K92" i="472" s="1"/>
  <c r="H92" i="472"/>
  <c r="H90" i="472"/>
  <c r="H89" i="472"/>
  <c r="H88" i="472"/>
  <c r="H87" i="472"/>
  <c r="H86" i="472"/>
  <c r="H85" i="472"/>
  <c r="H84" i="472"/>
  <c r="H83" i="472"/>
  <c r="H82" i="472"/>
  <c r="L81" i="472"/>
  <c r="K81" i="472"/>
  <c r="J81" i="472"/>
  <c r="H80" i="472"/>
  <c r="H79" i="472"/>
  <c r="H78" i="472"/>
  <c r="H77" i="472"/>
  <c r="H76" i="472"/>
  <c r="J75" i="472"/>
  <c r="H74" i="472"/>
  <c r="H73" i="472"/>
  <c r="H72" i="472"/>
  <c r="P71" i="472"/>
  <c r="K71" i="472" s="1"/>
  <c r="L71" i="472" s="1"/>
  <c r="H71" i="472"/>
  <c r="P70" i="472"/>
  <c r="K70" i="472"/>
  <c r="L70" i="472" s="1"/>
  <c r="H70" i="472"/>
  <c r="P69" i="472"/>
  <c r="K69" i="472" s="1"/>
  <c r="L69" i="472" s="1"/>
  <c r="H69" i="472"/>
  <c r="P68" i="472"/>
  <c r="K68" i="472"/>
  <c r="L68" i="472" s="1"/>
  <c r="H68" i="472"/>
  <c r="P67" i="472"/>
  <c r="K67" i="472" s="1"/>
  <c r="L67" i="472" s="1"/>
  <c r="H67" i="472"/>
  <c r="P66" i="472"/>
  <c r="K66" i="472"/>
  <c r="L66" i="472" s="1"/>
  <c r="H66" i="472"/>
  <c r="P65" i="472"/>
  <c r="K65" i="472" s="1"/>
  <c r="H65" i="472"/>
  <c r="J64" i="472"/>
  <c r="H63" i="472"/>
  <c r="H62" i="472"/>
  <c r="H61" i="472"/>
  <c r="H60" i="472"/>
  <c r="P59" i="472"/>
  <c r="K59" i="472"/>
  <c r="L59" i="472" s="1"/>
  <c r="H59" i="472"/>
  <c r="P58" i="472"/>
  <c r="K58" i="472" s="1"/>
  <c r="L58" i="472" s="1"/>
  <c r="H58" i="472"/>
  <c r="P57" i="472"/>
  <c r="K57" i="472"/>
  <c r="L57" i="472" s="1"/>
  <c r="H57" i="472"/>
  <c r="P56" i="472"/>
  <c r="K56" i="472" s="1"/>
  <c r="L56" i="472" s="1"/>
  <c r="H56" i="472"/>
  <c r="P55" i="472"/>
  <c r="K55" i="472"/>
  <c r="L55" i="472" s="1"/>
  <c r="H55" i="472"/>
  <c r="P54" i="472"/>
  <c r="K54" i="472" s="1"/>
  <c r="L54" i="472" s="1"/>
  <c r="H54" i="472"/>
  <c r="P53" i="472"/>
  <c r="K53" i="472"/>
  <c r="L53" i="472" s="1"/>
  <c r="H53" i="472"/>
  <c r="P52" i="472"/>
  <c r="K52" i="472" s="1"/>
  <c r="L52" i="472" s="1"/>
  <c r="L64" i="472" s="1"/>
  <c r="H52" i="472"/>
  <c r="H50" i="472"/>
  <c r="H49" i="472"/>
  <c r="H47" i="472"/>
  <c r="H46" i="472"/>
  <c r="H45" i="472"/>
  <c r="H44" i="472"/>
  <c r="H43" i="472"/>
  <c r="H42" i="472"/>
  <c r="H41" i="472"/>
  <c r="H40" i="472"/>
  <c r="H39" i="472"/>
  <c r="J38" i="472"/>
  <c r="H37" i="472"/>
  <c r="H36" i="472"/>
  <c r="H35" i="472"/>
  <c r="H34" i="472"/>
  <c r="H33" i="472"/>
  <c r="H32" i="472"/>
  <c r="H31" i="472"/>
  <c r="H30" i="472"/>
  <c r="H29" i="472"/>
  <c r="P28" i="472"/>
  <c r="K28" i="472" s="1"/>
  <c r="L28" i="472" s="1"/>
  <c r="H28" i="472"/>
  <c r="P27" i="472"/>
  <c r="K27" i="472" s="1"/>
  <c r="L27" i="472" s="1"/>
  <c r="H27" i="472"/>
  <c r="P26" i="472"/>
  <c r="K26" i="472" s="1"/>
  <c r="L26" i="472" s="1"/>
  <c r="H26" i="472"/>
  <c r="P25" i="472"/>
  <c r="K25" i="472" s="1"/>
  <c r="H25" i="472"/>
  <c r="J24" i="472"/>
  <c r="H23" i="472"/>
  <c r="H22" i="472"/>
  <c r="P21" i="472"/>
  <c r="K21" i="472"/>
  <c r="L21" i="472" s="1"/>
  <c r="H21" i="472"/>
  <c r="P20" i="472"/>
  <c r="K20" i="472" s="1"/>
  <c r="L20" i="472" s="1"/>
  <c r="H20" i="472"/>
  <c r="P19" i="472"/>
  <c r="K19" i="472"/>
  <c r="L19" i="472" s="1"/>
  <c r="H19" i="472"/>
  <c r="P18" i="472"/>
  <c r="K18" i="472" s="1"/>
  <c r="L18" i="472" s="1"/>
  <c r="H18" i="472"/>
  <c r="P17" i="472"/>
  <c r="K17" i="472"/>
  <c r="H17" i="472"/>
  <c r="J16" i="472"/>
  <c r="H15" i="472"/>
  <c r="H14" i="472"/>
  <c r="H13" i="472"/>
  <c r="H12" i="472"/>
  <c r="H11" i="472"/>
  <c r="H10" i="472"/>
  <c r="H9" i="472"/>
  <c r="P8" i="472"/>
  <c r="K8" i="472"/>
  <c r="L8" i="472" s="1"/>
  <c r="H8" i="472"/>
  <c r="P7" i="472"/>
  <c r="K7" i="472" s="1"/>
  <c r="L7" i="472" s="1"/>
  <c r="H7" i="472"/>
  <c r="P6" i="472"/>
  <c r="K6" i="472"/>
  <c r="L6" i="472" s="1"/>
  <c r="H6" i="472"/>
  <c r="P5" i="472"/>
  <c r="K5" i="472" s="1"/>
  <c r="H5" i="472"/>
  <c r="I2" i="472"/>
  <c r="I1" i="472"/>
  <c r="E1" i="472"/>
  <c r="J124" i="471"/>
  <c r="H123" i="471"/>
  <c r="H122" i="471"/>
  <c r="H121" i="471"/>
  <c r="H120" i="471"/>
  <c r="H119" i="471"/>
  <c r="P118" i="471"/>
  <c r="K118" i="471"/>
  <c r="L118" i="471" s="1"/>
  <c r="H118" i="471"/>
  <c r="P117" i="471"/>
  <c r="K117" i="471" s="1"/>
  <c r="L117" i="471" s="1"/>
  <c r="H117" i="471"/>
  <c r="P116" i="471"/>
  <c r="K116" i="471"/>
  <c r="L116" i="471" s="1"/>
  <c r="H116" i="471"/>
  <c r="P115" i="471"/>
  <c r="K115" i="471" s="1"/>
  <c r="L115" i="471" s="1"/>
  <c r="H115" i="471"/>
  <c r="P114" i="471"/>
  <c r="K114" i="471"/>
  <c r="L114" i="471" s="1"/>
  <c r="H114" i="471"/>
  <c r="P113" i="471"/>
  <c r="K113" i="471" s="1"/>
  <c r="L113" i="471" s="1"/>
  <c r="H113" i="471"/>
  <c r="P112" i="471"/>
  <c r="K112" i="471"/>
  <c r="H112" i="471"/>
  <c r="J111" i="471"/>
  <c r="H110" i="471"/>
  <c r="H109" i="471"/>
  <c r="H108" i="471"/>
  <c r="P107" i="471"/>
  <c r="K107" i="471"/>
  <c r="L107" i="471" s="1"/>
  <c r="H107" i="471"/>
  <c r="P106" i="471"/>
  <c r="K106" i="471" s="1"/>
  <c r="L106" i="471" s="1"/>
  <c r="H106" i="471"/>
  <c r="P105" i="471"/>
  <c r="K105" i="471"/>
  <c r="L105" i="471" s="1"/>
  <c r="H105" i="471"/>
  <c r="P104" i="471"/>
  <c r="K104" i="471" s="1"/>
  <c r="L104" i="471" s="1"/>
  <c r="H104" i="471"/>
  <c r="P103" i="471"/>
  <c r="K103" i="471"/>
  <c r="L103" i="471" s="1"/>
  <c r="H103" i="471"/>
  <c r="P102" i="471"/>
  <c r="K102" i="471" s="1"/>
  <c r="L102" i="471" s="1"/>
  <c r="H102" i="471"/>
  <c r="P101" i="471"/>
  <c r="K101" i="471"/>
  <c r="K111" i="471" s="1"/>
  <c r="H101" i="471"/>
  <c r="J100" i="471"/>
  <c r="H99" i="471"/>
  <c r="H98" i="471"/>
  <c r="H97" i="471"/>
  <c r="H96" i="471"/>
  <c r="H95" i="471"/>
  <c r="P94" i="471"/>
  <c r="K94" i="471" s="1"/>
  <c r="L94" i="471" s="1"/>
  <c r="H94" i="471"/>
  <c r="P93" i="471"/>
  <c r="K93" i="471"/>
  <c r="L93" i="471" s="1"/>
  <c r="H93" i="471"/>
  <c r="P92" i="471"/>
  <c r="K92" i="471" s="1"/>
  <c r="H92" i="471"/>
  <c r="H90" i="471"/>
  <c r="H89" i="471"/>
  <c r="H88" i="471"/>
  <c r="H87" i="471"/>
  <c r="H86" i="471"/>
  <c r="H85" i="471"/>
  <c r="H84" i="471"/>
  <c r="H83" i="471"/>
  <c r="H82" i="471"/>
  <c r="L81" i="471"/>
  <c r="K81" i="471"/>
  <c r="J81" i="471"/>
  <c r="H80" i="471"/>
  <c r="H79" i="471"/>
  <c r="H78" i="471"/>
  <c r="H77" i="471"/>
  <c r="H76" i="471"/>
  <c r="J75" i="471"/>
  <c r="H74" i="471"/>
  <c r="H73" i="471"/>
  <c r="H72" i="471"/>
  <c r="P71" i="471"/>
  <c r="K71" i="471" s="1"/>
  <c r="L71" i="471" s="1"/>
  <c r="H71" i="471"/>
  <c r="P70" i="471"/>
  <c r="K70" i="471"/>
  <c r="L70" i="471" s="1"/>
  <c r="H70" i="471"/>
  <c r="P69" i="471"/>
  <c r="K69" i="471" s="1"/>
  <c r="L69" i="471" s="1"/>
  <c r="H69" i="471"/>
  <c r="P68" i="471"/>
  <c r="K68" i="471"/>
  <c r="L68" i="471" s="1"/>
  <c r="H68" i="471"/>
  <c r="P67" i="471"/>
  <c r="K67" i="471" s="1"/>
  <c r="L67" i="471" s="1"/>
  <c r="H67" i="471"/>
  <c r="P66" i="471"/>
  <c r="K66" i="471"/>
  <c r="L66" i="471" s="1"/>
  <c r="H66" i="471"/>
  <c r="P65" i="471"/>
  <c r="K65" i="471" s="1"/>
  <c r="H65" i="471"/>
  <c r="J64" i="471"/>
  <c r="H63" i="471"/>
  <c r="H62" i="471"/>
  <c r="H61" i="471"/>
  <c r="H60" i="471"/>
  <c r="P59" i="471"/>
  <c r="K59" i="471"/>
  <c r="L59" i="471" s="1"/>
  <c r="H59" i="471"/>
  <c r="P58" i="471"/>
  <c r="K58" i="471" s="1"/>
  <c r="L58" i="471" s="1"/>
  <c r="H58" i="471"/>
  <c r="P57" i="471"/>
  <c r="K57" i="471"/>
  <c r="L57" i="471" s="1"/>
  <c r="H57" i="471"/>
  <c r="P56" i="471"/>
  <c r="K56" i="471" s="1"/>
  <c r="L56" i="471" s="1"/>
  <c r="H56" i="471"/>
  <c r="P55" i="471"/>
  <c r="K55" i="471"/>
  <c r="L55" i="471" s="1"/>
  <c r="H55" i="471"/>
  <c r="P54" i="471"/>
  <c r="K54" i="471" s="1"/>
  <c r="L54" i="471" s="1"/>
  <c r="H54" i="471"/>
  <c r="P53" i="471"/>
  <c r="K53" i="471"/>
  <c r="L53" i="471" s="1"/>
  <c r="H53" i="471"/>
  <c r="P52" i="471"/>
  <c r="K52" i="471" s="1"/>
  <c r="H52" i="471"/>
  <c r="H50" i="471"/>
  <c r="H49" i="471"/>
  <c r="H47" i="471"/>
  <c r="H46" i="471"/>
  <c r="H45" i="471"/>
  <c r="H44" i="471"/>
  <c r="H43" i="471"/>
  <c r="H42" i="471"/>
  <c r="H41" i="471"/>
  <c r="H40" i="471"/>
  <c r="H39" i="471"/>
  <c r="J38" i="471"/>
  <c r="H37" i="471"/>
  <c r="H36" i="471"/>
  <c r="H35" i="471"/>
  <c r="H34" i="471"/>
  <c r="H33" i="471"/>
  <c r="H32" i="471"/>
  <c r="H31" i="471"/>
  <c r="H30" i="471"/>
  <c r="H29" i="471"/>
  <c r="P28" i="471"/>
  <c r="K28" i="471" s="1"/>
  <c r="L28" i="471" s="1"/>
  <c r="H28" i="471"/>
  <c r="P27" i="471"/>
  <c r="K27" i="471"/>
  <c r="L27" i="471" s="1"/>
  <c r="H27" i="471"/>
  <c r="P26" i="471"/>
  <c r="K26" i="471" s="1"/>
  <c r="L26" i="471" s="1"/>
  <c r="H26" i="471"/>
  <c r="P25" i="471"/>
  <c r="K25" i="471"/>
  <c r="H25" i="471"/>
  <c r="J24" i="471"/>
  <c r="H23" i="471"/>
  <c r="H22" i="471"/>
  <c r="P21" i="471"/>
  <c r="K21" i="471"/>
  <c r="L21" i="471" s="1"/>
  <c r="H21" i="471"/>
  <c r="P20" i="471"/>
  <c r="K20" i="471" s="1"/>
  <c r="L20" i="471" s="1"/>
  <c r="H20" i="471"/>
  <c r="P19" i="471"/>
  <c r="K19" i="471"/>
  <c r="L19" i="471" s="1"/>
  <c r="H19" i="471"/>
  <c r="P18" i="471"/>
  <c r="K18" i="471" s="1"/>
  <c r="L18" i="471" s="1"/>
  <c r="H18" i="471"/>
  <c r="P17" i="471"/>
  <c r="K17" i="471"/>
  <c r="H17" i="471"/>
  <c r="J16" i="471"/>
  <c r="H15" i="471"/>
  <c r="H14" i="471"/>
  <c r="H13" i="471"/>
  <c r="H12" i="471"/>
  <c r="H11" i="471"/>
  <c r="H10" i="471"/>
  <c r="H9" i="471"/>
  <c r="P8" i="471"/>
  <c r="K8" i="471"/>
  <c r="L8" i="471" s="1"/>
  <c r="H8" i="471"/>
  <c r="P7" i="471"/>
  <c r="K7" i="471" s="1"/>
  <c r="L7" i="471" s="1"/>
  <c r="H7" i="471"/>
  <c r="P6" i="471"/>
  <c r="K6" i="471"/>
  <c r="L6" i="471" s="1"/>
  <c r="H6" i="471"/>
  <c r="P5" i="471"/>
  <c r="K5" i="471" s="1"/>
  <c r="H5" i="471"/>
  <c r="I2" i="471"/>
  <c r="I1" i="471"/>
  <c r="E1" i="471"/>
  <c r="K38" i="471" l="1"/>
  <c r="L25" i="471"/>
  <c r="K124" i="471"/>
  <c r="L112" i="471"/>
  <c r="K24" i="472"/>
  <c r="L17" i="472"/>
  <c r="L24" i="472" s="1"/>
  <c r="K111" i="472"/>
  <c r="L101" i="472"/>
  <c r="L111" i="472" s="1"/>
  <c r="G1" i="472"/>
  <c r="G2" i="472" s="1"/>
  <c r="L5" i="471"/>
  <c r="L16" i="471" s="1"/>
  <c r="K16" i="471"/>
  <c r="L38" i="471"/>
  <c r="L124" i="471"/>
  <c r="L5" i="472"/>
  <c r="L16" i="472" s="1"/>
  <c r="K16" i="472"/>
  <c r="L25" i="472"/>
  <c r="L38" i="472" s="1"/>
  <c r="K38" i="472"/>
  <c r="L52" i="471"/>
  <c r="L64" i="471" s="1"/>
  <c r="K64" i="471"/>
  <c r="L65" i="471"/>
  <c r="L75" i="471" s="1"/>
  <c r="K75" i="471"/>
  <c r="K100" i="471"/>
  <c r="L92" i="471"/>
  <c r="L100" i="471" s="1"/>
  <c r="K24" i="471"/>
  <c r="G1" i="471"/>
  <c r="G2" i="471" s="1"/>
  <c r="L17" i="471"/>
  <c r="L24" i="471" s="1"/>
  <c r="L25" i="473"/>
  <c r="L38" i="473" s="1"/>
  <c r="K38" i="473"/>
  <c r="L101" i="471"/>
  <c r="L111" i="471" s="1"/>
  <c r="K64" i="472"/>
  <c r="K75" i="472"/>
  <c r="L65" i="472"/>
  <c r="L75" i="472" s="1"/>
  <c r="L112" i="472"/>
  <c r="L124" i="472" s="1"/>
  <c r="K124" i="472"/>
  <c r="L92" i="473"/>
  <c r="L100" i="473" s="1"/>
  <c r="K100" i="473"/>
  <c r="L112" i="473"/>
  <c r="L124" i="473" s="1"/>
  <c r="K124" i="473"/>
  <c r="G1" i="473"/>
  <c r="G2" i="473" s="1"/>
  <c r="K64" i="473"/>
  <c r="L53" i="473"/>
  <c r="L64" i="473" s="1"/>
  <c r="L92" i="472"/>
  <c r="L100" i="472" s="1"/>
  <c r="K100" i="472"/>
  <c r="L5" i="473"/>
  <c r="L16" i="473" s="1"/>
  <c r="K16" i="473"/>
  <c r="K111" i="473"/>
  <c r="L101" i="473"/>
  <c r="L111" i="473" s="1"/>
  <c r="K24" i="473"/>
  <c r="L65" i="473"/>
  <c r="L75" i="473" s="1"/>
  <c r="E2" i="473" l="1"/>
  <c r="E2" i="472"/>
  <c r="E2" i="471"/>
  <c r="F7" i="467" l="1"/>
  <c r="F7" i="466"/>
  <c r="F7" i="465"/>
  <c r="F7" i="460"/>
  <c r="F7" i="459"/>
  <c r="F7" i="455"/>
  <c r="F7" i="449"/>
  <c r="F7" i="448"/>
  <c r="F7" i="447"/>
  <c r="F7" i="446"/>
  <c r="F7" i="445"/>
  <c r="F7" i="437"/>
  <c r="F7" i="438"/>
  <c r="F7" i="430"/>
  <c r="F7" i="425"/>
  <c r="F7" i="424"/>
  <c r="F7" i="417"/>
  <c r="F7" i="411"/>
  <c r="F7" i="410"/>
  <c r="F7" i="416"/>
  <c r="H7" i="465"/>
  <c r="M32" i="467" l="1"/>
  <c r="L32" i="467"/>
  <c r="K32" i="467"/>
  <c r="L8" i="467" s="1"/>
  <c r="J32" i="467"/>
  <c r="I32" i="467"/>
  <c r="H32" i="467"/>
  <c r="G32" i="467"/>
  <c r="F32" i="467"/>
  <c r="E32" i="467"/>
  <c r="D32" i="467"/>
  <c r="Q15" i="467"/>
  <c r="P15" i="467"/>
  <c r="O15" i="467"/>
  <c r="N15" i="467"/>
  <c r="M15" i="467"/>
  <c r="L15" i="467"/>
  <c r="K15" i="467"/>
  <c r="J15" i="467"/>
  <c r="I15" i="467"/>
  <c r="H15" i="467"/>
  <c r="G15" i="467"/>
  <c r="F15" i="467"/>
  <c r="E15" i="467"/>
  <c r="D15" i="467"/>
  <c r="J7" i="467"/>
  <c r="H7" i="467"/>
  <c r="J6" i="467"/>
  <c r="H6" i="467"/>
  <c r="F6" i="467"/>
  <c r="M32" i="466"/>
  <c r="L32" i="466"/>
  <c r="K32" i="466"/>
  <c r="J32" i="466"/>
  <c r="I32" i="466"/>
  <c r="H32" i="466"/>
  <c r="G32" i="466"/>
  <c r="F32" i="466"/>
  <c r="E32" i="466"/>
  <c r="D32" i="466"/>
  <c r="Q15" i="466"/>
  <c r="P15" i="466"/>
  <c r="O15" i="466"/>
  <c r="N15" i="466"/>
  <c r="M15" i="466"/>
  <c r="L15" i="466"/>
  <c r="K15" i="466"/>
  <c r="J15" i="466"/>
  <c r="I15" i="466"/>
  <c r="H15" i="466"/>
  <c r="G15" i="466"/>
  <c r="F15" i="466"/>
  <c r="E15" i="466"/>
  <c r="D15" i="466"/>
  <c r="H8" i="466"/>
  <c r="J7" i="466"/>
  <c r="H7" i="466"/>
  <c r="J6" i="466"/>
  <c r="H6" i="466"/>
  <c r="F6" i="466"/>
  <c r="M32" i="465"/>
  <c r="L32" i="465"/>
  <c r="K32" i="465"/>
  <c r="L8" i="465" s="1"/>
  <c r="J32" i="465"/>
  <c r="I32" i="465"/>
  <c r="H32" i="465"/>
  <c r="G32" i="465"/>
  <c r="F32" i="465"/>
  <c r="E32" i="465"/>
  <c r="D32" i="465"/>
  <c r="Q15" i="465"/>
  <c r="P15" i="465"/>
  <c r="O15" i="465"/>
  <c r="N15" i="465"/>
  <c r="M15" i="465"/>
  <c r="L15" i="465"/>
  <c r="K15" i="465"/>
  <c r="J15" i="465"/>
  <c r="I15" i="465"/>
  <c r="H15" i="465"/>
  <c r="G15" i="465"/>
  <c r="F15" i="465"/>
  <c r="E15" i="465"/>
  <c r="D15" i="465"/>
  <c r="J7" i="465"/>
  <c r="J6" i="465"/>
  <c r="H6" i="465"/>
  <c r="F6" i="465"/>
  <c r="J8" i="466" l="1"/>
  <c r="F8" i="467"/>
  <c r="H8" i="467"/>
  <c r="F8" i="466"/>
  <c r="L8" i="466"/>
  <c r="F8" i="465"/>
  <c r="J8" i="467"/>
  <c r="J8" i="465"/>
  <c r="H8" i="465"/>
  <c r="J124" i="464"/>
  <c r="H123" i="464"/>
  <c r="H122" i="464"/>
  <c r="H121" i="464"/>
  <c r="H120" i="464"/>
  <c r="H119" i="464"/>
  <c r="P118" i="464"/>
  <c r="K118" i="464" s="1"/>
  <c r="L118" i="464" s="1"/>
  <c r="H118" i="464"/>
  <c r="P117" i="464"/>
  <c r="K117" i="464"/>
  <c r="L117" i="464" s="1"/>
  <c r="H117" i="464"/>
  <c r="P116" i="464"/>
  <c r="K116" i="464" s="1"/>
  <c r="L116" i="464" s="1"/>
  <c r="H116" i="464"/>
  <c r="P115" i="464"/>
  <c r="K115" i="464"/>
  <c r="L115" i="464" s="1"/>
  <c r="H115" i="464"/>
  <c r="P114" i="464"/>
  <c r="K114" i="464" s="1"/>
  <c r="L114" i="464" s="1"/>
  <c r="H114" i="464"/>
  <c r="P113" i="464"/>
  <c r="K113" i="464"/>
  <c r="L113" i="464" s="1"/>
  <c r="H113" i="464"/>
  <c r="P112" i="464"/>
  <c r="K112" i="464" s="1"/>
  <c r="H112" i="464"/>
  <c r="J111" i="464"/>
  <c r="H110" i="464"/>
  <c r="H109" i="464"/>
  <c r="H108" i="464"/>
  <c r="P107" i="464"/>
  <c r="K107" i="464"/>
  <c r="L107" i="464" s="1"/>
  <c r="H107" i="464"/>
  <c r="P106" i="464"/>
  <c r="K106" i="464" s="1"/>
  <c r="L106" i="464" s="1"/>
  <c r="H106" i="464"/>
  <c r="P105" i="464"/>
  <c r="K105" i="464"/>
  <c r="L105" i="464" s="1"/>
  <c r="H105" i="464"/>
  <c r="P104" i="464"/>
  <c r="K104" i="464" s="1"/>
  <c r="L104" i="464" s="1"/>
  <c r="H104" i="464"/>
  <c r="P103" i="464"/>
  <c r="K103" i="464"/>
  <c r="L103" i="464" s="1"/>
  <c r="H103" i="464"/>
  <c r="P102" i="464"/>
  <c r="K102" i="464" s="1"/>
  <c r="L102" i="464" s="1"/>
  <c r="H102" i="464"/>
  <c r="P101" i="464"/>
  <c r="K101" i="464"/>
  <c r="L101" i="464" s="1"/>
  <c r="H101" i="464"/>
  <c r="J100" i="464"/>
  <c r="H99" i="464"/>
  <c r="H98" i="464"/>
  <c r="H97" i="464"/>
  <c r="H96" i="464"/>
  <c r="H95" i="464"/>
  <c r="P94" i="464"/>
  <c r="K94" i="464" s="1"/>
  <c r="L94" i="464" s="1"/>
  <c r="H94" i="464"/>
  <c r="P93" i="464"/>
  <c r="K93" i="464"/>
  <c r="L93" i="464" s="1"/>
  <c r="H93" i="464"/>
  <c r="P92" i="464"/>
  <c r="K92" i="464" s="1"/>
  <c r="H92" i="464"/>
  <c r="H90" i="464"/>
  <c r="H89" i="464"/>
  <c r="H88" i="464"/>
  <c r="H87" i="464"/>
  <c r="H86" i="464"/>
  <c r="H85" i="464"/>
  <c r="H84" i="464"/>
  <c r="H83" i="464"/>
  <c r="H82" i="464"/>
  <c r="L81" i="464"/>
  <c r="K81" i="464"/>
  <c r="J81" i="464"/>
  <c r="H80" i="464"/>
  <c r="H79" i="464"/>
  <c r="H78" i="464"/>
  <c r="H77" i="464"/>
  <c r="H76" i="464"/>
  <c r="J75" i="464"/>
  <c r="H74" i="464"/>
  <c r="H73" i="464"/>
  <c r="H72" i="464"/>
  <c r="P71" i="464"/>
  <c r="K71" i="464"/>
  <c r="L71" i="464" s="1"/>
  <c r="H71" i="464"/>
  <c r="P70" i="464"/>
  <c r="K70" i="464" s="1"/>
  <c r="L70" i="464" s="1"/>
  <c r="H70" i="464"/>
  <c r="P69" i="464"/>
  <c r="K69" i="464"/>
  <c r="L69" i="464" s="1"/>
  <c r="H69" i="464"/>
  <c r="P68" i="464"/>
  <c r="K68" i="464" s="1"/>
  <c r="L68" i="464" s="1"/>
  <c r="H68" i="464"/>
  <c r="P67" i="464"/>
  <c r="K67" i="464"/>
  <c r="L67" i="464" s="1"/>
  <c r="H67" i="464"/>
  <c r="P66" i="464"/>
  <c r="K66" i="464" s="1"/>
  <c r="L66" i="464" s="1"/>
  <c r="H66" i="464"/>
  <c r="P65" i="464"/>
  <c r="K65" i="464"/>
  <c r="K75" i="464" s="1"/>
  <c r="H65" i="464"/>
  <c r="J64" i="464"/>
  <c r="H63" i="464"/>
  <c r="H62" i="464"/>
  <c r="H61" i="464"/>
  <c r="H60" i="464"/>
  <c r="P59" i="464"/>
  <c r="K59" i="464" s="1"/>
  <c r="L59" i="464" s="1"/>
  <c r="H59" i="464"/>
  <c r="P58" i="464"/>
  <c r="K58" i="464"/>
  <c r="L58" i="464" s="1"/>
  <c r="H58" i="464"/>
  <c r="P57" i="464"/>
  <c r="K57" i="464" s="1"/>
  <c r="L57" i="464" s="1"/>
  <c r="H57" i="464"/>
  <c r="P56" i="464"/>
  <c r="K56" i="464"/>
  <c r="L56" i="464" s="1"/>
  <c r="H56" i="464"/>
  <c r="P55" i="464"/>
  <c r="K55" i="464" s="1"/>
  <c r="L55" i="464" s="1"/>
  <c r="H55" i="464"/>
  <c r="P54" i="464"/>
  <c r="K54" i="464"/>
  <c r="L54" i="464" s="1"/>
  <c r="H54" i="464"/>
  <c r="P53" i="464"/>
  <c r="K53" i="464" s="1"/>
  <c r="H53" i="464"/>
  <c r="P52" i="464"/>
  <c r="K52" i="464"/>
  <c r="L52" i="464" s="1"/>
  <c r="H52" i="464"/>
  <c r="H50" i="464"/>
  <c r="H49" i="464"/>
  <c r="H47" i="464"/>
  <c r="H46" i="464"/>
  <c r="H45" i="464"/>
  <c r="H44" i="464"/>
  <c r="H43" i="464"/>
  <c r="H42" i="464"/>
  <c r="H41" i="464"/>
  <c r="H40" i="464"/>
  <c r="H39" i="464"/>
  <c r="J38" i="464"/>
  <c r="H37" i="464"/>
  <c r="H36" i="464"/>
  <c r="H35" i="464"/>
  <c r="H34" i="464"/>
  <c r="H33" i="464"/>
  <c r="H32" i="464"/>
  <c r="H31" i="464"/>
  <c r="H30" i="464"/>
  <c r="H29" i="464"/>
  <c r="P28" i="464"/>
  <c r="K28" i="464"/>
  <c r="L28" i="464" s="1"/>
  <c r="H28" i="464"/>
  <c r="P27" i="464"/>
  <c r="K27" i="464" s="1"/>
  <c r="L27" i="464" s="1"/>
  <c r="H27" i="464"/>
  <c r="P26" i="464"/>
  <c r="K26" i="464"/>
  <c r="L26" i="464" s="1"/>
  <c r="H26" i="464"/>
  <c r="P25" i="464"/>
  <c r="K25" i="464" s="1"/>
  <c r="H25" i="464"/>
  <c r="J24" i="464"/>
  <c r="H23" i="464"/>
  <c r="H22" i="464"/>
  <c r="P21" i="464"/>
  <c r="K21" i="464" s="1"/>
  <c r="L21" i="464" s="1"/>
  <c r="H21" i="464"/>
  <c r="P20" i="464"/>
  <c r="K20" i="464"/>
  <c r="L20" i="464" s="1"/>
  <c r="H20" i="464"/>
  <c r="P19" i="464"/>
  <c r="K19" i="464" s="1"/>
  <c r="L19" i="464" s="1"/>
  <c r="H19" i="464"/>
  <c r="P18" i="464"/>
  <c r="K18" i="464"/>
  <c r="L18" i="464" s="1"/>
  <c r="H18" i="464"/>
  <c r="P17" i="464"/>
  <c r="K17" i="464" s="1"/>
  <c r="H17" i="464"/>
  <c r="J16" i="464"/>
  <c r="H15" i="464"/>
  <c r="H14" i="464"/>
  <c r="H13" i="464"/>
  <c r="H12" i="464"/>
  <c r="H11" i="464"/>
  <c r="H10" i="464"/>
  <c r="H9" i="464"/>
  <c r="P8" i="464"/>
  <c r="K8" i="464"/>
  <c r="L8" i="464" s="1"/>
  <c r="H8" i="464"/>
  <c r="P7" i="464"/>
  <c r="K7" i="464" s="1"/>
  <c r="L7" i="464" s="1"/>
  <c r="H7" i="464"/>
  <c r="P6" i="464"/>
  <c r="K6" i="464"/>
  <c r="L6" i="464" s="1"/>
  <c r="H6" i="464"/>
  <c r="P5" i="464"/>
  <c r="K5" i="464" s="1"/>
  <c r="H5" i="464"/>
  <c r="G1" i="464" s="1"/>
  <c r="I2" i="464"/>
  <c r="I1" i="464"/>
  <c r="E1" i="464"/>
  <c r="J124" i="463"/>
  <c r="H123" i="463"/>
  <c r="H122" i="463"/>
  <c r="H121" i="463"/>
  <c r="H120" i="463"/>
  <c r="H119" i="463"/>
  <c r="P118" i="463"/>
  <c r="K118" i="463" s="1"/>
  <c r="L118" i="463" s="1"/>
  <c r="H118" i="463"/>
  <c r="P117" i="463"/>
  <c r="K117" i="463"/>
  <c r="L117" i="463" s="1"/>
  <c r="H117" i="463"/>
  <c r="P116" i="463"/>
  <c r="K116" i="463" s="1"/>
  <c r="L116" i="463" s="1"/>
  <c r="H116" i="463"/>
  <c r="P115" i="463"/>
  <c r="K115" i="463"/>
  <c r="L115" i="463" s="1"/>
  <c r="H115" i="463"/>
  <c r="P114" i="463"/>
  <c r="K114" i="463" s="1"/>
  <c r="L114" i="463" s="1"/>
  <c r="H114" i="463"/>
  <c r="P113" i="463"/>
  <c r="K113" i="463"/>
  <c r="L113" i="463" s="1"/>
  <c r="H113" i="463"/>
  <c r="P112" i="463"/>
  <c r="K112" i="463" s="1"/>
  <c r="H112" i="463"/>
  <c r="J111" i="463"/>
  <c r="H110" i="463"/>
  <c r="H109" i="463"/>
  <c r="H108" i="463"/>
  <c r="P107" i="463"/>
  <c r="K107" i="463"/>
  <c r="L107" i="463" s="1"/>
  <c r="H107" i="463"/>
  <c r="P106" i="463"/>
  <c r="K106" i="463" s="1"/>
  <c r="L106" i="463" s="1"/>
  <c r="H106" i="463"/>
  <c r="P105" i="463"/>
  <c r="K105" i="463"/>
  <c r="L105" i="463" s="1"/>
  <c r="H105" i="463"/>
  <c r="P104" i="463"/>
  <c r="K104" i="463" s="1"/>
  <c r="L104" i="463" s="1"/>
  <c r="H104" i="463"/>
  <c r="P103" i="463"/>
  <c r="K103" i="463"/>
  <c r="L103" i="463" s="1"/>
  <c r="H103" i="463"/>
  <c r="P102" i="463"/>
  <c r="K102" i="463" s="1"/>
  <c r="L102" i="463" s="1"/>
  <c r="H102" i="463"/>
  <c r="P101" i="463"/>
  <c r="K101" i="463"/>
  <c r="L101" i="463" s="1"/>
  <c r="H101" i="463"/>
  <c r="J100" i="463"/>
  <c r="H99" i="463"/>
  <c r="H98" i="463"/>
  <c r="H97" i="463"/>
  <c r="H96" i="463"/>
  <c r="H95" i="463"/>
  <c r="P94" i="463"/>
  <c r="K94" i="463" s="1"/>
  <c r="L94" i="463" s="1"/>
  <c r="H94" i="463"/>
  <c r="P93" i="463"/>
  <c r="K93" i="463"/>
  <c r="L93" i="463" s="1"/>
  <c r="H93" i="463"/>
  <c r="P92" i="463"/>
  <c r="K92" i="463" s="1"/>
  <c r="H92" i="463"/>
  <c r="H90" i="463"/>
  <c r="H89" i="463"/>
  <c r="H88" i="463"/>
  <c r="H87" i="463"/>
  <c r="H86" i="463"/>
  <c r="H85" i="463"/>
  <c r="H84" i="463"/>
  <c r="H83" i="463"/>
  <c r="H82" i="463"/>
  <c r="L81" i="463"/>
  <c r="K81" i="463"/>
  <c r="J81" i="463"/>
  <c r="H80" i="463"/>
  <c r="H79" i="463"/>
  <c r="H78" i="463"/>
  <c r="H77" i="463"/>
  <c r="H76" i="463"/>
  <c r="J75" i="463"/>
  <c r="H74" i="463"/>
  <c r="H73" i="463"/>
  <c r="H72" i="463"/>
  <c r="P71" i="463"/>
  <c r="K71" i="463"/>
  <c r="L71" i="463" s="1"/>
  <c r="H71" i="463"/>
  <c r="P70" i="463"/>
  <c r="K70" i="463" s="1"/>
  <c r="L70" i="463" s="1"/>
  <c r="H70" i="463"/>
  <c r="P69" i="463"/>
  <c r="K69" i="463"/>
  <c r="L69" i="463" s="1"/>
  <c r="H69" i="463"/>
  <c r="P68" i="463"/>
  <c r="K68" i="463" s="1"/>
  <c r="L68" i="463" s="1"/>
  <c r="H68" i="463"/>
  <c r="P67" i="463"/>
  <c r="K67" i="463"/>
  <c r="L67" i="463" s="1"/>
  <c r="H67" i="463"/>
  <c r="P66" i="463"/>
  <c r="K66" i="463" s="1"/>
  <c r="L66" i="463" s="1"/>
  <c r="H66" i="463"/>
  <c r="P65" i="463"/>
  <c r="K65" i="463"/>
  <c r="K75" i="463" s="1"/>
  <c r="H65" i="463"/>
  <c r="J64" i="463"/>
  <c r="H63" i="463"/>
  <c r="H62" i="463"/>
  <c r="H61" i="463"/>
  <c r="H60" i="463"/>
  <c r="P59" i="463"/>
  <c r="K59" i="463" s="1"/>
  <c r="L59" i="463" s="1"/>
  <c r="H59" i="463"/>
  <c r="P58" i="463"/>
  <c r="K58" i="463"/>
  <c r="L58" i="463" s="1"/>
  <c r="H58" i="463"/>
  <c r="P57" i="463"/>
  <c r="K57" i="463" s="1"/>
  <c r="L57" i="463" s="1"/>
  <c r="H57" i="463"/>
  <c r="P56" i="463"/>
  <c r="K56" i="463"/>
  <c r="L56" i="463" s="1"/>
  <c r="H56" i="463"/>
  <c r="P55" i="463"/>
  <c r="K55" i="463" s="1"/>
  <c r="L55" i="463" s="1"/>
  <c r="H55" i="463"/>
  <c r="P54" i="463"/>
  <c r="K54" i="463"/>
  <c r="L54" i="463" s="1"/>
  <c r="H54" i="463"/>
  <c r="P53" i="463"/>
  <c r="K53" i="463" s="1"/>
  <c r="L53" i="463" s="1"/>
  <c r="H53" i="463"/>
  <c r="P52" i="463"/>
  <c r="K52" i="463"/>
  <c r="L52" i="463" s="1"/>
  <c r="L64" i="463" s="1"/>
  <c r="H52" i="463"/>
  <c r="H50" i="463"/>
  <c r="H49" i="463"/>
  <c r="H47" i="463"/>
  <c r="H46" i="463"/>
  <c r="H45" i="463"/>
  <c r="H44" i="463"/>
  <c r="H43" i="463"/>
  <c r="H42" i="463"/>
  <c r="H41" i="463"/>
  <c r="H40" i="463"/>
  <c r="H39" i="463"/>
  <c r="J38" i="463"/>
  <c r="H37" i="463"/>
  <c r="H36" i="463"/>
  <c r="H35" i="463"/>
  <c r="H34" i="463"/>
  <c r="H33" i="463"/>
  <c r="H32" i="463"/>
  <c r="H31" i="463"/>
  <c r="H30" i="463"/>
  <c r="H29" i="463"/>
  <c r="P28" i="463"/>
  <c r="K28" i="463"/>
  <c r="L28" i="463" s="1"/>
  <c r="H28" i="463"/>
  <c r="P27" i="463"/>
  <c r="K27" i="463"/>
  <c r="L27" i="463" s="1"/>
  <c r="H27" i="463"/>
  <c r="P26" i="463"/>
  <c r="K26" i="463" s="1"/>
  <c r="L26" i="463"/>
  <c r="H26" i="463"/>
  <c r="P25" i="463"/>
  <c r="K25" i="463"/>
  <c r="L25" i="463" s="1"/>
  <c r="L38" i="463" s="1"/>
  <c r="H25" i="463"/>
  <c r="J24" i="463"/>
  <c r="H23" i="463"/>
  <c r="H22" i="463"/>
  <c r="P21" i="463"/>
  <c r="K21" i="463"/>
  <c r="L21" i="463" s="1"/>
  <c r="H21" i="463"/>
  <c r="P20" i="463"/>
  <c r="K20" i="463"/>
  <c r="L20" i="463" s="1"/>
  <c r="H20" i="463"/>
  <c r="P19" i="463"/>
  <c r="K19" i="463"/>
  <c r="L19" i="463" s="1"/>
  <c r="H19" i="463"/>
  <c r="P18" i="463"/>
  <c r="K18" i="463"/>
  <c r="L18" i="463" s="1"/>
  <c r="H18" i="463"/>
  <c r="P17" i="463"/>
  <c r="K17" i="463"/>
  <c r="H17" i="463"/>
  <c r="J16" i="463"/>
  <c r="H15" i="463"/>
  <c r="H14" i="463"/>
  <c r="H13" i="463"/>
  <c r="H12" i="463"/>
  <c r="H11" i="463"/>
  <c r="H10" i="463"/>
  <c r="H9" i="463"/>
  <c r="P8" i="463"/>
  <c r="K8" i="463" s="1"/>
  <c r="L8" i="463" s="1"/>
  <c r="H8" i="463"/>
  <c r="P7" i="463"/>
  <c r="K7" i="463"/>
  <c r="L7" i="463" s="1"/>
  <c r="H7" i="463"/>
  <c r="P6" i="463"/>
  <c r="K6" i="463" s="1"/>
  <c r="H6" i="463"/>
  <c r="P5" i="463"/>
  <c r="K5" i="463"/>
  <c r="L5" i="463" s="1"/>
  <c r="H5" i="463"/>
  <c r="I2" i="463"/>
  <c r="I1" i="463"/>
  <c r="E1" i="463"/>
  <c r="K16" i="463" l="1"/>
  <c r="L17" i="463"/>
  <c r="L24" i="463" s="1"/>
  <c r="K24" i="463"/>
  <c r="G2" i="464"/>
  <c r="G1" i="463"/>
  <c r="G2" i="463" s="1"/>
  <c r="L111" i="463"/>
  <c r="L111" i="464"/>
  <c r="L92" i="463"/>
  <c r="L100" i="463" s="1"/>
  <c r="K100" i="463"/>
  <c r="L112" i="463"/>
  <c r="L124" i="463" s="1"/>
  <c r="K124" i="463"/>
  <c r="L17" i="464"/>
  <c r="L24" i="464" s="1"/>
  <c r="K24" i="464"/>
  <c r="L25" i="464"/>
  <c r="L38" i="464" s="1"/>
  <c r="K38" i="464"/>
  <c r="L92" i="464"/>
  <c r="L100" i="464" s="1"/>
  <c r="K100" i="464"/>
  <c r="L112" i="464"/>
  <c r="L124" i="464" s="1"/>
  <c r="K124" i="464"/>
  <c r="L6" i="463"/>
  <c r="L16" i="463" s="1"/>
  <c r="E2" i="463" s="1"/>
  <c r="L5" i="464"/>
  <c r="L16" i="464" s="1"/>
  <c r="E2" i="464" s="1"/>
  <c r="K16" i="464"/>
  <c r="K111" i="463"/>
  <c r="K64" i="464"/>
  <c r="L53" i="464"/>
  <c r="L64" i="464" s="1"/>
  <c r="K111" i="464"/>
  <c r="K38" i="463"/>
  <c r="K64" i="463"/>
  <c r="L65" i="463"/>
  <c r="L75" i="463" s="1"/>
  <c r="L65" i="464"/>
  <c r="L75" i="464" s="1"/>
  <c r="AE173" i="462" l="1"/>
  <c r="AD173" i="462"/>
  <c r="AA173" i="462"/>
  <c r="Z173" i="462"/>
  <c r="M173" i="462"/>
  <c r="W172" i="462"/>
  <c r="H172" i="462"/>
  <c r="W171" i="462"/>
  <c r="H171" i="462"/>
  <c r="AG170" i="462"/>
  <c r="AF170" i="462"/>
  <c r="W170" i="462"/>
  <c r="H170" i="462"/>
  <c r="AG169" i="462"/>
  <c r="AF169" i="462"/>
  <c r="W169" i="462"/>
  <c r="H169" i="462"/>
  <c r="AG168" i="462"/>
  <c r="AF168" i="462"/>
  <c r="W168" i="462"/>
  <c r="H168" i="462"/>
  <c r="AG167" i="462"/>
  <c r="AF167" i="462"/>
  <c r="W167" i="462"/>
  <c r="H167" i="462"/>
  <c r="AG166" i="462"/>
  <c r="AF166" i="462"/>
  <c r="W166" i="462"/>
  <c r="H166" i="462"/>
  <c r="W165" i="462"/>
  <c r="N165" i="462" s="1"/>
  <c r="P165" i="462"/>
  <c r="H165" i="462"/>
  <c r="W164" i="462"/>
  <c r="N164" i="462"/>
  <c r="AG164" i="462" s="1"/>
  <c r="H164" i="462"/>
  <c r="W163" i="462"/>
  <c r="P163" i="462"/>
  <c r="N163" i="462"/>
  <c r="O163" i="462" s="1"/>
  <c r="H163" i="462"/>
  <c r="W162" i="462"/>
  <c r="N162" i="462"/>
  <c r="AG162" i="462" s="1"/>
  <c r="P162" i="462"/>
  <c r="H162" i="462"/>
  <c r="W161" i="462"/>
  <c r="N161" i="462"/>
  <c r="AF161" i="462" s="1"/>
  <c r="P161" i="462"/>
  <c r="H161" i="462"/>
  <c r="AE160" i="462"/>
  <c r="AD160" i="462"/>
  <c r="AA160" i="462"/>
  <c r="Z160" i="462"/>
  <c r="M160" i="462"/>
  <c r="P160" i="462" s="1"/>
  <c r="W159" i="462"/>
  <c r="H159" i="462"/>
  <c r="W158" i="462"/>
  <c r="H158" i="462"/>
  <c r="W157" i="462"/>
  <c r="H157" i="462"/>
  <c r="W156" i="462"/>
  <c r="H156" i="462"/>
  <c r="AG155" i="462"/>
  <c r="AF155" i="462"/>
  <c r="W155" i="462"/>
  <c r="H155" i="462"/>
  <c r="AG154" i="462"/>
  <c r="AF154" i="462"/>
  <c r="W154" i="462"/>
  <c r="H154" i="462"/>
  <c r="W153" i="462"/>
  <c r="P153" i="462"/>
  <c r="N153" i="462"/>
  <c r="O153" i="462" s="1"/>
  <c r="H153" i="462"/>
  <c r="W152" i="462"/>
  <c r="P152" i="462"/>
  <c r="N152" i="462"/>
  <c r="AG152" i="462" s="1"/>
  <c r="H152" i="462"/>
  <c r="W151" i="462"/>
  <c r="P151" i="462"/>
  <c r="N151" i="462"/>
  <c r="O151" i="462" s="1"/>
  <c r="H151" i="462"/>
  <c r="W150" i="462"/>
  <c r="P150" i="462"/>
  <c r="N150" i="462"/>
  <c r="AG150" i="462" s="1"/>
  <c r="H150" i="462"/>
  <c r="W149" i="462"/>
  <c r="P149" i="462"/>
  <c r="N149" i="462"/>
  <c r="O149" i="462" s="1"/>
  <c r="H149" i="462"/>
  <c r="W148" i="462"/>
  <c r="N148" i="462" s="1"/>
  <c r="P148" i="462"/>
  <c r="H148" i="462"/>
  <c r="AE147" i="462"/>
  <c r="AD147" i="462"/>
  <c r="AA147" i="462"/>
  <c r="Z147" i="462"/>
  <c r="W147" i="462"/>
  <c r="M147" i="462"/>
  <c r="W146" i="462"/>
  <c r="H146" i="462"/>
  <c r="AG145" i="462"/>
  <c r="AF145" i="462"/>
  <c r="W145" i="462"/>
  <c r="W144" i="462"/>
  <c r="P144" i="462"/>
  <c r="N144" i="462"/>
  <c r="O144" i="462" s="1"/>
  <c r="H144" i="462"/>
  <c r="W143" i="462"/>
  <c r="N143" i="462"/>
  <c r="AG143" i="462" s="1"/>
  <c r="H143" i="462"/>
  <c r="W142" i="462"/>
  <c r="N142" i="462" s="1"/>
  <c r="P142" i="462"/>
  <c r="H142" i="462"/>
  <c r="W141" i="462"/>
  <c r="N141" i="462"/>
  <c r="AG141" i="462" s="1"/>
  <c r="H141" i="462"/>
  <c r="W140" i="462"/>
  <c r="N140" i="462" s="1"/>
  <c r="P140" i="462"/>
  <c r="H140" i="462"/>
  <c r="W139" i="462"/>
  <c r="N139" i="462"/>
  <c r="AG139" i="462" s="1"/>
  <c r="H139" i="462"/>
  <c r="W138" i="462"/>
  <c r="N138" i="462" s="1"/>
  <c r="P138" i="462"/>
  <c r="H138" i="462"/>
  <c r="W137" i="462"/>
  <c r="N137" i="462"/>
  <c r="AG137" i="462" s="1"/>
  <c r="H137" i="462"/>
  <c r="W136" i="462"/>
  <c r="N136" i="462" s="1"/>
  <c r="P136" i="462"/>
  <c r="H136" i="462"/>
  <c r="W135" i="462"/>
  <c r="N135" i="462" s="1"/>
  <c r="P135" i="462"/>
  <c r="P147" i="462"/>
  <c r="H135" i="462"/>
  <c r="AE134" i="462"/>
  <c r="AD134" i="462"/>
  <c r="AA134" i="462"/>
  <c r="Z134" i="462"/>
  <c r="M134" i="462"/>
  <c r="W133" i="462"/>
  <c r="H133" i="462"/>
  <c r="W132" i="462"/>
  <c r="H132" i="462"/>
  <c r="AG131" i="462"/>
  <c r="AF131" i="462"/>
  <c r="W131" i="462"/>
  <c r="H131" i="462"/>
  <c r="W130" i="462"/>
  <c r="N130" i="462" s="1"/>
  <c r="P130" i="462"/>
  <c r="H130" i="462"/>
  <c r="W129" i="462"/>
  <c r="N129" i="462"/>
  <c r="H129" i="462"/>
  <c r="W128" i="462"/>
  <c r="N128" i="462" s="1"/>
  <c r="AF128" i="462" s="1"/>
  <c r="P128" i="462"/>
  <c r="H128" i="462"/>
  <c r="W127" i="462"/>
  <c r="N127" i="462"/>
  <c r="H127" i="462"/>
  <c r="W126" i="462"/>
  <c r="N126" i="462" s="1"/>
  <c r="P126" i="462"/>
  <c r="H126" i="462"/>
  <c r="W125" i="462"/>
  <c r="N125" i="462"/>
  <c r="H125" i="462"/>
  <c r="W124" i="462"/>
  <c r="N124" i="462" s="1"/>
  <c r="AF124" i="462" s="1"/>
  <c r="P124" i="462"/>
  <c r="H124" i="462"/>
  <c r="W123" i="462"/>
  <c r="N123" i="462"/>
  <c r="H123" i="462"/>
  <c r="W122" i="462"/>
  <c r="N122" i="462"/>
  <c r="H122" i="462"/>
  <c r="AE121" i="462"/>
  <c r="AD121" i="462"/>
  <c r="AA121" i="462"/>
  <c r="Z121" i="462"/>
  <c r="W121" i="462"/>
  <c r="M121" i="462"/>
  <c r="P121" i="462" s="1"/>
  <c r="AG120" i="462"/>
  <c r="AF120" i="462"/>
  <c r="W120" i="462"/>
  <c r="H120" i="462"/>
  <c r="AG119" i="462"/>
  <c r="AF119" i="462"/>
  <c r="W119" i="462"/>
  <c r="H119" i="462"/>
  <c r="AG118" i="462"/>
  <c r="AF118" i="462"/>
  <c r="W118" i="462"/>
  <c r="H118" i="462"/>
  <c r="AG117" i="462"/>
  <c r="AF117" i="462"/>
  <c r="W117" i="462"/>
  <c r="H117" i="462"/>
  <c r="W116" i="462"/>
  <c r="N116" i="462"/>
  <c r="O116" i="462" s="1"/>
  <c r="P116" i="462"/>
  <c r="H116" i="462"/>
  <c r="W115" i="462"/>
  <c r="N115" i="462"/>
  <c r="O115" i="462" s="1"/>
  <c r="H115" i="462"/>
  <c r="W114" i="462"/>
  <c r="N114" i="462" s="1"/>
  <c r="P114" i="462"/>
  <c r="H114" i="462"/>
  <c r="W113" i="462"/>
  <c r="N113" i="462"/>
  <c r="O113" i="462" s="1"/>
  <c r="H113" i="462"/>
  <c r="W112" i="462"/>
  <c r="N112" i="462" s="1"/>
  <c r="P112" i="462"/>
  <c r="H112" i="462"/>
  <c r="W111" i="462"/>
  <c r="N111" i="462"/>
  <c r="O111" i="462" s="1"/>
  <c r="H111" i="462"/>
  <c r="W110" i="462"/>
  <c r="N110" i="462" s="1"/>
  <c r="P110" i="462"/>
  <c r="H110" i="462"/>
  <c r="W109" i="462"/>
  <c r="N109" i="462" s="1"/>
  <c r="P109" i="462"/>
  <c r="H109" i="462"/>
  <c r="AE108" i="462"/>
  <c r="AD108" i="462"/>
  <c r="AA108" i="462"/>
  <c r="Z108" i="462"/>
  <c r="W108" i="462"/>
  <c r="M108" i="462"/>
  <c r="W107" i="462"/>
  <c r="H107" i="462"/>
  <c r="AG106" i="462"/>
  <c r="AF106" i="462"/>
  <c r="W106" i="462"/>
  <c r="H106" i="462"/>
  <c r="AG105" i="462"/>
  <c r="AF105" i="462"/>
  <c r="W105" i="462"/>
  <c r="H105" i="462"/>
  <c r="W104" i="462"/>
  <c r="N104" i="462" s="1"/>
  <c r="P104" i="462"/>
  <c r="H104" i="462"/>
  <c r="W103" i="462"/>
  <c r="P103" i="462"/>
  <c r="N103" i="462"/>
  <c r="AF103" i="462"/>
  <c r="H103" i="462"/>
  <c r="W102" i="462"/>
  <c r="N102" i="462" s="1"/>
  <c r="P102" i="462"/>
  <c r="H102" i="462"/>
  <c r="W101" i="462"/>
  <c r="P101" i="462"/>
  <c r="N101" i="462"/>
  <c r="H101" i="462"/>
  <c r="W100" i="462"/>
  <c r="N100" i="462" s="1"/>
  <c r="P100" i="462"/>
  <c r="H100" i="462"/>
  <c r="W99" i="462"/>
  <c r="P99" i="462"/>
  <c r="N99" i="462"/>
  <c r="H99" i="462"/>
  <c r="W98" i="462"/>
  <c r="N98" i="462" s="1"/>
  <c r="P98" i="462"/>
  <c r="H98" i="462"/>
  <c r="W97" i="462"/>
  <c r="P97" i="462"/>
  <c r="N97" i="462"/>
  <c r="H97" i="462"/>
  <c r="W96" i="462"/>
  <c r="N96" i="462" s="1"/>
  <c r="P96" i="462"/>
  <c r="H96" i="462"/>
  <c r="AE95" i="462"/>
  <c r="AD95" i="462"/>
  <c r="AA95" i="462"/>
  <c r="Z95" i="462"/>
  <c r="M95" i="462"/>
  <c r="AG94" i="462"/>
  <c r="AF94" i="462"/>
  <c r="W94" i="462"/>
  <c r="H94" i="462"/>
  <c r="AG93" i="462"/>
  <c r="AF93" i="462"/>
  <c r="W93" i="462"/>
  <c r="H93" i="462"/>
  <c r="AG92" i="462"/>
  <c r="AF92" i="462"/>
  <c r="W92" i="462"/>
  <c r="H92" i="462"/>
  <c r="AG91" i="462"/>
  <c r="AF91" i="462"/>
  <c r="W91" i="462"/>
  <c r="H91" i="462"/>
  <c r="AG90" i="462"/>
  <c r="AF90" i="462"/>
  <c r="W90" i="462"/>
  <c r="H90" i="462"/>
  <c r="AG89" i="462"/>
  <c r="AF89" i="462"/>
  <c r="W89" i="462"/>
  <c r="H89" i="462"/>
  <c r="AG88" i="462"/>
  <c r="AF88" i="462"/>
  <c r="W88" i="462"/>
  <c r="H88" i="462"/>
  <c r="W87" i="462"/>
  <c r="P87" i="462"/>
  <c r="N87" i="462"/>
  <c r="O87" i="462" s="1"/>
  <c r="AG87" i="462"/>
  <c r="H87" i="462"/>
  <c r="W86" i="462"/>
  <c r="N86" i="462"/>
  <c r="AF86" i="462" s="1"/>
  <c r="P86" i="462"/>
  <c r="H86" i="462"/>
  <c r="W85" i="462"/>
  <c r="P85" i="462"/>
  <c r="N85" i="462"/>
  <c r="O85" i="462" s="1"/>
  <c r="AG85" i="462"/>
  <c r="H85" i="462"/>
  <c r="W84" i="462"/>
  <c r="N84" i="462"/>
  <c r="P84" i="462"/>
  <c r="H84" i="462"/>
  <c r="W83" i="462"/>
  <c r="N83" i="462"/>
  <c r="AG83" i="462" s="1"/>
  <c r="P83" i="462"/>
  <c r="H83" i="462"/>
  <c r="AE82" i="462"/>
  <c r="AD82" i="462"/>
  <c r="AA82" i="462"/>
  <c r="Z82" i="462"/>
  <c r="M82" i="462"/>
  <c r="W81" i="462"/>
  <c r="AG80" i="462"/>
  <c r="AF80" i="462"/>
  <c r="W80" i="462"/>
  <c r="H80" i="462"/>
  <c r="AG79" i="462"/>
  <c r="AF79" i="462"/>
  <c r="W79" i="462"/>
  <c r="H79" i="462"/>
  <c r="AG78" i="462"/>
  <c r="AF78" i="462"/>
  <c r="W78" i="462"/>
  <c r="H78" i="462"/>
  <c r="AG77" i="462"/>
  <c r="AF77" i="462"/>
  <c r="W77" i="462"/>
  <c r="H77" i="462"/>
  <c r="AG76" i="462"/>
  <c r="AF76" i="462"/>
  <c r="W76" i="462"/>
  <c r="H76" i="462"/>
  <c r="AG75" i="462"/>
  <c r="AF75" i="462"/>
  <c r="W75" i="462"/>
  <c r="H75" i="462"/>
  <c r="W74" i="462"/>
  <c r="N74" i="462"/>
  <c r="P74" i="462"/>
  <c r="H74" i="462"/>
  <c r="W73" i="462"/>
  <c r="N73" i="462" s="1"/>
  <c r="O73" i="462"/>
  <c r="P73" i="462"/>
  <c r="H73" i="462"/>
  <c r="W72" i="462"/>
  <c r="N72" i="462"/>
  <c r="AF72" i="462" s="1"/>
  <c r="P72" i="462"/>
  <c r="H72" i="462"/>
  <c r="W71" i="462"/>
  <c r="N71" i="462" s="1"/>
  <c r="AG71" i="462" s="1"/>
  <c r="P71" i="462"/>
  <c r="H71" i="462"/>
  <c r="W70" i="462"/>
  <c r="N70" i="462" s="1"/>
  <c r="O70" i="462"/>
  <c r="H70" i="462"/>
  <c r="AE69" i="462"/>
  <c r="AD69" i="462"/>
  <c r="AA69" i="462"/>
  <c r="Z69" i="462"/>
  <c r="W69" i="462"/>
  <c r="M69" i="462"/>
  <c r="W68" i="462"/>
  <c r="H68" i="462"/>
  <c r="AG67" i="462"/>
  <c r="AF67" i="462"/>
  <c r="W67" i="462"/>
  <c r="H67" i="462"/>
  <c r="AG66" i="462"/>
  <c r="AF66" i="462"/>
  <c r="W66" i="462"/>
  <c r="H66" i="462"/>
  <c r="AG65" i="462"/>
  <c r="AF65" i="462"/>
  <c r="W65" i="462"/>
  <c r="H65" i="462"/>
  <c r="AG64" i="462"/>
  <c r="AF64" i="462"/>
  <c r="W64" i="462"/>
  <c r="H64" i="462"/>
  <c r="AG63" i="462"/>
  <c r="AF63" i="462"/>
  <c r="W63" i="462"/>
  <c r="H63" i="462"/>
  <c r="AG62" i="462"/>
  <c r="AF62" i="462"/>
  <c r="W62" i="462"/>
  <c r="H62" i="462"/>
  <c r="W61" i="462"/>
  <c r="P61" i="462"/>
  <c r="N61" i="462"/>
  <c r="O61" i="462" s="1"/>
  <c r="AG61" i="462"/>
  <c r="H61" i="462"/>
  <c r="W60" i="462"/>
  <c r="N60" i="462"/>
  <c r="AF60" i="462" s="1"/>
  <c r="P60" i="462"/>
  <c r="H60" i="462"/>
  <c r="W59" i="462"/>
  <c r="P59" i="462"/>
  <c r="N59" i="462"/>
  <c r="O59" i="462" s="1"/>
  <c r="AG59" i="462"/>
  <c r="H59" i="462"/>
  <c r="W58" i="462"/>
  <c r="N58" i="462"/>
  <c r="AF58" i="462" s="1"/>
  <c r="P58" i="462"/>
  <c r="H58" i="462"/>
  <c r="W57" i="462"/>
  <c r="N57" i="462"/>
  <c r="O57" i="462" s="1"/>
  <c r="P57" i="462"/>
  <c r="H57" i="462"/>
  <c r="AE56" i="462"/>
  <c r="AD56" i="462"/>
  <c r="AA56" i="462"/>
  <c r="Z56" i="462"/>
  <c r="W56" i="462"/>
  <c r="M56" i="462"/>
  <c r="W55" i="462"/>
  <c r="H55" i="462"/>
  <c r="AG54" i="462"/>
  <c r="AF54" i="462"/>
  <c r="W54" i="462"/>
  <c r="H54" i="462"/>
  <c r="AG53" i="462"/>
  <c r="AF53" i="462"/>
  <c r="W53" i="462"/>
  <c r="H53" i="462"/>
  <c r="AG52" i="462"/>
  <c r="AF52" i="462"/>
  <c r="W52" i="462"/>
  <c r="H52" i="462"/>
  <c r="W51" i="462"/>
  <c r="N51" i="462" s="1"/>
  <c r="P51" i="462"/>
  <c r="H51" i="462"/>
  <c r="W50" i="462"/>
  <c r="N50" i="462"/>
  <c r="O50" i="462" s="1"/>
  <c r="H50" i="462"/>
  <c r="W49" i="462"/>
  <c r="N49" i="462" s="1"/>
  <c r="P49" i="462"/>
  <c r="H49" i="462"/>
  <c r="W48" i="462"/>
  <c r="N48" i="462"/>
  <c r="O48" i="462" s="1"/>
  <c r="H48" i="462"/>
  <c r="W47" i="462"/>
  <c r="N47" i="462" s="1"/>
  <c r="P47" i="462"/>
  <c r="H47" i="462"/>
  <c r="W46" i="462"/>
  <c r="N46" i="462"/>
  <c r="O46" i="462" s="1"/>
  <c r="H46" i="462"/>
  <c r="W45" i="462"/>
  <c r="N45" i="462" s="1"/>
  <c r="P45" i="462"/>
  <c r="H45" i="462"/>
  <c r="W44" i="462"/>
  <c r="N44" i="462" s="1"/>
  <c r="P44" i="462"/>
  <c r="P56" i="462"/>
  <c r="H44" i="462"/>
  <c r="AE43" i="462"/>
  <c r="AD43" i="462"/>
  <c r="AA43" i="462"/>
  <c r="Z43" i="462"/>
  <c r="M43" i="462"/>
  <c r="P43" i="462" s="1"/>
  <c r="W42" i="462"/>
  <c r="H42" i="462"/>
  <c r="W41" i="462"/>
  <c r="AG40" i="462"/>
  <c r="AF40" i="462"/>
  <c r="W40" i="462"/>
  <c r="H40" i="462"/>
  <c r="AG39" i="462"/>
  <c r="AF39" i="462"/>
  <c r="W39" i="462"/>
  <c r="H39" i="462"/>
  <c r="AG38" i="462"/>
  <c r="AF38" i="462"/>
  <c r="W38" i="462"/>
  <c r="H38" i="462"/>
  <c r="W37" i="462"/>
  <c r="N37" i="462" s="1"/>
  <c r="P37" i="462"/>
  <c r="H37" i="462"/>
  <c r="W36" i="462"/>
  <c r="P36" i="462"/>
  <c r="N36" i="462"/>
  <c r="H36" i="462"/>
  <c r="W35" i="462"/>
  <c r="N35" i="462" s="1"/>
  <c r="P35" i="462"/>
  <c r="H35" i="462"/>
  <c r="W34" i="462"/>
  <c r="N34" i="462"/>
  <c r="P34" i="462"/>
  <c r="H34" i="462"/>
  <c r="W33" i="462"/>
  <c r="N33" i="462" s="1"/>
  <c r="P33" i="462"/>
  <c r="H33" i="462"/>
  <c r="W32" i="462"/>
  <c r="N32" i="462"/>
  <c r="P32" i="462"/>
  <c r="H32" i="462"/>
  <c r="W31" i="462"/>
  <c r="N31" i="462"/>
  <c r="H31" i="462"/>
  <c r="AE30" i="462"/>
  <c r="AD30" i="462"/>
  <c r="AA30" i="462"/>
  <c r="Z30" i="462"/>
  <c r="M30" i="462"/>
  <c r="AF29" i="462"/>
  <c r="W29" i="462"/>
  <c r="H29" i="462"/>
  <c r="AG28" i="462"/>
  <c r="AF28" i="462"/>
  <c r="W28" i="462"/>
  <c r="H28" i="462"/>
  <c r="AG27" i="462"/>
  <c r="AF27" i="462"/>
  <c r="W27" i="462"/>
  <c r="H27" i="462"/>
  <c r="AG26" i="462"/>
  <c r="AF26" i="462"/>
  <c r="W26" i="462"/>
  <c r="H26" i="462"/>
  <c r="AG25" i="462"/>
  <c r="AF25" i="462"/>
  <c r="W25" i="462"/>
  <c r="H25" i="462"/>
  <c r="AG24" i="462"/>
  <c r="AF24" i="462"/>
  <c r="W24" i="462"/>
  <c r="H24" i="462"/>
  <c r="W23" i="462"/>
  <c r="N23" i="462"/>
  <c r="O23" i="462" s="1"/>
  <c r="P23" i="462"/>
  <c r="H23" i="462"/>
  <c r="W22" i="462"/>
  <c r="N22" i="462" s="1"/>
  <c r="P22" i="462"/>
  <c r="H22" i="462"/>
  <c r="W21" i="462"/>
  <c r="N21" i="462"/>
  <c r="P21" i="462"/>
  <c r="H21" i="462"/>
  <c r="W20" i="462"/>
  <c r="N20" i="462" s="1"/>
  <c r="AG20" i="462" s="1"/>
  <c r="P20" i="462"/>
  <c r="H20" i="462"/>
  <c r="W19" i="462"/>
  <c r="N19" i="462"/>
  <c r="P19" i="462"/>
  <c r="H19" i="462"/>
  <c r="W18" i="462"/>
  <c r="N18" i="462"/>
  <c r="N30" i="462" s="1"/>
  <c r="H18" i="462"/>
  <c r="AE17" i="462"/>
  <c r="AD17" i="462"/>
  <c r="AA17" i="462"/>
  <c r="Z17" i="462"/>
  <c r="W17" i="462"/>
  <c r="M17" i="462"/>
  <c r="AG16" i="462"/>
  <c r="AF16" i="462"/>
  <c r="W16" i="462"/>
  <c r="H16" i="462"/>
  <c r="AG15" i="462"/>
  <c r="AF15" i="462"/>
  <c r="W15" i="462"/>
  <c r="H15" i="462"/>
  <c r="AG14" i="462"/>
  <c r="AF14" i="462"/>
  <c r="W14" i="462"/>
  <c r="H14" i="462"/>
  <c r="AG13" i="462"/>
  <c r="AF13" i="462"/>
  <c r="W13" i="462"/>
  <c r="H13" i="462"/>
  <c r="AG12" i="462"/>
  <c r="AF12" i="462"/>
  <c r="W12" i="462"/>
  <c r="H12" i="462"/>
  <c r="AG11" i="462"/>
  <c r="AF11" i="462"/>
  <c r="W11" i="462"/>
  <c r="H11" i="462"/>
  <c r="W10" i="462"/>
  <c r="P10" i="462"/>
  <c r="N10" i="462"/>
  <c r="O10" i="462" s="1"/>
  <c r="AG10" i="462"/>
  <c r="H10" i="462"/>
  <c r="W9" i="462"/>
  <c r="N9" i="462"/>
  <c r="O9" i="462" s="1"/>
  <c r="P9" i="462"/>
  <c r="H9" i="462"/>
  <c r="W8" i="462"/>
  <c r="P8" i="462"/>
  <c r="N8" i="462"/>
  <c r="AG8" i="462" s="1"/>
  <c r="H8" i="462"/>
  <c r="W7" i="462"/>
  <c r="N7" i="462"/>
  <c r="O7" i="462" s="1"/>
  <c r="P7" i="462"/>
  <c r="H7" i="462"/>
  <c r="W6" i="462"/>
  <c r="P6" i="462"/>
  <c r="N6" i="462"/>
  <c r="O6" i="462" s="1"/>
  <c r="AG6" i="462"/>
  <c r="H6" i="462"/>
  <c r="W5" i="462"/>
  <c r="N5" i="462" s="1"/>
  <c r="P5" i="462"/>
  <c r="P17" i="462"/>
  <c r="H5" i="462"/>
  <c r="AE2" i="462"/>
  <c r="AD2" i="462"/>
  <c r="AA2" i="462"/>
  <c r="Z2" i="462"/>
  <c r="I2" i="462"/>
  <c r="I1" i="462"/>
  <c r="E1" i="462"/>
  <c r="AE173" i="461"/>
  <c r="AD173" i="461"/>
  <c r="AA173" i="461"/>
  <c r="Z173" i="461"/>
  <c r="M173" i="461"/>
  <c r="W172" i="461"/>
  <c r="H172" i="461"/>
  <c r="W171" i="461"/>
  <c r="H171" i="461"/>
  <c r="AG170" i="461"/>
  <c r="AF170" i="461"/>
  <c r="W170" i="461"/>
  <c r="H170" i="461"/>
  <c r="AG169" i="461"/>
  <c r="AF169" i="461"/>
  <c r="W169" i="461"/>
  <c r="H169" i="461"/>
  <c r="AG168" i="461"/>
  <c r="AF168" i="461"/>
  <c r="W168" i="461"/>
  <c r="H168" i="461"/>
  <c r="AG167" i="461"/>
  <c r="AF167" i="461"/>
  <c r="W167" i="461"/>
  <c r="H167" i="461"/>
  <c r="AG166" i="461"/>
  <c r="AF166" i="461"/>
  <c r="W166" i="461"/>
  <c r="H166" i="461"/>
  <c r="W165" i="461"/>
  <c r="N165" i="461"/>
  <c r="O165" i="461" s="1"/>
  <c r="P165" i="461"/>
  <c r="H165" i="461"/>
  <c r="W164" i="461"/>
  <c r="P164" i="461"/>
  <c r="N164" i="461"/>
  <c r="AG164" i="461" s="1"/>
  <c r="H164" i="461"/>
  <c r="W163" i="461"/>
  <c r="P163" i="461"/>
  <c r="N163" i="461"/>
  <c r="O163" i="461" s="1"/>
  <c r="H163" i="461"/>
  <c r="W162" i="461"/>
  <c r="P162" i="461"/>
  <c r="N162" i="461"/>
  <c r="AG162" i="461" s="1"/>
  <c r="H162" i="461"/>
  <c r="W161" i="461"/>
  <c r="P161" i="461"/>
  <c r="N161" i="461"/>
  <c r="AF161" i="461" s="1"/>
  <c r="P173" i="461"/>
  <c r="H161" i="461"/>
  <c r="AE160" i="461"/>
  <c r="AD160" i="461"/>
  <c r="AA160" i="461"/>
  <c r="Z160" i="461"/>
  <c r="M160" i="461"/>
  <c r="W159" i="461"/>
  <c r="H159" i="461"/>
  <c r="W158" i="461"/>
  <c r="H158" i="461"/>
  <c r="W157" i="461"/>
  <c r="H157" i="461"/>
  <c r="W156" i="461"/>
  <c r="H156" i="461"/>
  <c r="AG155" i="461"/>
  <c r="AF155" i="461"/>
  <c r="W155" i="461"/>
  <c r="H155" i="461"/>
  <c r="AG154" i="461"/>
  <c r="AF154" i="461"/>
  <c r="W154" i="461"/>
  <c r="H154" i="461"/>
  <c r="W153" i="461"/>
  <c r="N153" i="461"/>
  <c r="O153" i="461" s="1"/>
  <c r="P153" i="461"/>
  <c r="H153" i="461"/>
  <c r="W152" i="461"/>
  <c r="P152" i="461"/>
  <c r="N152" i="461"/>
  <c r="AG152" i="461" s="1"/>
  <c r="H152" i="461"/>
  <c r="W151" i="461"/>
  <c r="N151" i="461"/>
  <c r="O151" i="461" s="1"/>
  <c r="P151" i="461"/>
  <c r="H151" i="461"/>
  <c r="W150" i="461"/>
  <c r="P150" i="461"/>
  <c r="N150" i="461"/>
  <c r="AG150" i="461" s="1"/>
  <c r="H150" i="461"/>
  <c r="W149" i="461"/>
  <c r="N149" i="461"/>
  <c r="O149" i="461" s="1"/>
  <c r="P149" i="461"/>
  <c r="H149" i="461"/>
  <c r="W148" i="461"/>
  <c r="P148" i="461"/>
  <c r="N148" i="461"/>
  <c r="N160" i="461" s="1"/>
  <c r="H148" i="461"/>
  <c r="AE147" i="461"/>
  <c r="AD147" i="461"/>
  <c r="AA147" i="461"/>
  <c r="Z147" i="461"/>
  <c r="W147" i="461"/>
  <c r="M147" i="461"/>
  <c r="W146" i="461"/>
  <c r="H146" i="461"/>
  <c r="AG145" i="461"/>
  <c r="AF145" i="461"/>
  <c r="W145" i="461"/>
  <c r="H145" i="461"/>
  <c r="W144" i="461"/>
  <c r="N144" i="461" s="1"/>
  <c r="P144" i="461"/>
  <c r="H144" i="461"/>
  <c r="W143" i="461"/>
  <c r="N143" i="461"/>
  <c r="AF143" i="461" s="1"/>
  <c r="P143" i="461"/>
  <c r="H143" i="461"/>
  <c r="W142" i="461"/>
  <c r="N142" i="461" s="1"/>
  <c r="AG142" i="461" s="1"/>
  <c r="P142" i="461"/>
  <c r="H142" i="461"/>
  <c r="W141" i="461"/>
  <c r="N141" i="461"/>
  <c r="P141" i="461"/>
  <c r="H141" i="461"/>
  <c r="W140" i="461"/>
  <c r="N140" i="461" s="1"/>
  <c r="AF140" i="461" s="1"/>
  <c r="AG140" i="461"/>
  <c r="P140" i="461"/>
  <c r="H140" i="461"/>
  <c r="W139" i="461"/>
  <c r="N139" i="461"/>
  <c r="P139" i="461"/>
  <c r="H139" i="461"/>
  <c r="W138" i="461"/>
  <c r="N138" i="461" s="1"/>
  <c r="AG138" i="461" s="1"/>
  <c r="O138" i="461"/>
  <c r="AF138" i="461"/>
  <c r="P138" i="461"/>
  <c r="H138" i="461"/>
  <c r="W137" i="461"/>
  <c r="N137" i="461"/>
  <c r="AF137" i="461" s="1"/>
  <c r="P137" i="461"/>
  <c r="H137" i="461"/>
  <c r="W136" i="461"/>
  <c r="N136" i="461" s="1"/>
  <c r="O136" i="461"/>
  <c r="R136" i="461" s="1"/>
  <c r="P136" i="461"/>
  <c r="H136" i="461"/>
  <c r="W135" i="461"/>
  <c r="N135" i="461" s="1"/>
  <c r="O135" i="461"/>
  <c r="H135" i="461"/>
  <c r="AE134" i="461"/>
  <c r="AD134" i="461"/>
  <c r="AA134" i="461"/>
  <c r="Z134" i="461"/>
  <c r="M134" i="461"/>
  <c r="W133" i="461"/>
  <c r="H133" i="461"/>
  <c r="W132" i="461"/>
  <c r="H132" i="461"/>
  <c r="AG131" i="461"/>
  <c r="AF131" i="461"/>
  <c r="W131" i="461"/>
  <c r="H131" i="461"/>
  <c r="W130" i="461"/>
  <c r="N130" i="461" s="1"/>
  <c r="P130" i="461"/>
  <c r="H130" i="461"/>
  <c r="W129" i="461"/>
  <c r="N129" i="461"/>
  <c r="AG129" i="461" s="1"/>
  <c r="P129" i="461"/>
  <c r="H129" i="461"/>
  <c r="W128" i="461"/>
  <c r="N128" i="461" s="1"/>
  <c r="P128" i="461"/>
  <c r="H128" i="461"/>
  <c r="W127" i="461"/>
  <c r="N127" i="461"/>
  <c r="AG127" i="461" s="1"/>
  <c r="P127" i="461"/>
  <c r="H127" i="461"/>
  <c r="W126" i="461"/>
  <c r="N126" i="461" s="1"/>
  <c r="P126" i="461"/>
  <c r="H126" i="461"/>
  <c r="W125" i="461"/>
  <c r="N125" i="461"/>
  <c r="AG125" i="461" s="1"/>
  <c r="P125" i="461"/>
  <c r="H125" i="461"/>
  <c r="W124" i="461"/>
  <c r="N124" i="461" s="1"/>
  <c r="P124" i="461"/>
  <c r="H124" i="461"/>
  <c r="W123" i="461"/>
  <c r="N123" i="461"/>
  <c r="AG123" i="461" s="1"/>
  <c r="P123" i="461"/>
  <c r="H123" i="461"/>
  <c r="W122" i="461"/>
  <c r="N122" i="461"/>
  <c r="AF122" i="461" s="1"/>
  <c r="P122" i="461"/>
  <c r="H122" i="461"/>
  <c r="AE121" i="461"/>
  <c r="AD121" i="461"/>
  <c r="AA121" i="461"/>
  <c r="Z121" i="461"/>
  <c r="W121" i="461"/>
  <c r="M121" i="461"/>
  <c r="AG120" i="461"/>
  <c r="AF120" i="461"/>
  <c r="W120" i="461"/>
  <c r="H120" i="461"/>
  <c r="AG119" i="461"/>
  <c r="AF119" i="461"/>
  <c r="W119" i="461"/>
  <c r="H119" i="461"/>
  <c r="AG118" i="461"/>
  <c r="AF118" i="461"/>
  <c r="W118" i="461"/>
  <c r="H118" i="461"/>
  <c r="AG117" i="461"/>
  <c r="AF117" i="461"/>
  <c r="W117" i="461"/>
  <c r="H117" i="461"/>
  <c r="AG116" i="461"/>
  <c r="AF116" i="461"/>
  <c r="W116" i="461"/>
  <c r="H116" i="461"/>
  <c r="W115" i="461"/>
  <c r="N115" i="461" s="1"/>
  <c r="P115" i="461"/>
  <c r="H115" i="461"/>
  <c r="W114" i="461"/>
  <c r="N114" i="461"/>
  <c r="P114" i="461"/>
  <c r="H114" i="461"/>
  <c r="W113" i="461"/>
  <c r="N113" i="461" s="1"/>
  <c r="P113" i="461"/>
  <c r="H113" i="461"/>
  <c r="W112" i="461"/>
  <c r="N112" i="461"/>
  <c r="P112" i="461"/>
  <c r="H112" i="461"/>
  <c r="W111" i="461"/>
  <c r="N111" i="461" s="1"/>
  <c r="P111" i="461"/>
  <c r="H111" i="461"/>
  <c r="W110" i="461"/>
  <c r="N110" i="461"/>
  <c r="P110" i="461"/>
  <c r="H110" i="461"/>
  <c r="W109" i="461"/>
  <c r="N109" i="461"/>
  <c r="P109" i="461"/>
  <c r="H109" i="461"/>
  <c r="AE108" i="461"/>
  <c r="AD108" i="461"/>
  <c r="AA108" i="461"/>
  <c r="Z108" i="461"/>
  <c r="W108" i="461"/>
  <c r="M108" i="461"/>
  <c r="W107" i="461"/>
  <c r="H107" i="461"/>
  <c r="AG106" i="461"/>
  <c r="AF106" i="461"/>
  <c r="W106" i="461"/>
  <c r="H106" i="461"/>
  <c r="AG105" i="461"/>
  <c r="AF105" i="461"/>
  <c r="W105" i="461"/>
  <c r="H105" i="461"/>
  <c r="AG104" i="461"/>
  <c r="AF104" i="461"/>
  <c r="W104" i="461"/>
  <c r="H104" i="461"/>
  <c r="W103" i="461"/>
  <c r="P103" i="461"/>
  <c r="N103" i="461"/>
  <c r="AG103" i="461" s="1"/>
  <c r="H103" i="461"/>
  <c r="W102" i="461"/>
  <c r="P102" i="461"/>
  <c r="N102" i="461"/>
  <c r="O102" i="461" s="1"/>
  <c r="H102" i="461"/>
  <c r="W101" i="461"/>
  <c r="P101" i="461"/>
  <c r="N101" i="461"/>
  <c r="AG101" i="461" s="1"/>
  <c r="H101" i="461"/>
  <c r="W100" i="461"/>
  <c r="P100" i="461"/>
  <c r="N100" i="461"/>
  <c r="O100" i="461" s="1"/>
  <c r="H100" i="461"/>
  <c r="W99" i="461"/>
  <c r="P99" i="461"/>
  <c r="N99" i="461"/>
  <c r="AG99" i="461" s="1"/>
  <c r="H99" i="461"/>
  <c r="W98" i="461"/>
  <c r="P98" i="461"/>
  <c r="N98" i="461"/>
  <c r="O98" i="461" s="1"/>
  <c r="H98" i="461"/>
  <c r="W97" i="461"/>
  <c r="P97" i="461"/>
  <c r="N97" i="461"/>
  <c r="AG97" i="461" s="1"/>
  <c r="H97" i="461"/>
  <c r="W96" i="461"/>
  <c r="P96" i="461"/>
  <c r="N96" i="461"/>
  <c r="N108" i="461" s="1"/>
  <c r="H96" i="461"/>
  <c r="AE95" i="461"/>
  <c r="AD95" i="461"/>
  <c r="AA95" i="461"/>
  <c r="Z95" i="461"/>
  <c r="M95" i="461"/>
  <c r="AG94" i="461"/>
  <c r="AF94" i="461"/>
  <c r="W94" i="461"/>
  <c r="H94" i="461"/>
  <c r="AG93" i="461"/>
  <c r="AF93" i="461"/>
  <c r="W93" i="461"/>
  <c r="H93" i="461"/>
  <c r="AG92" i="461"/>
  <c r="AF92" i="461"/>
  <c r="W92" i="461"/>
  <c r="H92" i="461"/>
  <c r="AG91" i="461"/>
  <c r="AF91" i="461"/>
  <c r="W91" i="461"/>
  <c r="H91" i="461"/>
  <c r="W90" i="461"/>
  <c r="P90" i="461"/>
  <c r="N90" i="461"/>
  <c r="O90" i="461" s="1"/>
  <c r="H90" i="461"/>
  <c r="W89" i="461"/>
  <c r="P89" i="461"/>
  <c r="N89" i="461"/>
  <c r="AG89" i="461" s="1"/>
  <c r="H89" i="461"/>
  <c r="W88" i="461"/>
  <c r="P88" i="461"/>
  <c r="N88" i="461"/>
  <c r="O88" i="461" s="1"/>
  <c r="H88" i="461"/>
  <c r="W87" i="461"/>
  <c r="P87" i="461"/>
  <c r="N87" i="461"/>
  <c r="AG87" i="461" s="1"/>
  <c r="H87" i="461"/>
  <c r="W86" i="461"/>
  <c r="P86" i="461"/>
  <c r="N86" i="461"/>
  <c r="O86" i="461" s="1"/>
  <c r="H86" i="461"/>
  <c r="W85" i="461"/>
  <c r="P85" i="461"/>
  <c r="N85" i="461"/>
  <c r="AG85" i="461" s="1"/>
  <c r="H85" i="461"/>
  <c r="W84" i="461"/>
  <c r="P84" i="461"/>
  <c r="N84" i="461"/>
  <c r="O84" i="461" s="1"/>
  <c r="H84" i="461"/>
  <c r="W83" i="461"/>
  <c r="N83" i="461" s="1"/>
  <c r="P83" i="461"/>
  <c r="H83" i="461"/>
  <c r="AE82" i="461"/>
  <c r="AD82" i="461"/>
  <c r="AA82" i="461"/>
  <c r="Z82" i="461"/>
  <c r="M82" i="461"/>
  <c r="W81" i="461"/>
  <c r="AG80" i="461"/>
  <c r="AF80" i="461"/>
  <c r="W80" i="461"/>
  <c r="H80" i="461"/>
  <c r="AG79" i="461"/>
  <c r="AF79" i="461"/>
  <c r="W79" i="461"/>
  <c r="H79" i="461"/>
  <c r="AG78" i="461"/>
  <c r="AF78" i="461"/>
  <c r="W78" i="461"/>
  <c r="H78" i="461"/>
  <c r="AG77" i="461"/>
  <c r="AF77" i="461"/>
  <c r="W77" i="461"/>
  <c r="H77" i="461"/>
  <c r="AG76" i="461"/>
  <c r="AF76" i="461"/>
  <c r="W76" i="461"/>
  <c r="H76" i="461"/>
  <c r="AG75" i="461"/>
  <c r="AF75" i="461"/>
  <c r="W75" i="461"/>
  <c r="H75" i="461"/>
  <c r="W74" i="461"/>
  <c r="N74" i="461" s="1"/>
  <c r="P74" i="461"/>
  <c r="H74" i="461"/>
  <c r="W73" i="461"/>
  <c r="N73" i="461"/>
  <c r="P73" i="461"/>
  <c r="H73" i="461"/>
  <c r="W72" i="461"/>
  <c r="N72" i="461" s="1"/>
  <c r="P72" i="461"/>
  <c r="H72" i="461"/>
  <c r="W71" i="461"/>
  <c r="N71" i="461"/>
  <c r="P71" i="461"/>
  <c r="H71" i="461"/>
  <c r="W70" i="461"/>
  <c r="N70" i="461" s="1"/>
  <c r="P70" i="461"/>
  <c r="H70" i="461"/>
  <c r="AE69" i="461"/>
  <c r="AD69" i="461"/>
  <c r="AA69" i="461"/>
  <c r="Z69" i="461"/>
  <c r="W69" i="461"/>
  <c r="M69" i="461"/>
  <c r="W68" i="461"/>
  <c r="H68" i="461"/>
  <c r="AG67" i="461"/>
  <c r="AF67" i="461"/>
  <c r="W67" i="461"/>
  <c r="H67" i="461"/>
  <c r="AG66" i="461"/>
  <c r="AF66" i="461"/>
  <c r="W66" i="461"/>
  <c r="H66" i="461"/>
  <c r="AG65" i="461"/>
  <c r="AF65" i="461"/>
  <c r="W65" i="461"/>
  <c r="H65" i="461"/>
  <c r="AG64" i="461"/>
  <c r="AF64" i="461"/>
  <c r="W64" i="461"/>
  <c r="H64" i="461"/>
  <c r="AG63" i="461"/>
  <c r="AF63" i="461"/>
  <c r="W63" i="461"/>
  <c r="H63" i="461"/>
  <c r="AG62" i="461"/>
  <c r="AF62" i="461"/>
  <c r="W62" i="461"/>
  <c r="H62" i="461"/>
  <c r="W61" i="461"/>
  <c r="P61" i="461"/>
  <c r="N61" i="461"/>
  <c r="O61" i="461" s="1"/>
  <c r="H61" i="461"/>
  <c r="W60" i="461"/>
  <c r="N60" i="461"/>
  <c r="AG60" i="461" s="1"/>
  <c r="P60" i="461"/>
  <c r="H60" i="461"/>
  <c r="W59" i="461"/>
  <c r="P59" i="461"/>
  <c r="N59" i="461"/>
  <c r="O59" i="461" s="1"/>
  <c r="H59" i="461"/>
  <c r="W58" i="461"/>
  <c r="N58" i="461"/>
  <c r="AG58" i="461" s="1"/>
  <c r="P58" i="461"/>
  <c r="H58" i="461"/>
  <c r="W57" i="461"/>
  <c r="P57" i="461"/>
  <c r="N57" i="461"/>
  <c r="N69" i="461" s="1"/>
  <c r="H57" i="461"/>
  <c r="AE56" i="461"/>
  <c r="AD56" i="461"/>
  <c r="AA56" i="461"/>
  <c r="Z56" i="461"/>
  <c r="W56" i="461"/>
  <c r="M56" i="461"/>
  <c r="W55" i="461"/>
  <c r="H55" i="461"/>
  <c r="AG54" i="461"/>
  <c r="AF54" i="461"/>
  <c r="W54" i="461"/>
  <c r="H54" i="461"/>
  <c r="AG53" i="461"/>
  <c r="AF53" i="461"/>
  <c r="W53" i="461"/>
  <c r="H53" i="461"/>
  <c r="AG52" i="461"/>
  <c r="AF52" i="461"/>
  <c r="W52" i="461"/>
  <c r="H52" i="461"/>
  <c r="W51" i="461"/>
  <c r="N51" i="461" s="1"/>
  <c r="P51" i="461"/>
  <c r="H51" i="461"/>
  <c r="W50" i="461"/>
  <c r="N50" i="461"/>
  <c r="AF50" i="461" s="1"/>
  <c r="P50" i="461"/>
  <c r="H50" i="461"/>
  <c r="W49" i="461"/>
  <c r="N49" i="461" s="1"/>
  <c r="H49" i="461"/>
  <c r="W48" i="461"/>
  <c r="N48" i="461" s="1"/>
  <c r="P48" i="461"/>
  <c r="H48" i="461"/>
  <c r="W47" i="461"/>
  <c r="N47" i="461" s="1"/>
  <c r="H47" i="461"/>
  <c r="W46" i="461"/>
  <c r="N46" i="461" s="1"/>
  <c r="P46" i="461"/>
  <c r="H46" i="461"/>
  <c r="W45" i="461"/>
  <c r="N45" i="461"/>
  <c r="P45" i="461"/>
  <c r="H45" i="461"/>
  <c r="W44" i="461"/>
  <c r="N44" i="461"/>
  <c r="P56" i="461"/>
  <c r="H44" i="461"/>
  <c r="AE43" i="461"/>
  <c r="AD43" i="461"/>
  <c r="AA43" i="461"/>
  <c r="Z43" i="461"/>
  <c r="M43" i="461"/>
  <c r="W42" i="461"/>
  <c r="H42" i="461"/>
  <c r="W41" i="461"/>
  <c r="AG40" i="461"/>
  <c r="AF40" i="461"/>
  <c r="W40" i="461"/>
  <c r="H40" i="461"/>
  <c r="AG39" i="461"/>
  <c r="AF39" i="461"/>
  <c r="W39" i="461"/>
  <c r="H39" i="461"/>
  <c r="AG38" i="461"/>
  <c r="AF38" i="461"/>
  <c r="W38" i="461"/>
  <c r="H38" i="461"/>
  <c r="W37" i="461"/>
  <c r="N37" i="461" s="1"/>
  <c r="P37" i="461"/>
  <c r="H37" i="461"/>
  <c r="W36" i="461"/>
  <c r="N36" i="461"/>
  <c r="P36" i="461"/>
  <c r="H36" i="461"/>
  <c r="W35" i="461"/>
  <c r="N35" i="461" s="1"/>
  <c r="P35" i="461"/>
  <c r="H35" i="461"/>
  <c r="W34" i="461"/>
  <c r="N34" i="461"/>
  <c r="O34" i="461" s="1"/>
  <c r="P34" i="461"/>
  <c r="H34" i="461"/>
  <c r="W33" i="461"/>
  <c r="N33" i="461" s="1"/>
  <c r="P33" i="461"/>
  <c r="H33" i="461"/>
  <c r="W32" i="461"/>
  <c r="N32" i="461"/>
  <c r="O32" i="461" s="1"/>
  <c r="P32" i="461"/>
  <c r="H32" i="461"/>
  <c r="W31" i="461"/>
  <c r="N31" i="461"/>
  <c r="H31" i="461"/>
  <c r="AE30" i="461"/>
  <c r="AD30" i="461"/>
  <c r="AA30" i="461"/>
  <c r="Z30" i="461"/>
  <c r="M30" i="461"/>
  <c r="AF29" i="461"/>
  <c r="W29" i="461"/>
  <c r="H29" i="461"/>
  <c r="AG28" i="461"/>
  <c r="AF28" i="461"/>
  <c r="W28" i="461"/>
  <c r="H28" i="461"/>
  <c r="AG27" i="461"/>
  <c r="AF27" i="461"/>
  <c r="W27" i="461"/>
  <c r="H27" i="461"/>
  <c r="AG26" i="461"/>
  <c r="AF26" i="461"/>
  <c r="W26" i="461"/>
  <c r="H26" i="461"/>
  <c r="AG25" i="461"/>
  <c r="AF25" i="461"/>
  <c r="W25" i="461"/>
  <c r="H25" i="461"/>
  <c r="AG24" i="461"/>
  <c r="AF24" i="461"/>
  <c r="W24" i="461"/>
  <c r="H24" i="461"/>
  <c r="W23" i="461"/>
  <c r="N23" i="461"/>
  <c r="P23" i="461"/>
  <c r="H23" i="461"/>
  <c r="W22" i="461"/>
  <c r="N22" i="461" s="1"/>
  <c r="P22" i="461"/>
  <c r="O22" i="461"/>
  <c r="H22" i="461"/>
  <c r="W21" i="461"/>
  <c r="N21" i="461"/>
  <c r="O21" i="461" s="1"/>
  <c r="AG21" i="461"/>
  <c r="P21" i="461"/>
  <c r="H21" i="461"/>
  <c r="W20" i="461"/>
  <c r="N20" i="461"/>
  <c r="AG20" i="461" s="1"/>
  <c r="P20" i="461"/>
  <c r="H20" i="461"/>
  <c r="W19" i="461"/>
  <c r="N19" i="461"/>
  <c r="O19" i="461" s="1"/>
  <c r="AF19" i="461"/>
  <c r="P19" i="461"/>
  <c r="H19" i="461"/>
  <c r="W18" i="461"/>
  <c r="N18" i="461" s="1"/>
  <c r="P18" i="461"/>
  <c r="H18" i="461"/>
  <c r="AE17" i="461"/>
  <c r="AD17" i="461"/>
  <c r="AA17" i="461"/>
  <c r="Z17" i="461"/>
  <c r="W17" i="461"/>
  <c r="M17" i="461"/>
  <c r="P17" i="461" s="1"/>
  <c r="AG16" i="461"/>
  <c r="AF16" i="461"/>
  <c r="W16" i="461"/>
  <c r="H16" i="461"/>
  <c r="AG15" i="461"/>
  <c r="AF15" i="461"/>
  <c r="W15" i="461"/>
  <c r="H15" i="461"/>
  <c r="AG14" i="461"/>
  <c r="AF14" i="461"/>
  <c r="W14" i="461"/>
  <c r="H14" i="461"/>
  <c r="AG13" i="461"/>
  <c r="AF13" i="461"/>
  <c r="W13" i="461"/>
  <c r="H13" i="461"/>
  <c r="AG12" i="461"/>
  <c r="AF12" i="461"/>
  <c r="W12" i="461"/>
  <c r="H12" i="461"/>
  <c r="W11" i="461"/>
  <c r="P11" i="461"/>
  <c r="N11" i="461"/>
  <c r="H11" i="461"/>
  <c r="W10" i="461"/>
  <c r="N10" i="461" s="1"/>
  <c r="P10" i="461"/>
  <c r="H10" i="461"/>
  <c r="W9" i="461"/>
  <c r="P9" i="461"/>
  <c r="N9" i="461"/>
  <c r="H9" i="461"/>
  <c r="W8" i="461"/>
  <c r="N8" i="461" s="1"/>
  <c r="P8" i="461"/>
  <c r="H8" i="461"/>
  <c r="W7" i="461"/>
  <c r="P7" i="461"/>
  <c r="N7" i="461"/>
  <c r="H7" i="461"/>
  <c r="W6" i="461"/>
  <c r="N6" i="461" s="1"/>
  <c r="P6" i="461"/>
  <c r="H6" i="461"/>
  <c r="W5" i="461"/>
  <c r="N5" i="461"/>
  <c r="H5" i="461"/>
  <c r="AE2" i="461"/>
  <c r="AD2" i="461"/>
  <c r="AA2" i="461"/>
  <c r="Z2" i="461"/>
  <c r="I2" i="461"/>
  <c r="I1" i="461"/>
  <c r="E1" i="461"/>
  <c r="M32" i="460"/>
  <c r="L32" i="460"/>
  <c r="K32" i="460"/>
  <c r="L8" i="460" s="1"/>
  <c r="J32" i="460"/>
  <c r="I32" i="460"/>
  <c r="H32" i="460"/>
  <c r="G32" i="460"/>
  <c r="F32" i="460"/>
  <c r="E32" i="460"/>
  <c r="D32" i="460"/>
  <c r="Q15" i="460"/>
  <c r="P15" i="460"/>
  <c r="O15" i="460"/>
  <c r="N15" i="460"/>
  <c r="M15" i="460"/>
  <c r="L15" i="460"/>
  <c r="K15" i="460"/>
  <c r="J15" i="460"/>
  <c r="I15" i="460"/>
  <c r="H15" i="460"/>
  <c r="G15" i="460"/>
  <c r="F15" i="460"/>
  <c r="E15" i="460"/>
  <c r="D15" i="460"/>
  <c r="F8" i="460" s="1"/>
  <c r="J7" i="460"/>
  <c r="H7" i="460"/>
  <c r="J6" i="460"/>
  <c r="H6" i="460"/>
  <c r="F6" i="460"/>
  <c r="M32" i="459"/>
  <c r="L32" i="459"/>
  <c r="K32" i="459"/>
  <c r="L8" i="459" s="1"/>
  <c r="J32" i="459"/>
  <c r="I32" i="459"/>
  <c r="H32" i="459"/>
  <c r="G32" i="459"/>
  <c r="F32" i="459"/>
  <c r="E32" i="459"/>
  <c r="D32" i="459"/>
  <c r="Q15" i="459"/>
  <c r="P15" i="459"/>
  <c r="O15" i="459"/>
  <c r="N15" i="459"/>
  <c r="M15" i="459"/>
  <c r="L15" i="459"/>
  <c r="K15" i="459"/>
  <c r="J15" i="459"/>
  <c r="I15" i="459"/>
  <c r="H15" i="459"/>
  <c r="G15" i="459"/>
  <c r="F15" i="459"/>
  <c r="E15" i="459"/>
  <c r="D15" i="459"/>
  <c r="F8" i="459" s="1"/>
  <c r="J7" i="459"/>
  <c r="H7" i="459"/>
  <c r="J6" i="459"/>
  <c r="H6" i="459"/>
  <c r="F6" i="459"/>
  <c r="J8" i="460" l="1"/>
  <c r="N17" i="461"/>
  <c r="O5" i="461"/>
  <c r="R5" i="461" s="1"/>
  <c r="AF7" i="461"/>
  <c r="AG7" i="461"/>
  <c r="AF9" i="461"/>
  <c r="AG9" i="461"/>
  <c r="AF11" i="461"/>
  <c r="AG11" i="461"/>
  <c r="O31" i="461"/>
  <c r="AF31" i="461"/>
  <c r="O36" i="461"/>
  <c r="AG36" i="461"/>
  <c r="AG44" i="461"/>
  <c r="O44" i="461"/>
  <c r="AF45" i="461"/>
  <c r="AG45" i="461"/>
  <c r="AF71" i="461"/>
  <c r="AG71" i="461"/>
  <c r="AF73" i="461"/>
  <c r="AG73" i="461"/>
  <c r="N121" i="461"/>
  <c r="AF109" i="461"/>
  <c r="AF110" i="461"/>
  <c r="AG110" i="461"/>
  <c r="AF112" i="461"/>
  <c r="AG112" i="461"/>
  <c r="AF114" i="461"/>
  <c r="AG114" i="461"/>
  <c r="AG136" i="461"/>
  <c r="AF136" i="461"/>
  <c r="AF139" i="461"/>
  <c r="AG139" i="461"/>
  <c r="O139" i="461"/>
  <c r="AF141" i="461"/>
  <c r="AG141" i="461"/>
  <c r="O141" i="461"/>
  <c r="N43" i="462"/>
  <c r="AF31" i="462"/>
  <c r="AF32" i="462"/>
  <c r="AG32" i="462"/>
  <c r="AF34" i="462"/>
  <c r="AG34" i="462"/>
  <c r="AF36" i="462"/>
  <c r="AG36" i="462"/>
  <c r="AG73" i="462"/>
  <c r="AF73" i="462"/>
  <c r="AF74" i="462"/>
  <c r="AG74" i="462"/>
  <c r="O74" i="462"/>
  <c r="AF97" i="462"/>
  <c r="AG97" i="462"/>
  <c r="AF99" i="462"/>
  <c r="AG99" i="462"/>
  <c r="AF101" i="462"/>
  <c r="AG101" i="462"/>
  <c r="O103" i="462"/>
  <c r="AG103" i="462"/>
  <c r="O10" i="461"/>
  <c r="AG10" i="461"/>
  <c r="AF10" i="461"/>
  <c r="AG8" i="461"/>
  <c r="AF8" i="461"/>
  <c r="O8" i="461"/>
  <c r="AG17" i="461"/>
  <c r="AH5" i="461" s="1"/>
  <c r="AF17" i="461"/>
  <c r="O6" i="461"/>
  <c r="AG6" i="461"/>
  <c r="AF6" i="461"/>
  <c r="N30" i="461"/>
  <c r="O18" i="461"/>
  <c r="AG18" i="461"/>
  <c r="AF18" i="461"/>
  <c r="G1" i="461"/>
  <c r="G2" i="461" s="1"/>
  <c r="R19" i="461"/>
  <c r="AG19" i="461"/>
  <c r="O20" i="461"/>
  <c r="R31" i="461"/>
  <c r="Q31" i="461"/>
  <c r="R32" i="461"/>
  <c r="Q32" i="461"/>
  <c r="R34" i="461"/>
  <c r="Q34" i="461"/>
  <c r="R36" i="461"/>
  <c r="Q36" i="461"/>
  <c r="AG47" i="461"/>
  <c r="AF47" i="461"/>
  <c r="O47" i="461"/>
  <c r="N95" i="461"/>
  <c r="O83" i="461"/>
  <c r="AG83" i="461"/>
  <c r="AF83" i="461"/>
  <c r="AG108" i="461"/>
  <c r="AH96" i="461" s="1"/>
  <c r="R98" i="461"/>
  <c r="Q98" i="461"/>
  <c r="R100" i="461"/>
  <c r="Q100" i="461"/>
  <c r="R102" i="461"/>
  <c r="Q102" i="461"/>
  <c r="O128" i="461"/>
  <c r="AG128" i="461"/>
  <c r="AF128" i="461"/>
  <c r="P5" i="461"/>
  <c r="Q5" i="461"/>
  <c r="AF5" i="461"/>
  <c r="O7" i="461"/>
  <c r="O9" i="461"/>
  <c r="O11" i="461"/>
  <c r="AF20" i="461"/>
  <c r="AF21" i="461"/>
  <c r="AG22" i="461"/>
  <c r="AF23" i="461"/>
  <c r="O23" i="461"/>
  <c r="AG23" i="461"/>
  <c r="AF48" i="461"/>
  <c r="O48" i="461"/>
  <c r="AG48" i="461"/>
  <c r="AG51" i="461"/>
  <c r="AF51" i="461"/>
  <c r="O51" i="461"/>
  <c r="O70" i="461"/>
  <c r="N82" i="461"/>
  <c r="AG70" i="461"/>
  <c r="AF70" i="461"/>
  <c r="AG121" i="461"/>
  <c r="AH109" i="461" s="1"/>
  <c r="AF121" i="461"/>
  <c r="AG111" i="461"/>
  <c r="AF111" i="461"/>
  <c r="O111" i="461"/>
  <c r="AG5" i="461"/>
  <c r="AF22" i="461"/>
  <c r="P30" i="461"/>
  <c r="AG33" i="461"/>
  <c r="AF33" i="461"/>
  <c r="O33" i="461"/>
  <c r="AG35" i="461"/>
  <c r="AF35" i="461"/>
  <c r="O35" i="461"/>
  <c r="AG49" i="461"/>
  <c r="AF49" i="461"/>
  <c r="O49" i="461"/>
  <c r="R61" i="461"/>
  <c r="Q61" i="461"/>
  <c r="P69" i="461"/>
  <c r="AG72" i="461"/>
  <c r="AF72" i="461"/>
  <c r="O72" i="461"/>
  <c r="R84" i="461"/>
  <c r="Q84" i="461"/>
  <c r="R86" i="461"/>
  <c r="Q86" i="461"/>
  <c r="R88" i="461"/>
  <c r="Q88" i="461"/>
  <c r="R90" i="461"/>
  <c r="Q90" i="461"/>
  <c r="P95" i="461"/>
  <c r="P108" i="461"/>
  <c r="AG113" i="461"/>
  <c r="AF113" i="461"/>
  <c r="O113" i="461"/>
  <c r="O126" i="461"/>
  <c r="AG126" i="461"/>
  <c r="AF126" i="461"/>
  <c r="O130" i="461"/>
  <c r="AG130" i="461"/>
  <c r="AF130" i="461"/>
  <c r="R22" i="461"/>
  <c r="Q22" i="461"/>
  <c r="AG37" i="461"/>
  <c r="AF37" i="461"/>
  <c r="O37" i="461"/>
  <c r="O43" i="461" s="1"/>
  <c r="R43" i="461" s="1"/>
  <c r="S31" i="461" s="1"/>
  <c r="P43" i="461"/>
  <c r="AF46" i="461"/>
  <c r="O46" i="461"/>
  <c r="AG46" i="461"/>
  <c r="R59" i="461"/>
  <c r="Q59" i="461"/>
  <c r="AG74" i="461"/>
  <c r="AF74" i="461"/>
  <c r="O74" i="461"/>
  <c r="AG115" i="461"/>
  <c r="AF115" i="461"/>
  <c r="O115" i="461"/>
  <c r="O124" i="461"/>
  <c r="AG124" i="461"/>
  <c r="AF124" i="461"/>
  <c r="P31" i="461"/>
  <c r="AF32" i="461"/>
  <c r="AF34" i="461"/>
  <c r="AF36" i="461"/>
  <c r="O45" i="461"/>
  <c r="AG50" i="461"/>
  <c r="AG57" i="461"/>
  <c r="AF59" i="461"/>
  <c r="AF61" i="461"/>
  <c r="AF69" i="461"/>
  <c r="AF84" i="461"/>
  <c r="AF86" i="461"/>
  <c r="AF88" i="461"/>
  <c r="AF90" i="461"/>
  <c r="AG96" i="461"/>
  <c r="AF98" i="461"/>
  <c r="AF100" i="461"/>
  <c r="AF102" i="461"/>
  <c r="AF108" i="461"/>
  <c r="AG122" i="461"/>
  <c r="R135" i="461"/>
  <c r="AG135" i="461"/>
  <c r="N147" i="461"/>
  <c r="AF144" i="461"/>
  <c r="AG144" i="461"/>
  <c r="R163" i="461"/>
  <c r="Q163" i="461"/>
  <c r="R165" i="461"/>
  <c r="Q165" i="461"/>
  <c r="AG32" i="461"/>
  <c r="AG34" i="461"/>
  <c r="P44" i="461"/>
  <c r="P47" i="461"/>
  <c r="P49" i="461"/>
  <c r="O57" i="461"/>
  <c r="O58" i="461"/>
  <c r="AG59" i="461"/>
  <c r="O60" i="461"/>
  <c r="AG61" i="461"/>
  <c r="P82" i="461"/>
  <c r="AG84" i="461"/>
  <c r="O85" i="461"/>
  <c r="AG86" i="461"/>
  <c r="O87" i="461"/>
  <c r="AG88" i="461"/>
  <c r="O89" i="461"/>
  <c r="AG90" i="461"/>
  <c r="O96" i="461"/>
  <c r="O97" i="461"/>
  <c r="AG98" i="461"/>
  <c r="O99" i="461"/>
  <c r="AG100" i="461"/>
  <c r="O101" i="461"/>
  <c r="AG102" i="461"/>
  <c r="O103" i="461"/>
  <c r="AG109" i="461"/>
  <c r="O122" i="461"/>
  <c r="O123" i="461"/>
  <c r="O125" i="461"/>
  <c r="O127" i="461"/>
  <c r="O129" i="461"/>
  <c r="P134" i="461"/>
  <c r="N134" i="461"/>
  <c r="P147" i="461"/>
  <c r="P135" i="461"/>
  <c r="AF135" i="461"/>
  <c r="O137" i="461"/>
  <c r="AG137" i="461"/>
  <c r="Q141" i="461"/>
  <c r="O142" i="461"/>
  <c r="AF142" i="461"/>
  <c r="R149" i="461"/>
  <c r="Q149" i="461"/>
  <c r="R153" i="461"/>
  <c r="Q153" i="461"/>
  <c r="R9" i="462"/>
  <c r="Q9" i="462"/>
  <c r="AG31" i="461"/>
  <c r="N43" i="461"/>
  <c r="AF44" i="461"/>
  <c r="O50" i="461"/>
  <c r="N56" i="461"/>
  <c r="AF58" i="461"/>
  <c r="AF60" i="461"/>
  <c r="O71" i="461"/>
  <c r="O73" i="461"/>
  <c r="AF85" i="461"/>
  <c r="AF87" i="461"/>
  <c r="AF89" i="461"/>
  <c r="AF97" i="461"/>
  <c r="AF99" i="461"/>
  <c r="AF101" i="461"/>
  <c r="AF103" i="461"/>
  <c r="O109" i="461"/>
  <c r="O110" i="461"/>
  <c r="O112" i="461"/>
  <c r="O114" i="461"/>
  <c r="P121" i="461"/>
  <c r="AF123" i="461"/>
  <c r="AF125" i="461"/>
  <c r="AF127" i="461"/>
  <c r="AF129" i="461"/>
  <c r="Q135" i="461"/>
  <c r="Q136" i="461"/>
  <c r="Q138" i="461"/>
  <c r="R139" i="461"/>
  <c r="O140" i="461"/>
  <c r="O143" i="461"/>
  <c r="AG143" i="461"/>
  <c r="P160" i="461"/>
  <c r="G1" i="462"/>
  <c r="G2" i="462" s="1"/>
  <c r="AF5" i="462"/>
  <c r="N17" i="462"/>
  <c r="O5" i="462"/>
  <c r="AG5" i="462"/>
  <c r="AF57" i="461"/>
  <c r="AF96" i="461"/>
  <c r="R138" i="461"/>
  <c r="O144" i="461"/>
  <c r="R151" i="461"/>
  <c r="Q151" i="461"/>
  <c r="R7" i="462"/>
  <c r="Q7" i="462"/>
  <c r="AF149" i="461"/>
  <c r="AF151" i="461"/>
  <c r="AF153" i="461"/>
  <c r="AG160" i="461"/>
  <c r="AH148" i="461" s="1"/>
  <c r="AG161" i="461"/>
  <c r="AF163" i="461"/>
  <c r="AF165" i="461"/>
  <c r="AF7" i="462"/>
  <c r="AF9" i="462"/>
  <c r="P30" i="462"/>
  <c r="P18" i="462"/>
  <c r="O18" i="462"/>
  <c r="AF18" i="462"/>
  <c r="O19" i="462"/>
  <c r="AF19" i="462"/>
  <c r="AG19" i="462"/>
  <c r="AF20" i="462"/>
  <c r="N56" i="462"/>
  <c r="AF44" i="462"/>
  <c r="O44" i="462"/>
  <c r="AG44" i="462"/>
  <c r="R46" i="462"/>
  <c r="Q46" i="462"/>
  <c r="AG49" i="462"/>
  <c r="AF49" i="462"/>
  <c r="O49" i="462"/>
  <c r="AG51" i="462"/>
  <c r="AF51" i="462"/>
  <c r="O51" i="462"/>
  <c r="AF148" i="461"/>
  <c r="AG149" i="461"/>
  <c r="O150" i="461"/>
  <c r="AG151" i="461"/>
  <c r="O152" i="461"/>
  <c r="AG153" i="461"/>
  <c r="O161" i="461"/>
  <c r="O162" i="461"/>
  <c r="AG163" i="461"/>
  <c r="O164" i="461"/>
  <c r="AG165" i="461"/>
  <c r="N173" i="461"/>
  <c r="AG7" i="462"/>
  <c r="O8" i="462"/>
  <c r="AG9" i="462"/>
  <c r="AG18" i="462"/>
  <c r="O20" i="462"/>
  <c r="R48" i="462"/>
  <c r="Q48" i="462"/>
  <c r="AG148" i="461"/>
  <c r="AF150" i="461"/>
  <c r="AF152" i="461"/>
  <c r="AF162" i="461"/>
  <c r="AF164" i="461"/>
  <c r="AF6" i="462"/>
  <c r="AF8" i="462"/>
  <c r="AF10" i="462"/>
  <c r="R23" i="462"/>
  <c r="Q23" i="462"/>
  <c r="AF33" i="462"/>
  <c r="O33" i="462"/>
  <c r="AG33" i="462"/>
  <c r="AF37" i="462"/>
  <c r="O37" i="462"/>
  <c r="AG37" i="462"/>
  <c r="AG45" i="462"/>
  <c r="AF45" i="462"/>
  <c r="O45" i="462"/>
  <c r="R50" i="462"/>
  <c r="Q50" i="462"/>
  <c r="O148" i="461"/>
  <c r="Q6" i="462"/>
  <c r="Q10" i="462"/>
  <c r="AF30" i="462"/>
  <c r="AG30" i="462"/>
  <c r="AH18" i="462" s="1"/>
  <c r="O21" i="462"/>
  <c r="AG21" i="462"/>
  <c r="AF21" i="462"/>
  <c r="AG22" i="462"/>
  <c r="AF22" i="462"/>
  <c r="O22" i="462"/>
  <c r="Q43" i="462"/>
  <c r="AG43" i="462"/>
  <c r="AH31" i="462" s="1"/>
  <c r="AF43" i="462"/>
  <c r="AF35" i="462"/>
  <c r="O35" i="462"/>
  <c r="AG35" i="462"/>
  <c r="AG47" i="462"/>
  <c r="AF47" i="462"/>
  <c r="O47" i="462"/>
  <c r="AF23" i="462"/>
  <c r="O31" i="462"/>
  <c r="O32" i="462"/>
  <c r="O34" i="462"/>
  <c r="O36" i="462"/>
  <c r="P46" i="462"/>
  <c r="AF46" i="462"/>
  <c r="P48" i="462"/>
  <c r="AF48" i="462"/>
  <c r="P50" i="462"/>
  <c r="AF50" i="462"/>
  <c r="AF57" i="462"/>
  <c r="AG58" i="462"/>
  <c r="AG60" i="462"/>
  <c r="P69" i="462"/>
  <c r="N69" i="462"/>
  <c r="Q70" i="462"/>
  <c r="Q74" i="462"/>
  <c r="R74" i="462"/>
  <c r="AF100" i="462"/>
  <c r="O100" i="462"/>
  <c r="AG100" i="462"/>
  <c r="AG114" i="462"/>
  <c r="AF114" i="462"/>
  <c r="O114" i="462"/>
  <c r="AG23" i="462"/>
  <c r="P31" i="462"/>
  <c r="AG46" i="462"/>
  <c r="AG48" i="462"/>
  <c r="AG50" i="462"/>
  <c r="AG57" i="462"/>
  <c r="AF59" i="462"/>
  <c r="AF61" i="462"/>
  <c r="R73" i="462"/>
  <c r="AF98" i="462"/>
  <c r="O98" i="462"/>
  <c r="AG98" i="462"/>
  <c r="R103" i="462"/>
  <c r="Q103" i="462"/>
  <c r="N121" i="462"/>
  <c r="AF109" i="462"/>
  <c r="O109" i="462"/>
  <c r="AG109" i="462"/>
  <c r="R111" i="462"/>
  <c r="Q111" i="462"/>
  <c r="R113" i="462"/>
  <c r="Q113" i="462"/>
  <c r="O58" i="462"/>
  <c r="R59" i="462"/>
  <c r="O60" i="462"/>
  <c r="R61" i="462"/>
  <c r="R70" i="462"/>
  <c r="N82" i="462"/>
  <c r="AG70" i="462"/>
  <c r="O71" i="462"/>
  <c r="AF71" i="462"/>
  <c r="N95" i="462"/>
  <c r="O83" i="462"/>
  <c r="AF83" i="462"/>
  <c r="R85" i="462"/>
  <c r="Q85" i="462"/>
  <c r="AG96" i="462"/>
  <c r="N108" i="462"/>
  <c r="AF96" i="462"/>
  <c r="O96" i="462"/>
  <c r="AF104" i="462"/>
  <c r="O104" i="462"/>
  <c r="AG104" i="462"/>
  <c r="P108" i="462"/>
  <c r="R115" i="462"/>
  <c r="Q115" i="462"/>
  <c r="AG31" i="462"/>
  <c r="P82" i="462"/>
  <c r="P70" i="462"/>
  <c r="AF70" i="462"/>
  <c r="O72" i="462"/>
  <c r="AG72" i="462"/>
  <c r="Q73" i="462"/>
  <c r="AF84" i="462"/>
  <c r="O84" i="462"/>
  <c r="AG84" i="462"/>
  <c r="AF102" i="462"/>
  <c r="O102" i="462"/>
  <c r="AG102" i="462"/>
  <c r="AG110" i="462"/>
  <c r="AF110" i="462"/>
  <c r="O110" i="462"/>
  <c r="AG112" i="462"/>
  <c r="AF112" i="462"/>
  <c r="O112" i="462"/>
  <c r="R116" i="462"/>
  <c r="Q116" i="462"/>
  <c r="AG86" i="462"/>
  <c r="O97" i="462"/>
  <c r="O99" i="462"/>
  <c r="O101" i="462"/>
  <c r="P111" i="462"/>
  <c r="AF111" i="462"/>
  <c r="P113" i="462"/>
  <c r="AF113" i="462"/>
  <c r="P115" i="462"/>
  <c r="AF115" i="462"/>
  <c r="P122" i="462"/>
  <c r="P123" i="462"/>
  <c r="AG129" i="462"/>
  <c r="AF129" i="462"/>
  <c r="O129" i="462"/>
  <c r="O130" i="462"/>
  <c r="AG130" i="462"/>
  <c r="O136" i="462"/>
  <c r="AG136" i="462"/>
  <c r="AF136" i="462"/>
  <c r="R163" i="462"/>
  <c r="Q163" i="462"/>
  <c r="AF85" i="462"/>
  <c r="AF87" i="462"/>
  <c r="AG111" i="462"/>
  <c r="AG113" i="462"/>
  <c r="AG115" i="462"/>
  <c r="AF116" i="462"/>
  <c r="AG127" i="462"/>
  <c r="AF127" i="462"/>
  <c r="O127" i="462"/>
  <c r="O128" i="462"/>
  <c r="AG128" i="462"/>
  <c r="AF130" i="462"/>
  <c r="O138" i="462"/>
  <c r="AG138" i="462"/>
  <c r="AF138" i="462"/>
  <c r="R149" i="462"/>
  <c r="Q149" i="462"/>
  <c r="R151" i="462"/>
  <c r="Q151" i="462"/>
  <c r="R153" i="462"/>
  <c r="Q153" i="462"/>
  <c r="O86" i="462"/>
  <c r="R87" i="462"/>
  <c r="P95" i="462"/>
  <c r="AG116" i="462"/>
  <c r="AF122" i="462"/>
  <c r="N134" i="462"/>
  <c r="AG123" i="462"/>
  <c r="AF123" i="462"/>
  <c r="AG125" i="462"/>
  <c r="AF125" i="462"/>
  <c r="O125" i="462"/>
  <c r="O126" i="462"/>
  <c r="AG126" i="462"/>
  <c r="O135" i="462"/>
  <c r="AG135" i="462"/>
  <c r="AF135" i="462"/>
  <c r="N147" i="462"/>
  <c r="O140" i="462"/>
  <c r="AG140" i="462"/>
  <c r="AF140" i="462"/>
  <c r="O122" i="462"/>
  <c r="AG122" i="462"/>
  <c r="O123" i="462"/>
  <c r="O124" i="462"/>
  <c r="AG124" i="462"/>
  <c r="AF126" i="462"/>
  <c r="P134" i="462"/>
  <c r="O142" i="462"/>
  <c r="AG142" i="462"/>
  <c r="AF142" i="462"/>
  <c r="R144" i="462"/>
  <c r="Q144" i="462"/>
  <c r="N160" i="462"/>
  <c r="O148" i="462"/>
  <c r="AG148" i="462"/>
  <c r="AF148" i="462"/>
  <c r="O165" i="462"/>
  <c r="AG165" i="462"/>
  <c r="AF165" i="462"/>
  <c r="AF144" i="462"/>
  <c r="AF149" i="462"/>
  <c r="AF151" i="462"/>
  <c r="AF153" i="462"/>
  <c r="AG161" i="462"/>
  <c r="AF163" i="462"/>
  <c r="O137" i="462"/>
  <c r="O139" i="462"/>
  <c r="O141" i="462"/>
  <c r="O143" i="462"/>
  <c r="AG144" i="462"/>
  <c r="AG149" i="462"/>
  <c r="O150" i="462"/>
  <c r="AG151" i="462"/>
  <c r="O152" i="462"/>
  <c r="AG153" i="462"/>
  <c r="O161" i="462"/>
  <c r="O162" i="462"/>
  <c r="AG163" i="462"/>
  <c r="O164" i="462"/>
  <c r="P173" i="462"/>
  <c r="N173" i="462"/>
  <c r="P125" i="462"/>
  <c r="P127" i="462"/>
  <c r="P129" i="462"/>
  <c r="P137" i="462"/>
  <c r="AF137" i="462"/>
  <c r="P139" i="462"/>
  <c r="AF139" i="462"/>
  <c r="P141" i="462"/>
  <c r="AF141" i="462"/>
  <c r="P143" i="462"/>
  <c r="AF143" i="462"/>
  <c r="AF150" i="462"/>
  <c r="AF152" i="462"/>
  <c r="AF162" i="462"/>
  <c r="P164" i="462"/>
  <c r="AF164" i="462"/>
  <c r="H8" i="460"/>
  <c r="J8" i="459"/>
  <c r="H8" i="459"/>
  <c r="J124" i="458"/>
  <c r="H123" i="458"/>
  <c r="H122" i="458"/>
  <c r="H121" i="458"/>
  <c r="H120" i="458"/>
  <c r="H119" i="458"/>
  <c r="P118" i="458"/>
  <c r="K118" i="458" s="1"/>
  <c r="L118" i="458" s="1"/>
  <c r="H118" i="458"/>
  <c r="P117" i="458"/>
  <c r="K117" i="458"/>
  <c r="L117" i="458" s="1"/>
  <c r="H117" i="458"/>
  <c r="P116" i="458"/>
  <c r="K116" i="458" s="1"/>
  <c r="L116" i="458" s="1"/>
  <c r="H116" i="458"/>
  <c r="P115" i="458"/>
  <c r="K115" i="458"/>
  <c r="L115" i="458" s="1"/>
  <c r="H115" i="458"/>
  <c r="P114" i="458"/>
  <c r="K114" i="458" s="1"/>
  <c r="L114" i="458" s="1"/>
  <c r="H114" i="458"/>
  <c r="P113" i="458"/>
  <c r="K113" i="458"/>
  <c r="L113" i="458" s="1"/>
  <c r="H113" i="458"/>
  <c r="P112" i="458"/>
  <c r="K112" i="458" s="1"/>
  <c r="H112" i="458"/>
  <c r="J111" i="458"/>
  <c r="H110" i="458"/>
  <c r="H109" i="458"/>
  <c r="H108" i="458"/>
  <c r="P107" i="458"/>
  <c r="K107" i="458"/>
  <c r="L107" i="458" s="1"/>
  <c r="H107" i="458"/>
  <c r="P106" i="458"/>
  <c r="K106" i="458" s="1"/>
  <c r="L106" i="458" s="1"/>
  <c r="H106" i="458"/>
  <c r="P105" i="458"/>
  <c r="K105" i="458"/>
  <c r="L105" i="458" s="1"/>
  <c r="H105" i="458"/>
  <c r="P104" i="458"/>
  <c r="K104" i="458" s="1"/>
  <c r="L104" i="458" s="1"/>
  <c r="H104" i="458"/>
  <c r="P103" i="458"/>
  <c r="K103" i="458"/>
  <c r="L103" i="458" s="1"/>
  <c r="H103" i="458"/>
  <c r="P102" i="458"/>
  <c r="K102" i="458" s="1"/>
  <c r="L102" i="458" s="1"/>
  <c r="H102" i="458"/>
  <c r="P101" i="458"/>
  <c r="K101" i="458"/>
  <c r="K111" i="458" s="1"/>
  <c r="H101" i="458"/>
  <c r="J100" i="458"/>
  <c r="H99" i="458"/>
  <c r="H98" i="458"/>
  <c r="H97" i="458"/>
  <c r="H96" i="458"/>
  <c r="H95" i="458"/>
  <c r="P94" i="458"/>
  <c r="K94" i="458" s="1"/>
  <c r="L94" i="458" s="1"/>
  <c r="H94" i="458"/>
  <c r="P93" i="458"/>
  <c r="K93" i="458"/>
  <c r="L93" i="458" s="1"/>
  <c r="H93" i="458"/>
  <c r="P92" i="458"/>
  <c r="K92" i="458" s="1"/>
  <c r="H92" i="458"/>
  <c r="H90" i="458"/>
  <c r="H89" i="458"/>
  <c r="H88" i="458"/>
  <c r="H87" i="458"/>
  <c r="H86" i="458"/>
  <c r="H85" i="458"/>
  <c r="H84" i="458"/>
  <c r="H83" i="458"/>
  <c r="H82" i="458"/>
  <c r="L81" i="458"/>
  <c r="K81" i="458"/>
  <c r="J81" i="458"/>
  <c r="H80" i="458"/>
  <c r="H79" i="458"/>
  <c r="H78" i="458"/>
  <c r="H77" i="458"/>
  <c r="H76" i="458"/>
  <c r="J75" i="458"/>
  <c r="H74" i="458"/>
  <c r="H73" i="458"/>
  <c r="H72" i="458"/>
  <c r="P71" i="458"/>
  <c r="K71" i="458" s="1"/>
  <c r="L71" i="458" s="1"/>
  <c r="H71" i="458"/>
  <c r="P70" i="458"/>
  <c r="K70" i="458"/>
  <c r="L70" i="458" s="1"/>
  <c r="H70" i="458"/>
  <c r="P69" i="458"/>
  <c r="K69" i="458"/>
  <c r="L69" i="458" s="1"/>
  <c r="H69" i="458"/>
  <c r="P68" i="458"/>
  <c r="K68" i="458" s="1"/>
  <c r="L68" i="458" s="1"/>
  <c r="H68" i="458"/>
  <c r="P67" i="458"/>
  <c r="K67" i="458"/>
  <c r="L67" i="458" s="1"/>
  <c r="H67" i="458"/>
  <c r="P66" i="458"/>
  <c r="K66" i="458" s="1"/>
  <c r="L66" i="458" s="1"/>
  <c r="H66" i="458"/>
  <c r="P65" i="458"/>
  <c r="K65" i="458"/>
  <c r="H65" i="458"/>
  <c r="J64" i="458"/>
  <c r="H63" i="458"/>
  <c r="H62" i="458"/>
  <c r="H61" i="458"/>
  <c r="H60" i="458"/>
  <c r="P59" i="458"/>
  <c r="K59" i="458" s="1"/>
  <c r="L59" i="458" s="1"/>
  <c r="H59" i="458"/>
  <c r="P58" i="458"/>
  <c r="K58" i="458"/>
  <c r="L58" i="458" s="1"/>
  <c r="H58" i="458"/>
  <c r="P57" i="458"/>
  <c r="K57" i="458" s="1"/>
  <c r="L57" i="458" s="1"/>
  <c r="H57" i="458"/>
  <c r="P56" i="458"/>
  <c r="K56" i="458"/>
  <c r="L56" i="458" s="1"/>
  <c r="H56" i="458"/>
  <c r="P55" i="458"/>
  <c r="K55" i="458" s="1"/>
  <c r="L55" i="458" s="1"/>
  <c r="H55" i="458"/>
  <c r="P54" i="458"/>
  <c r="K54" i="458"/>
  <c r="L54" i="458" s="1"/>
  <c r="H54" i="458"/>
  <c r="P53" i="458"/>
  <c r="K53" i="458" s="1"/>
  <c r="H53" i="458"/>
  <c r="P52" i="458"/>
  <c r="K52" i="458"/>
  <c r="L52" i="458" s="1"/>
  <c r="H52" i="458"/>
  <c r="H50" i="458"/>
  <c r="H49" i="458"/>
  <c r="H47" i="458"/>
  <c r="H46" i="458"/>
  <c r="H45" i="458"/>
  <c r="H44" i="458"/>
  <c r="H43" i="458"/>
  <c r="H42" i="458"/>
  <c r="H41" i="458"/>
  <c r="H40" i="458"/>
  <c r="H39" i="458"/>
  <c r="J38" i="458"/>
  <c r="H37" i="458"/>
  <c r="H36" i="458"/>
  <c r="H35" i="458"/>
  <c r="H34" i="458"/>
  <c r="H33" i="458"/>
  <c r="H32" i="458"/>
  <c r="H31" i="458"/>
  <c r="H30" i="458"/>
  <c r="H29" i="458"/>
  <c r="P28" i="458"/>
  <c r="K28" i="458"/>
  <c r="L28" i="458" s="1"/>
  <c r="H28" i="458"/>
  <c r="P27" i="458"/>
  <c r="K27" i="458" s="1"/>
  <c r="L27" i="458" s="1"/>
  <c r="H27" i="458"/>
  <c r="P26" i="458"/>
  <c r="K26" i="458"/>
  <c r="L26" i="458" s="1"/>
  <c r="H26" i="458"/>
  <c r="P25" i="458"/>
  <c r="K25" i="458" s="1"/>
  <c r="H25" i="458"/>
  <c r="J24" i="458"/>
  <c r="H23" i="458"/>
  <c r="H22" i="458"/>
  <c r="P21" i="458"/>
  <c r="K21" i="458" s="1"/>
  <c r="L21" i="458" s="1"/>
  <c r="H21" i="458"/>
  <c r="P20" i="458"/>
  <c r="K20" i="458"/>
  <c r="L20" i="458" s="1"/>
  <c r="H20" i="458"/>
  <c r="P19" i="458"/>
  <c r="K19" i="458" s="1"/>
  <c r="L19" i="458" s="1"/>
  <c r="H19" i="458"/>
  <c r="P18" i="458"/>
  <c r="K18" i="458"/>
  <c r="L18" i="458" s="1"/>
  <c r="H18" i="458"/>
  <c r="P17" i="458"/>
  <c r="K17" i="458"/>
  <c r="L17" i="458" s="1"/>
  <c r="H17" i="458"/>
  <c r="J16" i="458"/>
  <c r="H15" i="458"/>
  <c r="H14" i="458"/>
  <c r="H13" i="458"/>
  <c r="H12" i="458"/>
  <c r="H11" i="458"/>
  <c r="H10" i="458"/>
  <c r="H9" i="458"/>
  <c r="P8" i="458"/>
  <c r="K8" i="458"/>
  <c r="L8" i="458" s="1"/>
  <c r="H8" i="458"/>
  <c r="P7" i="458"/>
  <c r="K7" i="458" s="1"/>
  <c r="L7" i="458" s="1"/>
  <c r="H7" i="458"/>
  <c r="P6" i="458"/>
  <c r="K6" i="458"/>
  <c r="L6" i="458" s="1"/>
  <c r="H6" i="458"/>
  <c r="P5" i="458"/>
  <c r="K5" i="458" s="1"/>
  <c r="H5" i="458"/>
  <c r="I2" i="458"/>
  <c r="I1" i="458"/>
  <c r="E1" i="458"/>
  <c r="AG173" i="462" l="1"/>
  <c r="AH161" i="462" s="1"/>
  <c r="AF173" i="462"/>
  <c r="Q162" i="462"/>
  <c r="R162" i="462"/>
  <c r="Q143" i="462"/>
  <c r="R143" i="462"/>
  <c r="R142" i="462"/>
  <c r="Q142" i="462"/>
  <c r="R124" i="462"/>
  <c r="Q124" i="462"/>
  <c r="R126" i="462"/>
  <c r="Q126" i="462"/>
  <c r="R128" i="462"/>
  <c r="Q128" i="462"/>
  <c r="R130" i="462"/>
  <c r="Q130" i="462"/>
  <c r="R101" i="462"/>
  <c r="Q101" i="462"/>
  <c r="R104" i="462"/>
  <c r="Q104" i="462"/>
  <c r="AG108" i="462"/>
  <c r="AH96" i="462" s="1"/>
  <c r="AF108" i="462"/>
  <c r="R71" i="462"/>
  <c r="Q71" i="462"/>
  <c r="R34" i="462"/>
  <c r="Q34" i="462"/>
  <c r="R148" i="461"/>
  <c r="Q148" i="461"/>
  <c r="O160" i="461"/>
  <c r="AG173" i="461"/>
  <c r="AH161" i="461" s="1"/>
  <c r="AF173" i="461"/>
  <c r="Q162" i="461"/>
  <c r="R162" i="461"/>
  <c r="O82" i="462"/>
  <c r="R82" i="462" s="1"/>
  <c r="S70" i="462" s="1"/>
  <c r="Q44" i="462"/>
  <c r="O56" i="462"/>
  <c r="R56" i="462" s="1"/>
  <c r="S44" i="462" s="1"/>
  <c r="R44" i="462"/>
  <c r="Q5" i="462"/>
  <c r="O17" i="462"/>
  <c r="R5" i="462"/>
  <c r="R140" i="461"/>
  <c r="Q140" i="461"/>
  <c r="R112" i="461"/>
  <c r="Q112" i="461"/>
  <c r="Q139" i="461"/>
  <c r="Q129" i="461"/>
  <c r="R129" i="461"/>
  <c r="Q122" i="461"/>
  <c r="O134" i="461"/>
  <c r="R122" i="461"/>
  <c r="Q101" i="461"/>
  <c r="R101" i="461"/>
  <c r="Q97" i="461"/>
  <c r="R97" i="461"/>
  <c r="R46" i="461"/>
  <c r="Q46" i="461"/>
  <c r="R126" i="461"/>
  <c r="Q126" i="461"/>
  <c r="Q35" i="461"/>
  <c r="R35" i="461"/>
  <c r="Q11" i="461"/>
  <c r="R11" i="461"/>
  <c r="R83" i="461"/>
  <c r="Q83" i="461"/>
  <c r="O95" i="461"/>
  <c r="Q69" i="461"/>
  <c r="O30" i="461"/>
  <c r="R18" i="461"/>
  <c r="Q18" i="461"/>
  <c r="R6" i="461"/>
  <c r="Q6" i="461"/>
  <c r="Q161" i="462"/>
  <c r="O173" i="462"/>
  <c r="R161" i="462"/>
  <c r="Q150" i="462"/>
  <c r="R150" i="462"/>
  <c r="Q141" i="462"/>
  <c r="R141" i="462"/>
  <c r="Q123" i="462"/>
  <c r="R123" i="462"/>
  <c r="Q125" i="462"/>
  <c r="R125" i="462"/>
  <c r="R138" i="462"/>
  <c r="Q138" i="462"/>
  <c r="Q127" i="462"/>
  <c r="R127" i="462"/>
  <c r="Q129" i="462"/>
  <c r="R129" i="462"/>
  <c r="R99" i="462"/>
  <c r="Q99" i="462"/>
  <c r="O95" i="462"/>
  <c r="Q83" i="462"/>
  <c r="R83" i="462"/>
  <c r="R60" i="462"/>
  <c r="Q60" i="462"/>
  <c r="O121" i="462"/>
  <c r="Q109" i="462"/>
  <c r="R109" i="462"/>
  <c r="Q87" i="462"/>
  <c r="R32" i="462"/>
  <c r="Q32" i="462"/>
  <c r="Q47" i="462"/>
  <c r="R47" i="462"/>
  <c r="R35" i="462"/>
  <c r="Q35" i="462"/>
  <c r="Q59" i="462"/>
  <c r="Q45" i="462"/>
  <c r="R45" i="462"/>
  <c r="R33" i="462"/>
  <c r="Q33" i="462"/>
  <c r="Q57" i="462"/>
  <c r="Q161" i="461"/>
  <c r="O173" i="461"/>
  <c r="R161" i="461"/>
  <c r="Q150" i="461"/>
  <c r="R150" i="461"/>
  <c r="Q61" i="462"/>
  <c r="O30" i="462"/>
  <c r="R18" i="462"/>
  <c r="Q18" i="462"/>
  <c r="R10" i="462"/>
  <c r="R6" i="462"/>
  <c r="R144" i="461"/>
  <c r="Q144" i="461"/>
  <c r="AF17" i="462"/>
  <c r="AG17" i="462"/>
  <c r="AH5" i="462" s="1"/>
  <c r="R110" i="461"/>
  <c r="Q110" i="461"/>
  <c r="Q44" i="461"/>
  <c r="R142" i="461"/>
  <c r="Q142" i="461"/>
  <c r="Q127" i="461"/>
  <c r="R127" i="461"/>
  <c r="Q96" i="461"/>
  <c r="O108" i="461"/>
  <c r="R96" i="461"/>
  <c r="Q87" i="461"/>
  <c r="R87" i="461"/>
  <c r="Q58" i="461"/>
  <c r="R58" i="461"/>
  <c r="R45" i="461"/>
  <c r="Q45" i="461"/>
  <c r="R124" i="461"/>
  <c r="Q124" i="461"/>
  <c r="R74" i="461"/>
  <c r="Q74" i="461"/>
  <c r="R130" i="461"/>
  <c r="Q130" i="461"/>
  <c r="R113" i="461"/>
  <c r="Q113" i="461"/>
  <c r="R49" i="461"/>
  <c r="Q49" i="461"/>
  <c r="R111" i="461"/>
  <c r="Q111" i="461"/>
  <c r="AG82" i="461"/>
  <c r="AH70" i="461" s="1"/>
  <c r="AF82" i="461"/>
  <c r="Q82" i="461"/>
  <c r="O56" i="461"/>
  <c r="R56" i="461" s="1"/>
  <c r="S44" i="461" s="1"/>
  <c r="Q9" i="461"/>
  <c r="R9" i="461"/>
  <c r="R128" i="461"/>
  <c r="Q128" i="461"/>
  <c r="AG95" i="461"/>
  <c r="AH83" i="461" s="1"/>
  <c r="AF95" i="461"/>
  <c r="AG69" i="461"/>
  <c r="AH57" i="461" s="1"/>
  <c r="AG30" i="461"/>
  <c r="AH18" i="461" s="1"/>
  <c r="AF30" i="461"/>
  <c r="R10" i="461"/>
  <c r="Q10" i="461"/>
  <c r="Q164" i="462"/>
  <c r="R164" i="462"/>
  <c r="Q139" i="462"/>
  <c r="R139" i="462"/>
  <c r="R148" i="462"/>
  <c r="Q148" i="462"/>
  <c r="O160" i="462"/>
  <c r="R140" i="462"/>
  <c r="Q140" i="462"/>
  <c r="R135" i="462"/>
  <c r="O147" i="462"/>
  <c r="Q135" i="462"/>
  <c r="AG134" i="462"/>
  <c r="AH122" i="462" s="1"/>
  <c r="AF134" i="462"/>
  <c r="R136" i="462"/>
  <c r="Q136" i="462"/>
  <c r="R97" i="462"/>
  <c r="Q97" i="462"/>
  <c r="Q110" i="462"/>
  <c r="R110" i="462"/>
  <c r="O108" i="462"/>
  <c r="R96" i="462"/>
  <c r="Q96" i="462"/>
  <c r="AF95" i="462"/>
  <c r="AG95" i="462"/>
  <c r="AH83" i="462" s="1"/>
  <c r="Q82" i="462"/>
  <c r="AF82" i="462"/>
  <c r="AG82" i="462"/>
  <c r="AH70" i="462" s="1"/>
  <c r="Q114" i="462"/>
  <c r="R114" i="462"/>
  <c r="R100" i="462"/>
  <c r="Q100" i="462"/>
  <c r="AG69" i="462"/>
  <c r="AH57" i="462" s="1"/>
  <c r="Q69" i="462"/>
  <c r="AF69" i="462"/>
  <c r="R31" i="462"/>
  <c r="Q31" i="462"/>
  <c r="O43" i="462"/>
  <c r="R43" i="462" s="1"/>
  <c r="S31" i="462" s="1"/>
  <c r="Q22" i="462"/>
  <c r="R22" i="462"/>
  <c r="R37" i="462"/>
  <c r="Q37" i="462"/>
  <c r="R57" i="462"/>
  <c r="Q8" i="462"/>
  <c r="R8" i="462"/>
  <c r="Q164" i="461"/>
  <c r="R164" i="461"/>
  <c r="Q49" i="462"/>
  <c r="R49" i="462"/>
  <c r="AG56" i="462"/>
  <c r="AH44" i="462" s="1"/>
  <c r="Q56" i="462"/>
  <c r="AF56" i="462"/>
  <c r="R44" i="461"/>
  <c r="O121" i="461"/>
  <c r="R109" i="461"/>
  <c r="Q109" i="461"/>
  <c r="R73" i="461"/>
  <c r="Q73" i="461"/>
  <c r="AG56" i="461"/>
  <c r="AH44" i="461" s="1"/>
  <c r="Q56" i="461"/>
  <c r="AF56" i="461"/>
  <c r="AF43" i="461"/>
  <c r="Q43" i="461"/>
  <c r="AG43" i="461"/>
  <c r="AH31" i="461" s="1"/>
  <c r="AF160" i="461"/>
  <c r="R137" i="461"/>
  <c r="Q137" i="461"/>
  <c r="AF134" i="461"/>
  <c r="AG134" i="461"/>
  <c r="AH122" i="461" s="1"/>
  <c r="Q125" i="461"/>
  <c r="R125" i="461"/>
  <c r="Q103" i="461"/>
  <c r="R103" i="461"/>
  <c r="Q99" i="461"/>
  <c r="R99" i="461"/>
  <c r="Q57" i="461"/>
  <c r="O69" i="461"/>
  <c r="R69" i="461" s="1"/>
  <c r="S57" i="461" s="1"/>
  <c r="R57" i="461"/>
  <c r="O147" i="461"/>
  <c r="R115" i="461"/>
  <c r="Q115" i="461"/>
  <c r="O82" i="461"/>
  <c r="R82" i="461" s="1"/>
  <c r="S70" i="461" s="1"/>
  <c r="R70" i="461"/>
  <c r="Q70" i="461"/>
  <c r="Q7" i="461"/>
  <c r="R7" i="461"/>
  <c r="R141" i="461"/>
  <c r="R47" i="461"/>
  <c r="Q47" i="461"/>
  <c r="Q21" i="461"/>
  <c r="R21" i="461"/>
  <c r="Q19" i="461"/>
  <c r="Q152" i="462"/>
  <c r="R152" i="462"/>
  <c r="Q137" i="462"/>
  <c r="R137" i="462"/>
  <c r="R165" i="462"/>
  <c r="Q165" i="462"/>
  <c r="AG160" i="462"/>
  <c r="AH148" i="462" s="1"/>
  <c r="AF160" i="462"/>
  <c r="Q122" i="462"/>
  <c r="O134" i="462"/>
  <c r="R122" i="462"/>
  <c r="AG147" i="462"/>
  <c r="AH135" i="462" s="1"/>
  <c r="AF147" i="462"/>
  <c r="R86" i="462"/>
  <c r="Q86" i="462"/>
  <c r="Q112" i="462"/>
  <c r="R112" i="462"/>
  <c r="R102" i="462"/>
  <c r="Q102" i="462"/>
  <c r="Q84" i="462"/>
  <c r="R84" i="462"/>
  <c r="R72" i="462"/>
  <c r="Q72" i="462"/>
  <c r="R58" i="462"/>
  <c r="Q58" i="462"/>
  <c r="AF121" i="462"/>
  <c r="AG121" i="462"/>
  <c r="AH109" i="462" s="1"/>
  <c r="R98" i="462"/>
  <c r="Q98" i="462"/>
  <c r="R36" i="462"/>
  <c r="Q36" i="462"/>
  <c r="Q21" i="462"/>
  <c r="R21" i="462"/>
  <c r="O69" i="462"/>
  <c r="R69" i="462" s="1"/>
  <c r="S57" i="462" s="1"/>
  <c r="Q20" i="462"/>
  <c r="R20" i="462"/>
  <c r="Q152" i="461"/>
  <c r="R152" i="461"/>
  <c r="Q51" i="462"/>
  <c r="R51" i="462"/>
  <c r="R19" i="462"/>
  <c r="Q19" i="462"/>
  <c r="Q143" i="461"/>
  <c r="R143" i="461"/>
  <c r="R114" i="461"/>
  <c r="Q114" i="461"/>
  <c r="R71" i="461"/>
  <c r="Q71" i="461"/>
  <c r="R50" i="461"/>
  <c r="Q50" i="461"/>
  <c r="Q123" i="461"/>
  <c r="R123" i="461"/>
  <c r="Q89" i="461"/>
  <c r="R89" i="461"/>
  <c r="Q85" i="461"/>
  <c r="R85" i="461"/>
  <c r="Q60" i="461"/>
  <c r="R60" i="461"/>
  <c r="AG147" i="461"/>
  <c r="AH135" i="461" s="1"/>
  <c r="AF147" i="461"/>
  <c r="Q37" i="461"/>
  <c r="R37" i="461"/>
  <c r="R72" i="461"/>
  <c r="Q72" i="461"/>
  <c r="Q33" i="461"/>
  <c r="R33" i="461"/>
  <c r="R51" i="461"/>
  <c r="Q51" i="461"/>
  <c r="R48" i="461"/>
  <c r="Q48" i="461"/>
  <c r="R23" i="461"/>
  <c r="Q23" i="461"/>
  <c r="R20" i="461"/>
  <c r="Q20" i="461"/>
  <c r="O17" i="461"/>
  <c r="R8" i="461"/>
  <c r="Q8" i="461"/>
  <c r="G1" i="458"/>
  <c r="G2" i="458" s="1"/>
  <c r="L25" i="458"/>
  <c r="L38" i="458" s="1"/>
  <c r="K38" i="458"/>
  <c r="K75" i="458"/>
  <c r="L5" i="458"/>
  <c r="L16" i="458" s="1"/>
  <c r="K16" i="458"/>
  <c r="L92" i="458"/>
  <c r="L100" i="458" s="1"/>
  <c r="K100" i="458"/>
  <c r="L112" i="458"/>
  <c r="L124" i="458" s="1"/>
  <c r="K124" i="458"/>
  <c r="K64" i="458"/>
  <c r="L53" i="458"/>
  <c r="L64" i="458" s="1"/>
  <c r="L24" i="458"/>
  <c r="L101" i="458"/>
  <c r="L111" i="458" s="1"/>
  <c r="K24" i="458"/>
  <c r="L65" i="458"/>
  <c r="L75" i="458" s="1"/>
  <c r="R17" i="461" l="1"/>
  <c r="S5" i="461" s="1"/>
  <c r="Q17" i="461"/>
  <c r="E2" i="461"/>
  <c r="Q147" i="461"/>
  <c r="R147" i="461"/>
  <c r="S135" i="461" s="1"/>
  <c r="R121" i="461"/>
  <c r="S109" i="461" s="1"/>
  <c r="Q121" i="461"/>
  <c r="R108" i="461"/>
  <c r="S96" i="461" s="1"/>
  <c r="Q108" i="461"/>
  <c r="R121" i="462"/>
  <c r="S109" i="462" s="1"/>
  <c r="Q121" i="462"/>
  <c r="R134" i="461"/>
  <c r="S122" i="461" s="1"/>
  <c r="Q134" i="461"/>
  <c r="R160" i="461"/>
  <c r="S148" i="461" s="1"/>
  <c r="Q160" i="461"/>
  <c r="R108" i="462"/>
  <c r="S96" i="462" s="1"/>
  <c r="Q108" i="462"/>
  <c r="R95" i="462"/>
  <c r="S83" i="462" s="1"/>
  <c r="Q95" i="462"/>
  <c r="R30" i="461"/>
  <c r="S18" i="461" s="1"/>
  <c r="Q30" i="461"/>
  <c r="R30" i="462"/>
  <c r="S18" i="462" s="1"/>
  <c r="Q30" i="462"/>
  <c r="E2" i="462"/>
  <c r="R17" i="462"/>
  <c r="S5" i="462" s="1"/>
  <c r="Q17" i="462"/>
  <c r="R134" i="462"/>
  <c r="S122" i="462" s="1"/>
  <c r="Q134" i="462"/>
  <c r="Q147" i="462"/>
  <c r="R147" i="462"/>
  <c r="S135" i="462" s="1"/>
  <c r="R160" i="462"/>
  <c r="S148" i="462" s="1"/>
  <c r="Q160" i="462"/>
  <c r="R173" i="461"/>
  <c r="S161" i="461" s="1"/>
  <c r="Q173" i="461"/>
  <c r="R173" i="462"/>
  <c r="S161" i="462" s="1"/>
  <c r="Q173" i="462"/>
  <c r="R95" i="461"/>
  <c r="S83" i="461" s="1"/>
  <c r="Q95" i="461"/>
  <c r="E2" i="458"/>
  <c r="AE173" i="456" l="1"/>
  <c r="AD173" i="456"/>
  <c r="AA173" i="456"/>
  <c r="Z173" i="456"/>
  <c r="M173" i="456"/>
  <c r="W172" i="456"/>
  <c r="H172" i="456"/>
  <c r="W171" i="456"/>
  <c r="H171" i="456"/>
  <c r="AG170" i="456"/>
  <c r="AF170" i="456"/>
  <c r="W170" i="456"/>
  <c r="H170" i="456"/>
  <c r="AG169" i="456"/>
  <c r="AF169" i="456"/>
  <c r="W169" i="456"/>
  <c r="H169" i="456"/>
  <c r="AG168" i="456"/>
  <c r="AF168" i="456"/>
  <c r="W168" i="456"/>
  <c r="H168" i="456"/>
  <c r="AG167" i="456"/>
  <c r="AF167" i="456"/>
  <c r="W167" i="456"/>
  <c r="H167" i="456"/>
  <c r="AG166" i="456"/>
  <c r="AF166" i="456"/>
  <c r="W166" i="456"/>
  <c r="H166" i="456"/>
  <c r="W165" i="456"/>
  <c r="N165" i="456" s="1"/>
  <c r="P165" i="456"/>
  <c r="H165" i="456"/>
  <c r="W164" i="456"/>
  <c r="N164" i="456"/>
  <c r="AG164" i="456" s="1"/>
  <c r="P164" i="456"/>
  <c r="H164" i="456"/>
  <c r="W163" i="456"/>
  <c r="P163" i="456"/>
  <c r="N163" i="456"/>
  <c r="O163" i="456" s="1"/>
  <c r="H163" i="456"/>
  <c r="W162" i="456"/>
  <c r="N162" i="456"/>
  <c r="AG162" i="456" s="1"/>
  <c r="P162" i="456"/>
  <c r="H162" i="456"/>
  <c r="W161" i="456"/>
  <c r="N161" i="456" s="1"/>
  <c r="P161" i="456"/>
  <c r="H161" i="456"/>
  <c r="AE160" i="456"/>
  <c r="AD160" i="456"/>
  <c r="AA160" i="456"/>
  <c r="Z160" i="456"/>
  <c r="M160" i="456"/>
  <c r="W159" i="456"/>
  <c r="H159" i="456"/>
  <c r="W158" i="456"/>
  <c r="H158" i="456"/>
  <c r="W157" i="456"/>
  <c r="H157" i="456"/>
  <c r="W156" i="456"/>
  <c r="H156" i="456"/>
  <c r="AG155" i="456"/>
  <c r="AF155" i="456"/>
  <c r="W155" i="456"/>
  <c r="H155" i="456"/>
  <c r="AG154" i="456"/>
  <c r="AF154" i="456"/>
  <c r="W154" i="456"/>
  <c r="H154" i="456"/>
  <c r="W153" i="456"/>
  <c r="N153" i="456"/>
  <c r="O153" i="456" s="1"/>
  <c r="P153" i="456"/>
  <c r="H153" i="456"/>
  <c r="W152" i="456"/>
  <c r="P152" i="456"/>
  <c r="N152" i="456"/>
  <c r="AG152" i="456" s="1"/>
  <c r="H152" i="456"/>
  <c r="W151" i="456"/>
  <c r="N151" i="456"/>
  <c r="O151" i="456" s="1"/>
  <c r="P151" i="456"/>
  <c r="H151" i="456"/>
  <c r="W150" i="456"/>
  <c r="P150" i="456"/>
  <c r="N150" i="456"/>
  <c r="AG150" i="456" s="1"/>
  <c r="H150" i="456"/>
  <c r="W149" i="456"/>
  <c r="N149" i="456"/>
  <c r="O149" i="456" s="1"/>
  <c r="P149" i="456"/>
  <c r="H149" i="456"/>
  <c r="W148" i="456"/>
  <c r="P148" i="456"/>
  <c r="N148" i="456"/>
  <c r="N160" i="456" s="1"/>
  <c r="H148" i="456"/>
  <c r="AE147" i="456"/>
  <c r="AD147" i="456"/>
  <c r="AA147" i="456"/>
  <c r="Z147" i="456"/>
  <c r="W147" i="456"/>
  <c r="M147" i="456"/>
  <c r="W146" i="456"/>
  <c r="H146" i="456"/>
  <c r="AG145" i="456"/>
  <c r="AF145" i="456"/>
  <c r="W145" i="456"/>
  <c r="AG144" i="456"/>
  <c r="AF144" i="456"/>
  <c r="W144" i="456"/>
  <c r="W143" i="456"/>
  <c r="N143" i="456" s="1"/>
  <c r="P143" i="456"/>
  <c r="H143" i="456"/>
  <c r="W142" i="456"/>
  <c r="N142" i="456"/>
  <c r="AG142" i="456" s="1"/>
  <c r="H142" i="456"/>
  <c r="W141" i="456"/>
  <c r="N141" i="456" s="1"/>
  <c r="P141" i="456"/>
  <c r="H141" i="456"/>
  <c r="W140" i="456"/>
  <c r="N140" i="456"/>
  <c r="AG140" i="456" s="1"/>
  <c r="H140" i="456"/>
  <c r="W139" i="456"/>
  <c r="N139" i="456" s="1"/>
  <c r="P139" i="456"/>
  <c r="H139" i="456"/>
  <c r="W138" i="456"/>
  <c r="N138" i="456"/>
  <c r="AG138" i="456" s="1"/>
  <c r="H138" i="456"/>
  <c r="W137" i="456"/>
  <c r="N137" i="456" s="1"/>
  <c r="P137" i="456"/>
  <c r="H137" i="456"/>
  <c r="W136" i="456"/>
  <c r="N136" i="456"/>
  <c r="AG136" i="456" s="1"/>
  <c r="P136" i="456"/>
  <c r="H136" i="456"/>
  <c r="W135" i="456"/>
  <c r="N135" i="456"/>
  <c r="AG135" i="456" s="1"/>
  <c r="P135" i="456"/>
  <c r="H135" i="456"/>
  <c r="AE134" i="456"/>
  <c r="AD134" i="456"/>
  <c r="AA134" i="456"/>
  <c r="Z134" i="456"/>
  <c r="M134" i="456"/>
  <c r="W133" i="456"/>
  <c r="H133" i="456"/>
  <c r="W132" i="456"/>
  <c r="H132" i="456"/>
  <c r="AG131" i="456"/>
  <c r="AF131" i="456"/>
  <c r="W131" i="456"/>
  <c r="H131" i="456"/>
  <c r="W130" i="456"/>
  <c r="P130" i="456"/>
  <c r="N130" i="456"/>
  <c r="AG130" i="456" s="1"/>
  <c r="H130" i="456"/>
  <c r="W129" i="456"/>
  <c r="N129" i="456"/>
  <c r="AF129" i="456" s="1"/>
  <c r="P129" i="456"/>
  <c r="H129" i="456"/>
  <c r="W128" i="456"/>
  <c r="P128" i="456"/>
  <c r="N128" i="456"/>
  <c r="AG128" i="456" s="1"/>
  <c r="H128" i="456"/>
  <c r="W127" i="456"/>
  <c r="N127" i="456"/>
  <c r="AF127" i="456" s="1"/>
  <c r="P127" i="456"/>
  <c r="H127" i="456"/>
  <c r="W126" i="456"/>
  <c r="P126" i="456"/>
  <c r="N126" i="456"/>
  <c r="AG126" i="456" s="1"/>
  <c r="H126" i="456"/>
  <c r="W125" i="456"/>
  <c r="N125" i="456"/>
  <c r="AF125" i="456" s="1"/>
  <c r="P125" i="456"/>
  <c r="H125" i="456"/>
  <c r="W124" i="456"/>
  <c r="P124" i="456"/>
  <c r="N124" i="456"/>
  <c r="AG124" i="456" s="1"/>
  <c r="H124" i="456"/>
  <c r="W123" i="456"/>
  <c r="N123" i="456"/>
  <c r="AF123" i="456" s="1"/>
  <c r="P123" i="456"/>
  <c r="H123" i="456"/>
  <c r="W122" i="456"/>
  <c r="N122" i="456"/>
  <c r="N134" i="456" s="1"/>
  <c r="P122" i="456"/>
  <c r="H122" i="456"/>
  <c r="AE121" i="456"/>
  <c r="AD121" i="456"/>
  <c r="AA121" i="456"/>
  <c r="Z121" i="456"/>
  <c r="W121" i="456"/>
  <c r="M121" i="456"/>
  <c r="AG120" i="456"/>
  <c r="AF120" i="456"/>
  <c r="W120" i="456"/>
  <c r="H120" i="456"/>
  <c r="AG119" i="456"/>
  <c r="AF119" i="456"/>
  <c r="W119" i="456"/>
  <c r="H119" i="456"/>
  <c r="AG118" i="456"/>
  <c r="AF118" i="456"/>
  <c r="W118" i="456"/>
  <c r="H118" i="456"/>
  <c r="W117" i="456"/>
  <c r="N117" i="456" s="1"/>
  <c r="P117" i="456"/>
  <c r="H117" i="456"/>
  <c r="W116" i="456"/>
  <c r="N116" i="456"/>
  <c r="H116" i="456"/>
  <c r="W115" i="456"/>
  <c r="N115" i="456" s="1"/>
  <c r="AF115" i="456" s="1"/>
  <c r="P115" i="456"/>
  <c r="H115" i="456"/>
  <c r="W114" i="456"/>
  <c r="N114" i="456"/>
  <c r="H114" i="456"/>
  <c r="W113" i="456"/>
  <c r="P113" i="456"/>
  <c r="N113" i="456"/>
  <c r="AF113" i="456" s="1"/>
  <c r="AG113" i="456"/>
  <c r="H113" i="456"/>
  <c r="W112" i="456"/>
  <c r="N112" i="456" s="1"/>
  <c r="P112" i="456"/>
  <c r="H112" i="456"/>
  <c r="W111" i="456"/>
  <c r="P111" i="456"/>
  <c r="N111" i="456"/>
  <c r="H111" i="456"/>
  <c r="W110" i="456"/>
  <c r="N110" i="456" s="1"/>
  <c r="P110" i="456"/>
  <c r="H110" i="456"/>
  <c r="W109" i="456"/>
  <c r="N109" i="456" s="1"/>
  <c r="P121" i="456"/>
  <c r="H109" i="456"/>
  <c r="AE108" i="456"/>
  <c r="AD108" i="456"/>
  <c r="AA108" i="456"/>
  <c r="Z108" i="456"/>
  <c r="W108" i="456"/>
  <c r="M108" i="456"/>
  <c r="W107" i="456"/>
  <c r="H107" i="456"/>
  <c r="AG106" i="456"/>
  <c r="AF106" i="456"/>
  <c r="W106" i="456"/>
  <c r="H106" i="456"/>
  <c r="AG105" i="456"/>
  <c r="AF105" i="456"/>
  <c r="W105" i="456"/>
  <c r="H105" i="456"/>
  <c r="W104" i="456"/>
  <c r="N104" i="456"/>
  <c r="O104" i="456" s="1"/>
  <c r="P104" i="456"/>
  <c r="H104" i="456"/>
  <c r="W103" i="456"/>
  <c r="P103" i="456"/>
  <c r="N103" i="456"/>
  <c r="O103" i="456" s="1"/>
  <c r="AG103" i="456"/>
  <c r="H103" i="456"/>
  <c r="W102" i="456"/>
  <c r="N102" i="456"/>
  <c r="O102" i="456" s="1"/>
  <c r="H102" i="456"/>
  <c r="W101" i="456"/>
  <c r="P101" i="456"/>
  <c r="N101" i="456"/>
  <c r="O101" i="456" s="1"/>
  <c r="AG101" i="456"/>
  <c r="H101" i="456"/>
  <c r="W100" i="456"/>
  <c r="N100" i="456"/>
  <c r="O100" i="456" s="1"/>
  <c r="P100" i="456"/>
  <c r="H100" i="456"/>
  <c r="W99" i="456"/>
  <c r="P99" i="456"/>
  <c r="N99" i="456"/>
  <c r="AG99" i="456" s="1"/>
  <c r="H99" i="456"/>
  <c r="W98" i="456"/>
  <c r="N98" i="456"/>
  <c r="O98" i="456" s="1"/>
  <c r="P98" i="456"/>
  <c r="H98" i="456"/>
  <c r="W97" i="456"/>
  <c r="P97" i="456"/>
  <c r="N97" i="456"/>
  <c r="AG97" i="456" s="1"/>
  <c r="H97" i="456"/>
  <c r="W96" i="456"/>
  <c r="N96" i="456" s="1"/>
  <c r="P96" i="456"/>
  <c r="H96" i="456"/>
  <c r="AE95" i="456"/>
  <c r="AD95" i="456"/>
  <c r="AA95" i="456"/>
  <c r="Z95" i="456"/>
  <c r="M95" i="456"/>
  <c r="P95" i="456" s="1"/>
  <c r="AG94" i="456"/>
  <c r="AF94" i="456"/>
  <c r="W94" i="456"/>
  <c r="H94" i="456"/>
  <c r="AG93" i="456"/>
  <c r="AF93" i="456"/>
  <c r="W93" i="456"/>
  <c r="H93" i="456"/>
  <c r="AG92" i="456"/>
  <c r="AF92" i="456"/>
  <c r="W92" i="456"/>
  <c r="H92" i="456"/>
  <c r="AG91" i="456"/>
  <c r="AF91" i="456"/>
  <c r="W91" i="456"/>
  <c r="H91" i="456"/>
  <c r="AG90" i="456"/>
  <c r="AF90" i="456"/>
  <c r="W90" i="456"/>
  <c r="H90" i="456"/>
  <c r="AG89" i="456"/>
  <c r="AF89" i="456"/>
  <c r="W89" i="456"/>
  <c r="H89" i="456"/>
  <c r="W88" i="456"/>
  <c r="N88" i="456"/>
  <c r="O88" i="456" s="1"/>
  <c r="P88" i="456"/>
  <c r="H88" i="456"/>
  <c r="W87" i="456"/>
  <c r="P87" i="456"/>
  <c r="N87" i="456"/>
  <c r="AG87" i="456" s="1"/>
  <c r="H87" i="456"/>
  <c r="W86" i="456"/>
  <c r="N86" i="456"/>
  <c r="O86" i="456" s="1"/>
  <c r="P86" i="456"/>
  <c r="H86" i="456"/>
  <c r="W85" i="456"/>
  <c r="P85" i="456"/>
  <c r="N85" i="456"/>
  <c r="AG85" i="456" s="1"/>
  <c r="H85" i="456"/>
  <c r="W84" i="456"/>
  <c r="N84" i="456"/>
  <c r="O84" i="456" s="1"/>
  <c r="H84" i="456"/>
  <c r="W83" i="456"/>
  <c r="N83" i="456"/>
  <c r="N95" i="456" s="1"/>
  <c r="H83" i="456"/>
  <c r="AE82" i="456"/>
  <c r="AD82" i="456"/>
  <c r="AA82" i="456"/>
  <c r="Z82" i="456"/>
  <c r="M82" i="456"/>
  <c r="W81" i="456"/>
  <c r="AG80" i="456"/>
  <c r="AF80" i="456"/>
  <c r="W80" i="456"/>
  <c r="H80" i="456"/>
  <c r="AG79" i="456"/>
  <c r="AF79" i="456"/>
  <c r="W79" i="456"/>
  <c r="H79" i="456"/>
  <c r="AG78" i="456"/>
  <c r="AF78" i="456"/>
  <c r="W78" i="456"/>
  <c r="H78" i="456"/>
  <c r="AG77" i="456"/>
  <c r="AF77" i="456"/>
  <c r="W77" i="456"/>
  <c r="H77" i="456"/>
  <c r="AG76" i="456"/>
  <c r="AF76" i="456"/>
  <c r="W76" i="456"/>
  <c r="H76" i="456"/>
  <c r="AG75" i="456"/>
  <c r="AF75" i="456"/>
  <c r="W75" i="456"/>
  <c r="H75" i="456"/>
  <c r="W74" i="456"/>
  <c r="N74" i="456" s="1"/>
  <c r="H74" i="456"/>
  <c r="W73" i="456"/>
  <c r="N73" i="456" s="1"/>
  <c r="P73" i="456"/>
  <c r="H73" i="456"/>
  <c r="W72" i="456"/>
  <c r="N72" i="456" s="1"/>
  <c r="H72" i="456"/>
  <c r="W71" i="456"/>
  <c r="N71" i="456" s="1"/>
  <c r="P71" i="456"/>
  <c r="H71" i="456"/>
  <c r="W70" i="456"/>
  <c r="N70" i="456" s="1"/>
  <c r="P70" i="456"/>
  <c r="H70" i="456"/>
  <c r="AE69" i="456"/>
  <c r="AD69" i="456"/>
  <c r="AA69" i="456"/>
  <c r="Z69" i="456"/>
  <c r="W69" i="456"/>
  <c r="M69" i="456"/>
  <c r="W68" i="456"/>
  <c r="H68" i="456"/>
  <c r="AG67" i="456"/>
  <c r="AF67" i="456"/>
  <c r="W67" i="456"/>
  <c r="H67" i="456"/>
  <c r="AG66" i="456"/>
  <c r="AF66" i="456"/>
  <c r="W66" i="456"/>
  <c r="H66" i="456"/>
  <c r="AG65" i="456"/>
  <c r="AF65" i="456"/>
  <c r="W65" i="456"/>
  <c r="H65" i="456"/>
  <c r="AG64" i="456"/>
  <c r="AF64" i="456"/>
  <c r="W64" i="456"/>
  <c r="H64" i="456"/>
  <c r="AG63" i="456"/>
  <c r="AF63" i="456"/>
  <c r="W63" i="456"/>
  <c r="H63" i="456"/>
  <c r="AG62" i="456"/>
  <c r="AF62" i="456"/>
  <c r="W62" i="456"/>
  <c r="H62" i="456"/>
  <c r="W61" i="456"/>
  <c r="N61" i="456"/>
  <c r="O61" i="456" s="1"/>
  <c r="P61" i="456"/>
  <c r="H61" i="456"/>
  <c r="W60" i="456"/>
  <c r="P60" i="456"/>
  <c r="N60" i="456"/>
  <c r="AG60" i="456" s="1"/>
  <c r="H60" i="456"/>
  <c r="W59" i="456"/>
  <c r="P59" i="456"/>
  <c r="N59" i="456"/>
  <c r="H59" i="456"/>
  <c r="W58" i="456"/>
  <c r="P58" i="456"/>
  <c r="N58" i="456"/>
  <c r="H58" i="456"/>
  <c r="W57" i="456"/>
  <c r="P57" i="456"/>
  <c r="N57" i="456"/>
  <c r="H57" i="456"/>
  <c r="AE56" i="456"/>
  <c r="AD56" i="456"/>
  <c r="AA56" i="456"/>
  <c r="Z56" i="456"/>
  <c r="W56" i="456"/>
  <c r="M56" i="456"/>
  <c r="W55" i="456"/>
  <c r="H55" i="456"/>
  <c r="AG54" i="456"/>
  <c r="AF54" i="456"/>
  <c r="W54" i="456"/>
  <c r="H54" i="456"/>
  <c r="AG53" i="456"/>
  <c r="AF53" i="456"/>
  <c r="W53" i="456"/>
  <c r="H53" i="456"/>
  <c r="AG52" i="456"/>
  <c r="AF52" i="456"/>
  <c r="W52" i="456"/>
  <c r="H52" i="456"/>
  <c r="W51" i="456"/>
  <c r="P51" i="456"/>
  <c r="N51" i="456"/>
  <c r="O51" i="456" s="1"/>
  <c r="AF51" i="456"/>
  <c r="H51" i="456"/>
  <c r="W50" i="456"/>
  <c r="N50" i="456"/>
  <c r="AG50" i="456" s="1"/>
  <c r="P50" i="456"/>
  <c r="H50" i="456"/>
  <c r="W49" i="456"/>
  <c r="P49" i="456"/>
  <c r="N49" i="456"/>
  <c r="O49" i="456" s="1"/>
  <c r="AF49" i="456"/>
  <c r="H49" i="456"/>
  <c r="W48" i="456"/>
  <c r="N48" i="456"/>
  <c r="AG48" i="456" s="1"/>
  <c r="P48" i="456"/>
  <c r="H48" i="456"/>
  <c r="W47" i="456"/>
  <c r="P47" i="456"/>
  <c r="N47" i="456"/>
  <c r="O47" i="456" s="1"/>
  <c r="AF47" i="456"/>
  <c r="H47" i="456"/>
  <c r="W46" i="456"/>
  <c r="N46" i="456"/>
  <c r="AG46" i="456" s="1"/>
  <c r="P46" i="456"/>
  <c r="H46" i="456"/>
  <c r="W45" i="456"/>
  <c r="P45" i="456"/>
  <c r="N45" i="456"/>
  <c r="O45" i="456" s="1"/>
  <c r="AF45" i="456"/>
  <c r="H45" i="456"/>
  <c r="W44" i="456"/>
  <c r="N44" i="456" s="1"/>
  <c r="P44" i="456"/>
  <c r="H44" i="456"/>
  <c r="AE43" i="456"/>
  <c r="AD43" i="456"/>
  <c r="AA43" i="456"/>
  <c r="Z43" i="456"/>
  <c r="M43" i="456"/>
  <c r="W42" i="456"/>
  <c r="H42" i="456"/>
  <c r="W41" i="456"/>
  <c r="AG40" i="456"/>
  <c r="AF40" i="456"/>
  <c r="W40" i="456"/>
  <c r="H40" i="456"/>
  <c r="AG39" i="456"/>
  <c r="AF39" i="456"/>
  <c r="W39" i="456"/>
  <c r="H39" i="456"/>
  <c r="W38" i="456"/>
  <c r="N38" i="456" s="1"/>
  <c r="P38" i="456"/>
  <c r="H38" i="456"/>
  <c r="W37" i="456"/>
  <c r="N37" i="456" s="1"/>
  <c r="H37" i="456"/>
  <c r="W36" i="456"/>
  <c r="N36" i="456"/>
  <c r="P36" i="456"/>
  <c r="H36" i="456"/>
  <c r="W35" i="456"/>
  <c r="N35" i="456" s="1"/>
  <c r="P35" i="456"/>
  <c r="H35" i="456"/>
  <c r="W34" i="456"/>
  <c r="N34" i="456"/>
  <c r="P34" i="456"/>
  <c r="H34" i="456"/>
  <c r="W33" i="456"/>
  <c r="N33" i="456" s="1"/>
  <c r="P33" i="456"/>
  <c r="H33" i="456"/>
  <c r="W32" i="456"/>
  <c r="N32" i="456"/>
  <c r="P32" i="456"/>
  <c r="H32" i="456"/>
  <c r="W31" i="456"/>
  <c r="N31" i="456" s="1"/>
  <c r="P31" i="456"/>
  <c r="H31" i="456"/>
  <c r="AE30" i="456"/>
  <c r="AD30" i="456"/>
  <c r="AA30" i="456"/>
  <c r="Z30" i="456"/>
  <c r="M30" i="456"/>
  <c r="AF29" i="456"/>
  <c r="W29" i="456"/>
  <c r="H29" i="456"/>
  <c r="AG28" i="456"/>
  <c r="AF28" i="456"/>
  <c r="W28" i="456"/>
  <c r="H28" i="456"/>
  <c r="AG27" i="456"/>
  <c r="AF27" i="456"/>
  <c r="W27" i="456"/>
  <c r="H27" i="456"/>
  <c r="AG26" i="456"/>
  <c r="AF26" i="456"/>
  <c r="W26" i="456"/>
  <c r="H26" i="456"/>
  <c r="AG25" i="456"/>
  <c r="AF25" i="456"/>
  <c r="W25" i="456"/>
  <c r="H25" i="456"/>
  <c r="AG24" i="456"/>
  <c r="AF24" i="456"/>
  <c r="W24" i="456"/>
  <c r="H24" i="456"/>
  <c r="AG23" i="456"/>
  <c r="AF23" i="456"/>
  <c r="W23" i="456"/>
  <c r="H23" i="456"/>
  <c r="W22" i="456"/>
  <c r="N22" i="456" s="1"/>
  <c r="P22" i="456"/>
  <c r="H22" i="456"/>
  <c r="W21" i="456"/>
  <c r="N21" i="456"/>
  <c r="AG21" i="456" s="1"/>
  <c r="P21" i="456"/>
  <c r="H21" i="456"/>
  <c r="W20" i="456"/>
  <c r="N20" i="456" s="1"/>
  <c r="P20" i="456"/>
  <c r="H20" i="456"/>
  <c r="W19" i="456"/>
  <c r="N19" i="456"/>
  <c r="AG19" i="456" s="1"/>
  <c r="P19" i="456"/>
  <c r="H19" i="456"/>
  <c r="W18" i="456"/>
  <c r="N18" i="456"/>
  <c r="N30" i="456" s="1"/>
  <c r="P18" i="456"/>
  <c r="H18" i="456"/>
  <c r="AE17" i="456"/>
  <c r="AD17" i="456"/>
  <c r="AA17" i="456"/>
  <c r="Z17" i="456"/>
  <c r="W17" i="456"/>
  <c r="M17" i="456"/>
  <c r="AG16" i="456"/>
  <c r="AF16" i="456"/>
  <c r="W16" i="456"/>
  <c r="H16" i="456"/>
  <c r="AG15" i="456"/>
  <c r="AF15" i="456"/>
  <c r="W15" i="456"/>
  <c r="H15" i="456"/>
  <c r="AG14" i="456"/>
  <c r="AF14" i="456"/>
  <c r="W14" i="456"/>
  <c r="H14" i="456"/>
  <c r="AG13" i="456"/>
  <c r="AF13" i="456"/>
  <c r="W13" i="456"/>
  <c r="H13" i="456"/>
  <c r="AG12" i="456"/>
  <c r="AF12" i="456"/>
  <c r="W12" i="456"/>
  <c r="H12" i="456"/>
  <c r="W11" i="456"/>
  <c r="N11" i="456" s="1"/>
  <c r="P11" i="456"/>
  <c r="H11" i="456"/>
  <c r="W10" i="456"/>
  <c r="P10" i="456"/>
  <c r="N10" i="456"/>
  <c r="AF10" i="456"/>
  <c r="H10" i="456"/>
  <c r="W9" i="456"/>
  <c r="N9" i="456" s="1"/>
  <c r="P9" i="456"/>
  <c r="H9" i="456"/>
  <c r="W8" i="456"/>
  <c r="P8" i="456"/>
  <c r="N8" i="456"/>
  <c r="AF8" i="456"/>
  <c r="H8" i="456"/>
  <c r="W7" i="456"/>
  <c r="N7" i="456" s="1"/>
  <c r="P7" i="456"/>
  <c r="H7" i="456"/>
  <c r="W6" i="456"/>
  <c r="P6" i="456"/>
  <c r="N6" i="456"/>
  <c r="AF6" i="456"/>
  <c r="H6" i="456"/>
  <c r="W5" i="456"/>
  <c r="N5" i="456" s="1"/>
  <c r="P5" i="456"/>
  <c r="P17" i="456"/>
  <c r="H5" i="456"/>
  <c r="AE2" i="456"/>
  <c r="AD2" i="456"/>
  <c r="AA2" i="456"/>
  <c r="Z2" i="456"/>
  <c r="I2" i="456"/>
  <c r="I1" i="456"/>
  <c r="E1" i="456"/>
  <c r="M32" i="455"/>
  <c r="L32" i="455"/>
  <c r="K32" i="455"/>
  <c r="L8" i="455" s="1"/>
  <c r="J32" i="455"/>
  <c r="I32" i="455"/>
  <c r="H32" i="455"/>
  <c r="G32" i="455"/>
  <c r="F32" i="455"/>
  <c r="E32" i="455"/>
  <c r="D32" i="455"/>
  <c r="J8" i="455" s="1"/>
  <c r="Q15" i="455"/>
  <c r="P15" i="455"/>
  <c r="O15" i="455"/>
  <c r="N15" i="455"/>
  <c r="M15" i="455"/>
  <c r="L15" i="455"/>
  <c r="K15" i="455"/>
  <c r="J15" i="455"/>
  <c r="I15" i="455"/>
  <c r="H15" i="455"/>
  <c r="G15" i="455"/>
  <c r="F15" i="455"/>
  <c r="E15" i="455"/>
  <c r="D15" i="455"/>
  <c r="F8" i="455" s="1"/>
  <c r="J7" i="455"/>
  <c r="H7" i="455"/>
  <c r="J6" i="455"/>
  <c r="H6" i="455"/>
  <c r="F6" i="455"/>
  <c r="H8" i="455" l="1"/>
  <c r="O6" i="456"/>
  <c r="AG6" i="456"/>
  <c r="O8" i="456"/>
  <c r="AG8" i="456"/>
  <c r="O10" i="456"/>
  <c r="AG10" i="456"/>
  <c r="AF32" i="456"/>
  <c r="AG32" i="456"/>
  <c r="AF34" i="456"/>
  <c r="AG34" i="456"/>
  <c r="AF36" i="456"/>
  <c r="AG36" i="456"/>
  <c r="AF111" i="456"/>
  <c r="AG111" i="456"/>
  <c r="AF31" i="456"/>
  <c r="O31" i="456"/>
  <c r="N43" i="456"/>
  <c r="AG31" i="456"/>
  <c r="P43" i="456"/>
  <c r="AG7" i="456"/>
  <c r="AF7" i="456"/>
  <c r="O7" i="456"/>
  <c r="AF22" i="456"/>
  <c r="O22" i="456"/>
  <c r="AG22" i="456"/>
  <c r="P30" i="456"/>
  <c r="O33" i="456"/>
  <c r="AG33" i="456"/>
  <c r="AF33" i="456"/>
  <c r="AG38" i="456"/>
  <c r="AF38" i="456"/>
  <c r="O38" i="456"/>
  <c r="G1" i="456"/>
  <c r="G2" i="456" s="1"/>
  <c r="AF5" i="456"/>
  <c r="N17" i="456"/>
  <c r="O5" i="456"/>
  <c r="AG5" i="456"/>
  <c r="Q10" i="456"/>
  <c r="R10" i="456"/>
  <c r="O35" i="456"/>
  <c r="AG35" i="456"/>
  <c r="AF35" i="456"/>
  <c r="Q51" i="456"/>
  <c r="Q6" i="456"/>
  <c r="R6" i="456"/>
  <c r="AG30" i="456"/>
  <c r="AH18" i="456" s="1"/>
  <c r="AF30" i="456"/>
  <c r="Q8" i="456"/>
  <c r="R8" i="456"/>
  <c r="O11" i="456"/>
  <c r="AG11" i="456"/>
  <c r="AF11" i="456"/>
  <c r="AF20" i="456"/>
  <c r="O20" i="456"/>
  <c r="AG20" i="456"/>
  <c r="O37" i="456"/>
  <c r="AG37" i="456"/>
  <c r="AF37" i="456"/>
  <c r="O44" i="456"/>
  <c r="AG44" i="456"/>
  <c r="N56" i="456"/>
  <c r="AF44" i="456"/>
  <c r="R49" i="456"/>
  <c r="Q49" i="456"/>
  <c r="O9" i="456"/>
  <c r="AG9" i="456"/>
  <c r="AF9" i="456"/>
  <c r="P56" i="456"/>
  <c r="O18" i="456"/>
  <c r="O19" i="456"/>
  <c r="O21" i="456"/>
  <c r="P37" i="456"/>
  <c r="R45" i="456"/>
  <c r="AG45" i="456"/>
  <c r="O46" i="456"/>
  <c r="R47" i="456"/>
  <c r="AG47" i="456"/>
  <c r="O48" i="456"/>
  <c r="AG49" i="456"/>
  <c r="O50" i="456"/>
  <c r="R51" i="456"/>
  <c r="AG51" i="456"/>
  <c r="N69" i="456"/>
  <c r="AF57" i="456"/>
  <c r="O57" i="456"/>
  <c r="AG57" i="456"/>
  <c r="O59" i="456"/>
  <c r="AG59" i="456"/>
  <c r="AF59" i="456"/>
  <c r="P69" i="456"/>
  <c r="AG72" i="456"/>
  <c r="AF72" i="456"/>
  <c r="O72" i="456"/>
  <c r="P108" i="456"/>
  <c r="AF112" i="456"/>
  <c r="O112" i="456"/>
  <c r="AG112" i="456"/>
  <c r="AF19" i="456"/>
  <c r="AF21" i="456"/>
  <c r="O32" i="456"/>
  <c r="O34" i="456"/>
  <c r="O36" i="456"/>
  <c r="AF46" i="456"/>
  <c r="AF48" i="456"/>
  <c r="AF50" i="456"/>
  <c r="R61" i="456"/>
  <c r="Q61" i="456"/>
  <c r="AF73" i="456"/>
  <c r="O73" i="456"/>
  <c r="AG73" i="456"/>
  <c r="R84" i="456"/>
  <c r="Q84" i="456"/>
  <c r="R88" i="456"/>
  <c r="Q88" i="456"/>
  <c r="R98" i="456"/>
  <c r="Q98" i="456"/>
  <c r="R102" i="456"/>
  <c r="Q102" i="456"/>
  <c r="AF110" i="456"/>
  <c r="O110" i="456"/>
  <c r="AG110" i="456"/>
  <c r="AF18" i="456"/>
  <c r="AG58" i="456"/>
  <c r="O58" i="456"/>
  <c r="AF58" i="456"/>
  <c r="O70" i="456"/>
  <c r="N82" i="456"/>
  <c r="AG70" i="456"/>
  <c r="AF70" i="456"/>
  <c r="AG74" i="456"/>
  <c r="AF74" i="456"/>
  <c r="O74" i="456"/>
  <c r="AG18" i="456"/>
  <c r="AF71" i="456"/>
  <c r="O71" i="456"/>
  <c r="AG71" i="456"/>
  <c r="R86" i="456"/>
  <c r="Q86" i="456"/>
  <c r="N108" i="456"/>
  <c r="AF96" i="456"/>
  <c r="O96" i="456"/>
  <c r="AG96" i="456"/>
  <c r="R100" i="456"/>
  <c r="Q100" i="456"/>
  <c r="R104" i="456"/>
  <c r="Q104" i="456"/>
  <c r="N121" i="456"/>
  <c r="O109" i="456"/>
  <c r="AG109" i="456"/>
  <c r="AF109" i="456"/>
  <c r="AF61" i="456"/>
  <c r="P83" i="456"/>
  <c r="P84" i="456"/>
  <c r="AF84" i="456"/>
  <c r="AF86" i="456"/>
  <c r="AF88" i="456"/>
  <c r="AG95" i="456"/>
  <c r="AH83" i="456" s="1"/>
  <c r="AF98" i="456"/>
  <c r="AF100" i="456"/>
  <c r="P102" i="456"/>
  <c r="AF102" i="456"/>
  <c r="AF104" i="456"/>
  <c r="O111" i="456"/>
  <c r="O113" i="456"/>
  <c r="AF134" i="456"/>
  <c r="AG134" i="456"/>
  <c r="AH122" i="456" s="1"/>
  <c r="AF137" i="456"/>
  <c r="O137" i="456"/>
  <c r="AG137" i="456"/>
  <c r="AG160" i="456"/>
  <c r="AH148" i="456" s="1"/>
  <c r="AF160" i="456"/>
  <c r="R149" i="456"/>
  <c r="Q149" i="456"/>
  <c r="AF161" i="456"/>
  <c r="N173" i="456"/>
  <c r="O161" i="456"/>
  <c r="AG161" i="456"/>
  <c r="O60" i="456"/>
  <c r="AG61" i="456"/>
  <c r="P72" i="456"/>
  <c r="P74" i="456"/>
  <c r="P82" i="456"/>
  <c r="AF83" i="456"/>
  <c r="AG84" i="456"/>
  <c r="O85" i="456"/>
  <c r="AG86" i="456"/>
  <c r="O87" i="456"/>
  <c r="AG88" i="456"/>
  <c r="O97" i="456"/>
  <c r="AG98" i="456"/>
  <c r="O99" i="456"/>
  <c r="AG100" i="456"/>
  <c r="AG102" i="456"/>
  <c r="AG104" i="456"/>
  <c r="AF139" i="456"/>
  <c r="O139" i="456"/>
  <c r="AG139" i="456"/>
  <c r="R153" i="456"/>
  <c r="Q153" i="456"/>
  <c r="R163" i="456"/>
  <c r="Q163" i="456"/>
  <c r="AF60" i="456"/>
  <c r="AG83" i="456"/>
  <c r="AF85" i="456"/>
  <c r="AF87" i="456"/>
  <c r="AF97" i="456"/>
  <c r="AF99" i="456"/>
  <c r="AF101" i="456"/>
  <c r="AF103" i="456"/>
  <c r="O116" i="456"/>
  <c r="AG116" i="456"/>
  <c r="AF116" i="456"/>
  <c r="AG117" i="456"/>
  <c r="AF117" i="456"/>
  <c r="O117" i="456"/>
  <c r="AF141" i="456"/>
  <c r="O141" i="456"/>
  <c r="AG141" i="456"/>
  <c r="AF143" i="456"/>
  <c r="O143" i="456"/>
  <c r="AG143" i="456"/>
  <c r="R151" i="456"/>
  <c r="Q151" i="456"/>
  <c r="O83" i="456"/>
  <c r="Q101" i="456"/>
  <c r="Q103" i="456"/>
  <c r="P109" i="456"/>
  <c r="O114" i="456"/>
  <c r="AG114" i="456"/>
  <c r="AF114" i="456"/>
  <c r="AG115" i="456"/>
  <c r="O115" i="456"/>
  <c r="P160" i="456"/>
  <c r="O165" i="456"/>
  <c r="AG165" i="456"/>
  <c r="AF165" i="456"/>
  <c r="P114" i="456"/>
  <c r="P116" i="456"/>
  <c r="AF122" i="456"/>
  <c r="AG123" i="456"/>
  <c r="O124" i="456"/>
  <c r="AG125" i="456"/>
  <c r="O126" i="456"/>
  <c r="AG127" i="456"/>
  <c r="O128" i="456"/>
  <c r="AG129" i="456"/>
  <c r="O130" i="456"/>
  <c r="O135" i="456"/>
  <c r="O136" i="456"/>
  <c r="O138" i="456"/>
  <c r="O140" i="456"/>
  <c r="O142" i="456"/>
  <c r="P147" i="456"/>
  <c r="N147" i="456"/>
  <c r="AF149" i="456"/>
  <c r="AF151" i="456"/>
  <c r="AF153" i="456"/>
  <c r="AF163" i="456"/>
  <c r="AG122" i="456"/>
  <c r="AF124" i="456"/>
  <c r="AF126" i="456"/>
  <c r="AF128" i="456"/>
  <c r="AF130" i="456"/>
  <c r="AF136" i="456"/>
  <c r="P138" i="456"/>
  <c r="AF138" i="456"/>
  <c r="P140" i="456"/>
  <c r="AF140" i="456"/>
  <c r="P142" i="456"/>
  <c r="AF142" i="456"/>
  <c r="AF148" i="456"/>
  <c r="AG149" i="456"/>
  <c r="O150" i="456"/>
  <c r="AG151" i="456"/>
  <c r="O152" i="456"/>
  <c r="AG153" i="456"/>
  <c r="O162" i="456"/>
  <c r="AG163" i="456"/>
  <c r="O164" i="456"/>
  <c r="P173" i="456"/>
  <c r="O122" i="456"/>
  <c r="O123" i="456"/>
  <c r="O125" i="456"/>
  <c r="O127" i="456"/>
  <c r="O129" i="456"/>
  <c r="P134" i="456"/>
  <c r="AF135" i="456"/>
  <c r="AG148" i="456"/>
  <c r="AF150" i="456"/>
  <c r="AF152" i="456"/>
  <c r="AF162" i="456"/>
  <c r="AF164" i="456"/>
  <c r="O148" i="456"/>
  <c r="AE173" i="454"/>
  <c r="AD173" i="454"/>
  <c r="AA173" i="454"/>
  <c r="Z173" i="454"/>
  <c r="M173" i="454"/>
  <c r="W172" i="454"/>
  <c r="H172" i="454"/>
  <c r="W171" i="454"/>
  <c r="H171" i="454"/>
  <c r="AG170" i="454"/>
  <c r="AF170" i="454"/>
  <c r="W170" i="454"/>
  <c r="H170" i="454"/>
  <c r="AG169" i="454"/>
  <c r="AF169" i="454"/>
  <c r="W169" i="454"/>
  <c r="H169" i="454"/>
  <c r="AG168" i="454"/>
  <c r="AF168" i="454"/>
  <c r="W168" i="454"/>
  <c r="H168" i="454"/>
  <c r="AG167" i="454"/>
  <c r="AF167" i="454"/>
  <c r="W167" i="454"/>
  <c r="H167" i="454"/>
  <c r="W166" i="454"/>
  <c r="N166" i="454"/>
  <c r="AG166" i="454" s="1"/>
  <c r="P166" i="454"/>
  <c r="H166" i="454"/>
  <c r="W165" i="454"/>
  <c r="P165" i="454"/>
  <c r="N165" i="454"/>
  <c r="O165" i="454" s="1"/>
  <c r="H165" i="454"/>
  <c r="W164" i="454"/>
  <c r="N164" i="454"/>
  <c r="AG164" i="454" s="1"/>
  <c r="P164" i="454"/>
  <c r="H164" i="454"/>
  <c r="W163" i="454"/>
  <c r="P163" i="454"/>
  <c r="N163" i="454"/>
  <c r="O163" i="454" s="1"/>
  <c r="H163" i="454"/>
  <c r="W162" i="454"/>
  <c r="N162" i="454"/>
  <c r="AG162" i="454" s="1"/>
  <c r="P162" i="454"/>
  <c r="H162" i="454"/>
  <c r="W161" i="454"/>
  <c r="N161" i="454"/>
  <c r="AF161" i="454" s="1"/>
  <c r="P161" i="454"/>
  <c r="H161" i="454"/>
  <c r="AE160" i="454"/>
  <c r="AD160" i="454"/>
  <c r="AA160" i="454"/>
  <c r="Z160" i="454"/>
  <c r="M160" i="454"/>
  <c r="P160" i="454" s="1"/>
  <c r="W159" i="454"/>
  <c r="H159" i="454"/>
  <c r="W158" i="454"/>
  <c r="H158" i="454"/>
  <c r="W157" i="454"/>
  <c r="H157" i="454"/>
  <c r="W156" i="454"/>
  <c r="H156" i="454"/>
  <c r="AG155" i="454"/>
  <c r="AF155" i="454"/>
  <c r="W155" i="454"/>
  <c r="H155" i="454"/>
  <c r="W154" i="454"/>
  <c r="P154" i="454"/>
  <c r="N154" i="454"/>
  <c r="AG154" i="454" s="1"/>
  <c r="H154" i="454"/>
  <c r="W153" i="454"/>
  <c r="N153" i="454"/>
  <c r="O153" i="454" s="1"/>
  <c r="P153" i="454"/>
  <c r="H153" i="454"/>
  <c r="W152" i="454"/>
  <c r="P152" i="454"/>
  <c r="N152" i="454"/>
  <c r="AG152" i="454" s="1"/>
  <c r="H152" i="454"/>
  <c r="W151" i="454"/>
  <c r="P151" i="454"/>
  <c r="N151" i="454"/>
  <c r="O151" i="454" s="1"/>
  <c r="H151" i="454"/>
  <c r="W150" i="454"/>
  <c r="P150" i="454"/>
  <c r="N150" i="454"/>
  <c r="AG150" i="454" s="1"/>
  <c r="H150" i="454"/>
  <c r="W149" i="454"/>
  <c r="N149" i="454"/>
  <c r="O149" i="454" s="1"/>
  <c r="P149" i="454"/>
  <c r="H149" i="454"/>
  <c r="W148" i="454"/>
  <c r="P148" i="454"/>
  <c r="N148" i="454"/>
  <c r="N160" i="454" s="1"/>
  <c r="H148" i="454"/>
  <c r="AE147" i="454"/>
  <c r="AD147" i="454"/>
  <c r="AA147" i="454"/>
  <c r="Z147" i="454"/>
  <c r="W147" i="454"/>
  <c r="M147" i="454"/>
  <c r="W146" i="454"/>
  <c r="H146" i="454"/>
  <c r="AG145" i="454"/>
  <c r="AF145" i="454"/>
  <c r="W145" i="454"/>
  <c r="AG144" i="454"/>
  <c r="AF144" i="454"/>
  <c r="W144" i="454"/>
  <c r="AG143" i="454"/>
  <c r="AF143" i="454"/>
  <c r="W143" i="454"/>
  <c r="H143" i="454"/>
  <c r="AG142" i="454"/>
  <c r="AF142" i="454"/>
  <c r="W142" i="454"/>
  <c r="H142" i="454"/>
  <c r="W141" i="454"/>
  <c r="N141" i="454" s="1"/>
  <c r="P141" i="454"/>
  <c r="H141" i="454"/>
  <c r="W140" i="454"/>
  <c r="N140" i="454" s="1"/>
  <c r="H140" i="454"/>
  <c r="W139" i="454"/>
  <c r="N139" i="454" s="1"/>
  <c r="P139" i="454"/>
  <c r="H139" i="454"/>
  <c r="W138" i="454"/>
  <c r="N138" i="454" s="1"/>
  <c r="P138" i="454"/>
  <c r="H138" i="454"/>
  <c r="W137" i="454"/>
  <c r="N137" i="454" s="1"/>
  <c r="P137" i="454"/>
  <c r="H137" i="454"/>
  <c r="W136" i="454"/>
  <c r="N136" i="454" s="1"/>
  <c r="P136" i="454"/>
  <c r="H136" i="454"/>
  <c r="W135" i="454"/>
  <c r="N135" i="454" s="1"/>
  <c r="P135" i="454"/>
  <c r="P147" i="454"/>
  <c r="H135" i="454"/>
  <c r="AE134" i="454"/>
  <c r="AD134" i="454"/>
  <c r="AA134" i="454"/>
  <c r="Z134" i="454"/>
  <c r="M134" i="454"/>
  <c r="W133" i="454"/>
  <c r="H133" i="454"/>
  <c r="W132" i="454"/>
  <c r="H132" i="454"/>
  <c r="AG131" i="454"/>
  <c r="AF131" i="454"/>
  <c r="W131" i="454"/>
  <c r="H131" i="454"/>
  <c r="W130" i="454"/>
  <c r="N130" i="454" s="1"/>
  <c r="P130" i="454"/>
  <c r="H130" i="454"/>
  <c r="W129" i="454"/>
  <c r="N129" i="454"/>
  <c r="P129" i="454"/>
  <c r="H129" i="454"/>
  <c r="W128" i="454"/>
  <c r="N128" i="454" s="1"/>
  <c r="AF128" i="454" s="1"/>
  <c r="P128" i="454"/>
  <c r="H128" i="454"/>
  <c r="W127" i="454"/>
  <c r="N127" i="454"/>
  <c r="P127" i="454"/>
  <c r="H127" i="454"/>
  <c r="W126" i="454"/>
  <c r="N126" i="454" s="1"/>
  <c r="AF126" i="454" s="1"/>
  <c r="P126" i="454"/>
  <c r="H126" i="454"/>
  <c r="W125" i="454"/>
  <c r="N125" i="454"/>
  <c r="P125" i="454"/>
  <c r="H125" i="454"/>
  <c r="W124" i="454"/>
  <c r="N124" i="454" s="1"/>
  <c r="P124" i="454"/>
  <c r="H124" i="454"/>
  <c r="W123" i="454"/>
  <c r="N123" i="454" s="1"/>
  <c r="H123" i="454"/>
  <c r="W122" i="454"/>
  <c r="N122" i="454"/>
  <c r="AG122" i="454" s="1"/>
  <c r="H122" i="454"/>
  <c r="AE121" i="454"/>
  <c r="AD121" i="454"/>
  <c r="AA121" i="454"/>
  <c r="Z121" i="454"/>
  <c r="W121" i="454"/>
  <c r="M121" i="454"/>
  <c r="AG120" i="454"/>
  <c r="AF120" i="454"/>
  <c r="W120" i="454"/>
  <c r="H120" i="454"/>
  <c r="AG119" i="454"/>
  <c r="AF119" i="454"/>
  <c r="W119" i="454"/>
  <c r="H119" i="454"/>
  <c r="AG118" i="454"/>
  <c r="AF118" i="454"/>
  <c r="W118" i="454"/>
  <c r="H118" i="454"/>
  <c r="AG117" i="454"/>
  <c r="AF117" i="454"/>
  <c r="W117" i="454"/>
  <c r="H117" i="454"/>
  <c r="W116" i="454"/>
  <c r="N116" i="454"/>
  <c r="AF116" i="454" s="1"/>
  <c r="P116" i="454"/>
  <c r="H116" i="454"/>
  <c r="W115" i="454"/>
  <c r="P115" i="454"/>
  <c r="N115" i="454"/>
  <c r="AG115" i="454" s="1"/>
  <c r="H115" i="454"/>
  <c r="W114" i="454"/>
  <c r="N114" i="454"/>
  <c r="AF114" i="454" s="1"/>
  <c r="P114" i="454"/>
  <c r="H114" i="454"/>
  <c r="W113" i="454"/>
  <c r="P113" i="454"/>
  <c r="N113" i="454"/>
  <c r="O113" i="454" s="1"/>
  <c r="AG113" i="454"/>
  <c r="H113" i="454"/>
  <c r="W112" i="454"/>
  <c r="N112" i="454"/>
  <c r="AF112" i="454" s="1"/>
  <c r="P112" i="454"/>
  <c r="H112" i="454"/>
  <c r="W111" i="454"/>
  <c r="P111" i="454"/>
  <c r="N111" i="454"/>
  <c r="O111" i="454" s="1"/>
  <c r="AG111" i="454"/>
  <c r="H111" i="454"/>
  <c r="W110" i="454"/>
  <c r="N110" i="454"/>
  <c r="AF110" i="454" s="1"/>
  <c r="P110" i="454"/>
  <c r="H110" i="454"/>
  <c r="W109" i="454"/>
  <c r="N109" i="454"/>
  <c r="N121" i="454" s="1"/>
  <c r="P109" i="454"/>
  <c r="H109" i="454"/>
  <c r="AE108" i="454"/>
  <c r="AD108" i="454"/>
  <c r="AA108" i="454"/>
  <c r="Z108" i="454"/>
  <c r="W108" i="454"/>
  <c r="M108" i="454"/>
  <c r="W107" i="454"/>
  <c r="H107" i="454"/>
  <c r="AG106" i="454"/>
  <c r="AF106" i="454"/>
  <c r="W106" i="454"/>
  <c r="H106" i="454"/>
  <c r="AG105" i="454"/>
  <c r="AF105" i="454"/>
  <c r="W105" i="454"/>
  <c r="H105" i="454"/>
  <c r="AG104" i="454"/>
  <c r="AF104" i="454"/>
  <c r="W104" i="454"/>
  <c r="H104" i="454"/>
  <c r="AG103" i="454"/>
  <c r="AF103" i="454"/>
  <c r="W103" i="454"/>
  <c r="H103" i="454"/>
  <c r="W102" i="454"/>
  <c r="N102" i="454"/>
  <c r="O102" i="454" s="1"/>
  <c r="H102" i="454"/>
  <c r="W101" i="454"/>
  <c r="N101" i="454" s="1"/>
  <c r="P101" i="454"/>
  <c r="H101" i="454"/>
  <c r="W100" i="454"/>
  <c r="N100" i="454"/>
  <c r="O100" i="454" s="1"/>
  <c r="H100" i="454"/>
  <c r="W99" i="454"/>
  <c r="N99" i="454" s="1"/>
  <c r="P99" i="454"/>
  <c r="H99" i="454"/>
  <c r="W98" i="454"/>
  <c r="N98" i="454"/>
  <c r="O98" i="454" s="1"/>
  <c r="H98" i="454"/>
  <c r="W97" i="454"/>
  <c r="N97" i="454" s="1"/>
  <c r="P97" i="454"/>
  <c r="H97" i="454"/>
  <c r="W96" i="454"/>
  <c r="N96" i="454" s="1"/>
  <c r="P96" i="454"/>
  <c r="P108" i="454"/>
  <c r="H96" i="454"/>
  <c r="AE95" i="454"/>
  <c r="AD95" i="454"/>
  <c r="AA95" i="454"/>
  <c r="Z95" i="454"/>
  <c r="M95" i="454"/>
  <c r="AG94" i="454"/>
  <c r="AF94" i="454"/>
  <c r="W94" i="454"/>
  <c r="H94" i="454"/>
  <c r="AG93" i="454"/>
  <c r="AF93" i="454"/>
  <c r="W93" i="454"/>
  <c r="H93" i="454"/>
  <c r="AG92" i="454"/>
  <c r="AF92" i="454"/>
  <c r="W92" i="454"/>
  <c r="H92" i="454"/>
  <c r="AG91" i="454"/>
  <c r="AF91" i="454"/>
  <c r="W91" i="454"/>
  <c r="H91" i="454"/>
  <c r="AG90" i="454"/>
  <c r="AF90" i="454"/>
  <c r="W90" i="454"/>
  <c r="H90" i="454"/>
  <c r="W89" i="454"/>
  <c r="N89" i="454" s="1"/>
  <c r="P89" i="454"/>
  <c r="H89" i="454"/>
  <c r="W88" i="454"/>
  <c r="N88" i="454"/>
  <c r="O88" i="454" s="1"/>
  <c r="P88" i="454"/>
  <c r="H88" i="454"/>
  <c r="W87" i="454"/>
  <c r="N87" i="454" s="1"/>
  <c r="P87" i="454"/>
  <c r="H87" i="454"/>
  <c r="W86" i="454"/>
  <c r="N86" i="454"/>
  <c r="O86" i="454" s="1"/>
  <c r="P86" i="454"/>
  <c r="H86" i="454"/>
  <c r="W85" i="454"/>
  <c r="N85" i="454" s="1"/>
  <c r="P85" i="454"/>
  <c r="H85" i="454"/>
  <c r="W84" i="454"/>
  <c r="N84" i="454"/>
  <c r="O84" i="454" s="1"/>
  <c r="H84" i="454"/>
  <c r="W83" i="454"/>
  <c r="N83" i="454"/>
  <c r="N95" i="454" s="1"/>
  <c r="H83" i="454"/>
  <c r="AE82" i="454"/>
  <c r="AD82" i="454"/>
  <c r="AA82" i="454"/>
  <c r="Z82" i="454"/>
  <c r="M82" i="454"/>
  <c r="W81" i="454"/>
  <c r="AG80" i="454"/>
  <c r="AF80" i="454"/>
  <c r="W80" i="454"/>
  <c r="H80" i="454"/>
  <c r="AG79" i="454"/>
  <c r="AF79" i="454"/>
  <c r="W79" i="454"/>
  <c r="H79" i="454"/>
  <c r="AG78" i="454"/>
  <c r="AF78" i="454"/>
  <c r="W78" i="454"/>
  <c r="H78" i="454"/>
  <c r="AG77" i="454"/>
  <c r="AF77" i="454"/>
  <c r="W77" i="454"/>
  <c r="H77" i="454"/>
  <c r="AG76" i="454"/>
  <c r="AF76" i="454"/>
  <c r="W76" i="454"/>
  <c r="H76" i="454"/>
  <c r="AG75" i="454"/>
  <c r="AF75" i="454"/>
  <c r="W75" i="454"/>
  <c r="H75" i="454"/>
  <c r="W74" i="454"/>
  <c r="N74" i="454" s="1"/>
  <c r="P74" i="454"/>
  <c r="H74" i="454"/>
  <c r="W73" i="454"/>
  <c r="N73" i="454" s="1"/>
  <c r="O73" i="454" s="1"/>
  <c r="H73" i="454"/>
  <c r="W72" i="454"/>
  <c r="N72" i="454" s="1"/>
  <c r="AG72" i="454" s="1"/>
  <c r="P72" i="454"/>
  <c r="H72" i="454"/>
  <c r="W71" i="454"/>
  <c r="N71" i="454" s="1"/>
  <c r="H71" i="454"/>
  <c r="W70" i="454"/>
  <c r="N70" i="454"/>
  <c r="H70" i="454"/>
  <c r="AE69" i="454"/>
  <c r="AD69" i="454"/>
  <c r="AA69" i="454"/>
  <c r="Z69" i="454"/>
  <c r="W69" i="454"/>
  <c r="M69" i="454"/>
  <c r="W68" i="454"/>
  <c r="H68" i="454"/>
  <c r="AG67" i="454"/>
  <c r="AF67" i="454"/>
  <c r="W67" i="454"/>
  <c r="H67" i="454"/>
  <c r="AG66" i="454"/>
  <c r="AF66" i="454"/>
  <c r="W66" i="454"/>
  <c r="H66" i="454"/>
  <c r="AG65" i="454"/>
  <c r="AF65" i="454"/>
  <c r="W65" i="454"/>
  <c r="H65" i="454"/>
  <c r="AG64" i="454"/>
  <c r="AF64" i="454"/>
  <c r="W64" i="454"/>
  <c r="H64" i="454"/>
  <c r="AG63" i="454"/>
  <c r="AF63" i="454"/>
  <c r="W63" i="454"/>
  <c r="H63" i="454"/>
  <c r="AG62" i="454"/>
  <c r="AF62" i="454"/>
  <c r="W62" i="454"/>
  <c r="H62" i="454"/>
  <c r="W61" i="454"/>
  <c r="N61" i="454" s="1"/>
  <c r="P61" i="454"/>
  <c r="H61" i="454"/>
  <c r="W60" i="454"/>
  <c r="N60" i="454"/>
  <c r="O60" i="454" s="1"/>
  <c r="P60" i="454"/>
  <c r="H60" i="454"/>
  <c r="W59" i="454"/>
  <c r="N59" i="454" s="1"/>
  <c r="P59" i="454"/>
  <c r="H59" i="454"/>
  <c r="W58" i="454"/>
  <c r="N58" i="454"/>
  <c r="O58" i="454" s="1"/>
  <c r="P58" i="454"/>
  <c r="H58" i="454"/>
  <c r="W57" i="454"/>
  <c r="P57" i="454"/>
  <c r="N57" i="454"/>
  <c r="P69" i="454"/>
  <c r="H57" i="454"/>
  <c r="AE56" i="454"/>
  <c r="AD56" i="454"/>
  <c r="AA56" i="454"/>
  <c r="Z56" i="454"/>
  <c r="W56" i="454"/>
  <c r="M56" i="454"/>
  <c r="W55" i="454"/>
  <c r="H55" i="454"/>
  <c r="AG54" i="454"/>
  <c r="AF54" i="454"/>
  <c r="W54" i="454"/>
  <c r="H54" i="454"/>
  <c r="AG53" i="454"/>
  <c r="AF53" i="454"/>
  <c r="W53" i="454"/>
  <c r="H53" i="454"/>
  <c r="AG52" i="454"/>
  <c r="AF52" i="454"/>
  <c r="W52" i="454"/>
  <c r="H52" i="454"/>
  <c r="W51" i="454"/>
  <c r="N51" i="454"/>
  <c r="AF51" i="454" s="1"/>
  <c r="P51" i="454"/>
  <c r="H51" i="454"/>
  <c r="W50" i="454"/>
  <c r="N50" i="454"/>
  <c r="AG50" i="454" s="1"/>
  <c r="P50" i="454"/>
  <c r="H50" i="454"/>
  <c r="W49" i="454"/>
  <c r="P49" i="454"/>
  <c r="N49" i="454"/>
  <c r="AF49" i="454" s="1"/>
  <c r="H49" i="454"/>
  <c r="W48" i="454"/>
  <c r="N48" i="454"/>
  <c r="AG48" i="454" s="1"/>
  <c r="P48" i="454"/>
  <c r="H48" i="454"/>
  <c r="W47" i="454"/>
  <c r="N47" i="454"/>
  <c r="AF47" i="454" s="1"/>
  <c r="P47" i="454"/>
  <c r="H47" i="454"/>
  <c r="W46" i="454"/>
  <c r="N46" i="454" s="1"/>
  <c r="P46" i="454"/>
  <c r="H46" i="454"/>
  <c r="W45" i="454"/>
  <c r="P45" i="454"/>
  <c r="N45" i="454"/>
  <c r="AF45" i="454" s="1"/>
  <c r="H45" i="454"/>
  <c r="W44" i="454"/>
  <c r="P44" i="454"/>
  <c r="N44" i="454"/>
  <c r="O44" i="454" s="1"/>
  <c r="P56" i="454"/>
  <c r="H44" i="454"/>
  <c r="AE43" i="454"/>
  <c r="AD43" i="454"/>
  <c r="AA43" i="454"/>
  <c r="Z43" i="454"/>
  <c r="M43" i="454"/>
  <c r="W42" i="454"/>
  <c r="H42" i="454"/>
  <c r="W41" i="454"/>
  <c r="AG40" i="454"/>
  <c r="AF40" i="454"/>
  <c r="W40" i="454"/>
  <c r="H40" i="454"/>
  <c r="AG39" i="454"/>
  <c r="AF39" i="454"/>
  <c r="W39" i="454"/>
  <c r="H39" i="454"/>
  <c r="AG38" i="454"/>
  <c r="AF38" i="454"/>
  <c r="W38" i="454"/>
  <c r="H38" i="454"/>
  <c r="W37" i="454"/>
  <c r="N37" i="454" s="1"/>
  <c r="H37" i="454"/>
  <c r="W36" i="454"/>
  <c r="N36" i="454" s="1"/>
  <c r="P36" i="454"/>
  <c r="H36" i="454"/>
  <c r="W35" i="454"/>
  <c r="N35" i="454" s="1"/>
  <c r="H35" i="454"/>
  <c r="W34" i="454"/>
  <c r="N34" i="454" s="1"/>
  <c r="P34" i="454"/>
  <c r="H34" i="454"/>
  <c r="W33" i="454"/>
  <c r="N33" i="454" s="1"/>
  <c r="H33" i="454"/>
  <c r="W32" i="454"/>
  <c r="N32" i="454" s="1"/>
  <c r="H32" i="454"/>
  <c r="W31" i="454"/>
  <c r="N31" i="454"/>
  <c r="P31" i="454"/>
  <c r="H31" i="454"/>
  <c r="AE30" i="454"/>
  <c r="AD30" i="454"/>
  <c r="AA30" i="454"/>
  <c r="Z30" i="454"/>
  <c r="M30" i="454"/>
  <c r="P30" i="454" s="1"/>
  <c r="AF29" i="454"/>
  <c r="W29" i="454"/>
  <c r="H29" i="454"/>
  <c r="AG28" i="454"/>
  <c r="AF28" i="454"/>
  <c r="W28" i="454"/>
  <c r="H28" i="454"/>
  <c r="AG27" i="454"/>
  <c r="AF27" i="454"/>
  <c r="W27" i="454"/>
  <c r="H27" i="454"/>
  <c r="AG26" i="454"/>
  <c r="AF26" i="454"/>
  <c r="W26" i="454"/>
  <c r="H26" i="454"/>
  <c r="AG25" i="454"/>
  <c r="AF25" i="454"/>
  <c r="W25" i="454"/>
  <c r="H25" i="454"/>
  <c r="AG24" i="454"/>
  <c r="AF24" i="454"/>
  <c r="W24" i="454"/>
  <c r="H24" i="454"/>
  <c r="W23" i="454"/>
  <c r="P23" i="454"/>
  <c r="N23" i="454"/>
  <c r="AG23" i="454" s="1"/>
  <c r="H23" i="454"/>
  <c r="W22" i="454"/>
  <c r="N22" i="454" s="1"/>
  <c r="P22" i="454"/>
  <c r="H22" i="454"/>
  <c r="W21" i="454"/>
  <c r="P21" i="454"/>
  <c r="N21" i="454"/>
  <c r="AG21" i="454" s="1"/>
  <c r="H21" i="454"/>
  <c r="W20" i="454"/>
  <c r="N20" i="454" s="1"/>
  <c r="P20" i="454"/>
  <c r="H20" i="454"/>
  <c r="W19" i="454"/>
  <c r="P19" i="454"/>
  <c r="N19" i="454"/>
  <c r="AG19" i="454" s="1"/>
  <c r="H19" i="454"/>
  <c r="W18" i="454"/>
  <c r="P18" i="454"/>
  <c r="N18" i="454"/>
  <c r="AF18" i="454" s="1"/>
  <c r="H18" i="454"/>
  <c r="AE17" i="454"/>
  <c r="AD17" i="454"/>
  <c r="AA17" i="454"/>
  <c r="Z17" i="454"/>
  <c r="W17" i="454"/>
  <c r="M17" i="454"/>
  <c r="AG16" i="454"/>
  <c r="AF16" i="454"/>
  <c r="W16" i="454"/>
  <c r="H16" i="454"/>
  <c r="AG15" i="454"/>
  <c r="AF15" i="454"/>
  <c r="W15" i="454"/>
  <c r="H15" i="454"/>
  <c r="AG14" i="454"/>
  <c r="AF14" i="454"/>
  <c r="W14" i="454"/>
  <c r="H14" i="454"/>
  <c r="AG13" i="454"/>
  <c r="AF13" i="454"/>
  <c r="W13" i="454"/>
  <c r="H13" i="454"/>
  <c r="AG12" i="454"/>
  <c r="AF12" i="454"/>
  <c r="W12" i="454"/>
  <c r="H12" i="454"/>
  <c r="AG11" i="454"/>
  <c r="AF11" i="454"/>
  <c r="W11" i="454"/>
  <c r="H11" i="454"/>
  <c r="W10" i="454"/>
  <c r="N10" i="454" s="1"/>
  <c r="P10" i="454"/>
  <c r="H10" i="454"/>
  <c r="W9" i="454"/>
  <c r="N9" i="454"/>
  <c r="O9" i="454" s="1"/>
  <c r="P9" i="454"/>
  <c r="H9" i="454"/>
  <c r="W8" i="454"/>
  <c r="N8" i="454" s="1"/>
  <c r="P8" i="454"/>
  <c r="H8" i="454"/>
  <c r="W7" i="454"/>
  <c r="N7" i="454"/>
  <c r="AG7" i="454" s="1"/>
  <c r="P7" i="454"/>
  <c r="H7" i="454"/>
  <c r="W6" i="454"/>
  <c r="N6" i="454" s="1"/>
  <c r="P6" i="454"/>
  <c r="H6" i="454"/>
  <c r="W5" i="454"/>
  <c r="N5" i="454" s="1"/>
  <c r="P5" i="454"/>
  <c r="P17" i="454"/>
  <c r="H5" i="454"/>
  <c r="G1" i="454" s="1"/>
  <c r="AE2" i="454"/>
  <c r="AD2" i="454"/>
  <c r="AA2" i="454"/>
  <c r="Z2" i="454"/>
  <c r="I2" i="454"/>
  <c r="I1" i="454"/>
  <c r="E1" i="454"/>
  <c r="G2" i="454" l="1"/>
  <c r="AF31" i="454"/>
  <c r="O31" i="454"/>
  <c r="Q31" i="454" s="1"/>
  <c r="O57" i="454"/>
  <c r="AF57" i="454"/>
  <c r="O70" i="454"/>
  <c r="AG70" i="454"/>
  <c r="R127" i="456"/>
  <c r="Q127" i="456"/>
  <c r="AG147" i="456"/>
  <c r="AH135" i="456" s="1"/>
  <c r="AF147" i="456"/>
  <c r="R138" i="456"/>
  <c r="Q138" i="456"/>
  <c r="R126" i="456"/>
  <c r="Q126" i="456"/>
  <c r="Q117" i="456"/>
  <c r="R117" i="456"/>
  <c r="Q161" i="456"/>
  <c r="O173" i="456"/>
  <c r="R161" i="456"/>
  <c r="R137" i="456"/>
  <c r="Q137" i="456"/>
  <c r="R74" i="456"/>
  <c r="Q74" i="456"/>
  <c r="Q58" i="456"/>
  <c r="R58" i="456"/>
  <c r="Q32" i="456"/>
  <c r="R32" i="456"/>
  <c r="R112" i="456"/>
  <c r="Q112" i="456"/>
  <c r="R72" i="456"/>
  <c r="Q72" i="456"/>
  <c r="Q57" i="456"/>
  <c r="O69" i="456"/>
  <c r="R69" i="456" s="1"/>
  <c r="S57" i="456" s="1"/>
  <c r="R57" i="456"/>
  <c r="R48" i="456"/>
  <c r="Q48" i="456"/>
  <c r="R21" i="456"/>
  <c r="Q21" i="456"/>
  <c r="Q47" i="456"/>
  <c r="R9" i="456"/>
  <c r="Q9" i="456"/>
  <c r="AG56" i="456"/>
  <c r="AH44" i="456" s="1"/>
  <c r="Q56" i="456"/>
  <c r="AF56" i="456"/>
  <c r="R11" i="456"/>
  <c r="Q11" i="456"/>
  <c r="Q5" i="456"/>
  <c r="O17" i="456"/>
  <c r="R5" i="456"/>
  <c r="Q45" i="456"/>
  <c r="R7" i="456"/>
  <c r="Q7" i="456"/>
  <c r="R125" i="456"/>
  <c r="Q125" i="456"/>
  <c r="Q164" i="456"/>
  <c r="R164" i="456"/>
  <c r="Q152" i="456"/>
  <c r="R152" i="456"/>
  <c r="R136" i="456"/>
  <c r="Q136" i="456"/>
  <c r="Q116" i="456"/>
  <c r="R116" i="456"/>
  <c r="Q99" i="456"/>
  <c r="R99" i="456"/>
  <c r="Q87" i="456"/>
  <c r="R87" i="456"/>
  <c r="AG173" i="456"/>
  <c r="AH161" i="456" s="1"/>
  <c r="AF173" i="456"/>
  <c r="R113" i="456"/>
  <c r="Q113" i="456"/>
  <c r="AG108" i="456"/>
  <c r="AH96" i="456" s="1"/>
  <c r="AF108" i="456"/>
  <c r="R71" i="456"/>
  <c r="Q71" i="456"/>
  <c r="AG82" i="456"/>
  <c r="AH70" i="456" s="1"/>
  <c r="AF82" i="456"/>
  <c r="Q82" i="456"/>
  <c r="R110" i="456"/>
  <c r="Q110" i="456"/>
  <c r="R101" i="456"/>
  <c r="R50" i="456"/>
  <c r="Q50" i="456"/>
  <c r="R19" i="456"/>
  <c r="Q19" i="456"/>
  <c r="R37" i="456"/>
  <c r="Q37" i="456"/>
  <c r="AF17" i="456"/>
  <c r="AG17" i="456"/>
  <c r="AH5" i="456" s="1"/>
  <c r="Q43" i="456"/>
  <c r="AG43" i="456"/>
  <c r="AH31" i="456" s="1"/>
  <c r="AF43" i="456"/>
  <c r="R148" i="456"/>
  <c r="Q148" i="456"/>
  <c r="O160" i="456"/>
  <c r="R123" i="456"/>
  <c r="Q123" i="456"/>
  <c r="R142" i="456"/>
  <c r="Q142" i="456"/>
  <c r="R135" i="456"/>
  <c r="Q135" i="456"/>
  <c r="O147" i="456"/>
  <c r="R128" i="456"/>
  <c r="Q128" i="456"/>
  <c r="R124" i="456"/>
  <c r="Q124" i="456"/>
  <c r="R141" i="456"/>
  <c r="Q141" i="456"/>
  <c r="Q60" i="456"/>
  <c r="R60" i="456"/>
  <c r="R111" i="456"/>
  <c r="Q111" i="456"/>
  <c r="O121" i="456"/>
  <c r="R109" i="456"/>
  <c r="Q109" i="456"/>
  <c r="R103" i="456"/>
  <c r="AF95" i="456"/>
  <c r="O82" i="456"/>
  <c r="R82" i="456" s="1"/>
  <c r="S70" i="456" s="1"/>
  <c r="R70" i="456"/>
  <c r="Q70" i="456"/>
  <c r="Q36" i="456"/>
  <c r="R36" i="456"/>
  <c r="Q59" i="456"/>
  <c r="R59" i="456"/>
  <c r="AG69" i="456"/>
  <c r="AH57" i="456" s="1"/>
  <c r="Q69" i="456"/>
  <c r="AF69" i="456"/>
  <c r="R18" i="456"/>
  <c r="Q18" i="456"/>
  <c r="O30" i="456"/>
  <c r="O56" i="456"/>
  <c r="R56" i="456" s="1"/>
  <c r="S44" i="456" s="1"/>
  <c r="R44" i="456"/>
  <c r="Q44" i="456"/>
  <c r="Q38" i="456"/>
  <c r="R38" i="456"/>
  <c r="R22" i="456"/>
  <c r="Q22" i="456"/>
  <c r="Q31" i="456"/>
  <c r="O43" i="456"/>
  <c r="R43" i="456" s="1"/>
  <c r="S31" i="456" s="1"/>
  <c r="R31" i="456"/>
  <c r="R129" i="456"/>
  <c r="Q129" i="456"/>
  <c r="O134" i="456"/>
  <c r="R122" i="456"/>
  <c r="Q122" i="456"/>
  <c r="Q162" i="456"/>
  <c r="R162" i="456"/>
  <c r="Q150" i="456"/>
  <c r="R150" i="456"/>
  <c r="R140" i="456"/>
  <c r="Q140" i="456"/>
  <c r="R130" i="456"/>
  <c r="Q130" i="456"/>
  <c r="R165" i="456"/>
  <c r="Q165" i="456"/>
  <c r="Q115" i="456"/>
  <c r="R115" i="456"/>
  <c r="Q114" i="456"/>
  <c r="R114" i="456"/>
  <c r="R83" i="456"/>
  <c r="Q83" i="456"/>
  <c r="O95" i="456"/>
  <c r="R143" i="456"/>
  <c r="Q143" i="456"/>
  <c r="R139" i="456"/>
  <c r="Q139" i="456"/>
  <c r="Q97" i="456"/>
  <c r="R97" i="456"/>
  <c r="Q85" i="456"/>
  <c r="R85" i="456"/>
  <c r="AG121" i="456"/>
  <c r="AH109" i="456" s="1"/>
  <c r="AF121" i="456"/>
  <c r="Q96" i="456"/>
  <c r="O108" i="456"/>
  <c r="R96" i="456"/>
  <c r="R73" i="456"/>
  <c r="Q73" i="456"/>
  <c r="Q34" i="456"/>
  <c r="R34" i="456"/>
  <c r="R46" i="456"/>
  <c r="Q46" i="456"/>
  <c r="R20" i="456"/>
  <c r="Q20" i="456"/>
  <c r="R35" i="456"/>
  <c r="Q35" i="456"/>
  <c r="R33" i="456"/>
  <c r="Q33" i="456"/>
  <c r="N43" i="454"/>
  <c r="AF22" i="454"/>
  <c r="O22" i="454"/>
  <c r="AG22" i="454"/>
  <c r="O33" i="454"/>
  <c r="AG33" i="454"/>
  <c r="AF33" i="454"/>
  <c r="AG8" i="454"/>
  <c r="AF8" i="454"/>
  <c r="O8" i="454"/>
  <c r="N30" i="454"/>
  <c r="AG36" i="454"/>
  <c r="AF36" i="454"/>
  <c r="O36" i="454"/>
  <c r="R44" i="454"/>
  <c r="Q44" i="454"/>
  <c r="R58" i="454"/>
  <c r="Q58" i="454"/>
  <c r="R60" i="454"/>
  <c r="Q60" i="454"/>
  <c r="R73" i="454"/>
  <c r="Q73" i="454"/>
  <c r="AF20" i="454"/>
  <c r="O20" i="454"/>
  <c r="AG20" i="454"/>
  <c r="AG34" i="454"/>
  <c r="AF34" i="454"/>
  <c r="O34" i="454"/>
  <c r="O37" i="454"/>
  <c r="AG37" i="454"/>
  <c r="AF37" i="454"/>
  <c r="AG46" i="454"/>
  <c r="AF46" i="454"/>
  <c r="O46" i="454"/>
  <c r="AG10" i="454"/>
  <c r="AF10" i="454"/>
  <c r="O10" i="454"/>
  <c r="AG32" i="454"/>
  <c r="AF32" i="454"/>
  <c r="O32" i="454"/>
  <c r="O35" i="454"/>
  <c r="AG35" i="454"/>
  <c r="AF35" i="454"/>
  <c r="AG59" i="454"/>
  <c r="AF59" i="454"/>
  <c r="O59" i="454"/>
  <c r="AG61" i="454"/>
  <c r="AF61" i="454"/>
  <c r="O61" i="454"/>
  <c r="O69" i="454" s="1"/>
  <c r="R69" i="454" s="1"/>
  <c r="S57" i="454" s="1"/>
  <c r="AF5" i="454"/>
  <c r="N17" i="454"/>
  <c r="O5" i="454"/>
  <c r="AG5" i="454"/>
  <c r="R70" i="454"/>
  <c r="Q70" i="454"/>
  <c r="AF71" i="454"/>
  <c r="AG71" i="454"/>
  <c r="O71" i="454"/>
  <c r="O6" i="454"/>
  <c r="AG6" i="454"/>
  <c r="AF6" i="454"/>
  <c r="Q9" i="454"/>
  <c r="R9" i="454"/>
  <c r="R57" i="454"/>
  <c r="Q57" i="454"/>
  <c r="O7" i="454"/>
  <c r="AF7" i="454"/>
  <c r="AF9" i="454"/>
  <c r="O18" i="454"/>
  <c r="O19" i="454"/>
  <c r="O21" i="454"/>
  <c r="O23" i="454"/>
  <c r="R31" i="454"/>
  <c r="AG31" i="454"/>
  <c r="P33" i="454"/>
  <c r="P35" i="454"/>
  <c r="P37" i="454"/>
  <c r="P43" i="454"/>
  <c r="AF44" i="454"/>
  <c r="AG45" i="454"/>
  <c r="AG47" i="454"/>
  <c r="O48" i="454"/>
  <c r="AG49" i="454"/>
  <c r="O50" i="454"/>
  <c r="AG51" i="454"/>
  <c r="N56" i="454"/>
  <c r="AF58" i="454"/>
  <c r="AF60" i="454"/>
  <c r="P70" i="454"/>
  <c r="P82" i="454"/>
  <c r="P73" i="454"/>
  <c r="AG85" i="454"/>
  <c r="AF85" i="454"/>
  <c r="O85" i="454"/>
  <c r="AG89" i="454"/>
  <c r="AF89" i="454"/>
  <c r="O89" i="454"/>
  <c r="N108" i="454"/>
  <c r="AF96" i="454"/>
  <c r="O96" i="454"/>
  <c r="AG96" i="454"/>
  <c r="R100" i="454"/>
  <c r="Q100" i="454"/>
  <c r="AG121" i="454"/>
  <c r="AH109" i="454" s="1"/>
  <c r="AF123" i="454"/>
  <c r="AG123" i="454"/>
  <c r="O123" i="454"/>
  <c r="AG9" i="454"/>
  <c r="AF19" i="454"/>
  <c r="AF21" i="454"/>
  <c r="AF23" i="454"/>
  <c r="AG44" i="454"/>
  <c r="AF48" i="454"/>
  <c r="AF50" i="454"/>
  <c r="AG58" i="454"/>
  <c r="AG60" i="454"/>
  <c r="N69" i="454"/>
  <c r="R84" i="454"/>
  <c r="Q84" i="454"/>
  <c r="R88" i="454"/>
  <c r="Q88" i="454"/>
  <c r="AG97" i="454"/>
  <c r="AF97" i="454"/>
  <c r="O97" i="454"/>
  <c r="R102" i="454"/>
  <c r="Q102" i="454"/>
  <c r="R111" i="454"/>
  <c r="Q111" i="454"/>
  <c r="P32" i="454"/>
  <c r="O45" i="454"/>
  <c r="O47" i="454"/>
  <c r="O49" i="454"/>
  <c r="O51" i="454"/>
  <c r="AG57" i="454"/>
  <c r="P71" i="454"/>
  <c r="AG74" i="454"/>
  <c r="AF74" i="454"/>
  <c r="O74" i="454"/>
  <c r="AG95" i="454"/>
  <c r="AH83" i="454" s="1"/>
  <c r="AF95" i="454"/>
  <c r="AG87" i="454"/>
  <c r="AF87" i="454"/>
  <c r="O87" i="454"/>
  <c r="P95" i="454"/>
  <c r="AG99" i="454"/>
  <c r="AF99" i="454"/>
  <c r="O99" i="454"/>
  <c r="P121" i="454"/>
  <c r="AG18" i="454"/>
  <c r="N82" i="454"/>
  <c r="AF70" i="454"/>
  <c r="AF72" i="454"/>
  <c r="O72" i="454"/>
  <c r="AF73" i="454"/>
  <c r="AG73" i="454"/>
  <c r="R86" i="454"/>
  <c r="Q86" i="454"/>
  <c r="R98" i="454"/>
  <c r="Q98" i="454"/>
  <c r="AG101" i="454"/>
  <c r="AF101" i="454"/>
  <c r="O101" i="454"/>
  <c r="P83" i="454"/>
  <c r="P84" i="454"/>
  <c r="AF84" i="454"/>
  <c r="AF86" i="454"/>
  <c r="AF88" i="454"/>
  <c r="P98" i="454"/>
  <c r="AF98" i="454"/>
  <c r="P100" i="454"/>
  <c r="AF100" i="454"/>
  <c r="P102" i="454"/>
  <c r="AF102" i="454"/>
  <c r="AF109" i="454"/>
  <c r="AG110" i="454"/>
  <c r="AG112" i="454"/>
  <c r="AG114" i="454"/>
  <c r="O115" i="454"/>
  <c r="AG116" i="454"/>
  <c r="AF122" i="454"/>
  <c r="AF125" i="454"/>
  <c r="O125" i="454"/>
  <c r="AG125" i="454"/>
  <c r="AG126" i="454"/>
  <c r="O126" i="454"/>
  <c r="AG136" i="454"/>
  <c r="AF136" i="454"/>
  <c r="O136" i="454"/>
  <c r="AF139" i="454"/>
  <c r="O139" i="454"/>
  <c r="AG139" i="454"/>
  <c r="R165" i="454"/>
  <c r="Q165" i="454"/>
  <c r="AF83" i="454"/>
  <c r="AG84" i="454"/>
  <c r="AG86" i="454"/>
  <c r="AG88" i="454"/>
  <c r="AG98" i="454"/>
  <c r="AG100" i="454"/>
  <c r="AG102" i="454"/>
  <c r="AG109" i="454"/>
  <c r="AF111" i="454"/>
  <c r="AF113" i="454"/>
  <c r="AF115" i="454"/>
  <c r="AG124" i="454"/>
  <c r="O124" i="454"/>
  <c r="AF137" i="454"/>
  <c r="O137" i="454"/>
  <c r="AG137" i="454"/>
  <c r="AG140" i="454"/>
  <c r="AF140" i="454"/>
  <c r="O140" i="454"/>
  <c r="R151" i="454"/>
  <c r="Q151" i="454"/>
  <c r="R153" i="454"/>
  <c r="Q153" i="454"/>
  <c r="R163" i="454"/>
  <c r="Q163" i="454"/>
  <c r="AG83" i="454"/>
  <c r="O109" i="454"/>
  <c r="O110" i="454"/>
  <c r="O112" i="454"/>
  <c r="R113" i="454"/>
  <c r="O114" i="454"/>
  <c r="O116" i="454"/>
  <c r="AF121" i="454"/>
  <c r="N134" i="454"/>
  <c r="P123" i="454"/>
  <c r="AF124" i="454"/>
  <c r="AF129" i="454"/>
  <c r="O129" i="454"/>
  <c r="AG129" i="454"/>
  <c r="AG130" i="454"/>
  <c r="AF130" i="454"/>
  <c r="O130" i="454"/>
  <c r="AG135" i="454"/>
  <c r="AF135" i="454"/>
  <c r="N147" i="454"/>
  <c r="O135" i="454"/>
  <c r="AF141" i="454"/>
  <c r="O141" i="454"/>
  <c r="AG141" i="454"/>
  <c r="R149" i="454"/>
  <c r="Q149" i="454"/>
  <c r="O83" i="454"/>
  <c r="P122" i="454"/>
  <c r="P134" i="454"/>
  <c r="O122" i="454"/>
  <c r="AF127" i="454"/>
  <c r="O127" i="454"/>
  <c r="AG127" i="454"/>
  <c r="AG128" i="454"/>
  <c r="O128" i="454"/>
  <c r="AG138" i="454"/>
  <c r="AF138" i="454"/>
  <c r="O138" i="454"/>
  <c r="AF149" i="454"/>
  <c r="AF151" i="454"/>
  <c r="AF153" i="454"/>
  <c r="AF160" i="454"/>
  <c r="AG161" i="454"/>
  <c r="AF163" i="454"/>
  <c r="AF165" i="454"/>
  <c r="P140" i="454"/>
  <c r="AF148" i="454"/>
  <c r="AG149" i="454"/>
  <c r="O150" i="454"/>
  <c r="AG151" i="454"/>
  <c r="O152" i="454"/>
  <c r="AG153" i="454"/>
  <c r="O154" i="454"/>
  <c r="O161" i="454"/>
  <c r="O162" i="454"/>
  <c r="AG163" i="454"/>
  <c r="O164" i="454"/>
  <c r="AG165" i="454"/>
  <c r="O166" i="454"/>
  <c r="P173" i="454"/>
  <c r="N173" i="454"/>
  <c r="AG148" i="454"/>
  <c r="AF150" i="454"/>
  <c r="AF152" i="454"/>
  <c r="AF154" i="454"/>
  <c r="AF162" i="454"/>
  <c r="AF164" i="454"/>
  <c r="AF166" i="454"/>
  <c r="O148" i="454"/>
  <c r="AE173" i="453"/>
  <c r="AD173" i="453"/>
  <c r="AA173" i="453"/>
  <c r="Z173" i="453"/>
  <c r="M173" i="453"/>
  <c r="W172" i="453"/>
  <c r="H172" i="453"/>
  <c r="W171" i="453"/>
  <c r="H171" i="453"/>
  <c r="AG170" i="453"/>
  <c r="AF170" i="453"/>
  <c r="W170" i="453"/>
  <c r="H170" i="453"/>
  <c r="AG169" i="453"/>
  <c r="AF169" i="453"/>
  <c r="W169" i="453"/>
  <c r="H169" i="453"/>
  <c r="AG168" i="453"/>
  <c r="AF168" i="453"/>
  <c r="W168" i="453"/>
  <c r="H168" i="453"/>
  <c r="W167" i="453"/>
  <c r="N167" i="453" s="1"/>
  <c r="P167" i="453"/>
  <c r="H167" i="453"/>
  <c r="W166" i="453"/>
  <c r="N166" i="453"/>
  <c r="AG166" i="453" s="1"/>
  <c r="P166" i="453"/>
  <c r="H166" i="453"/>
  <c r="W165" i="453"/>
  <c r="P165" i="453"/>
  <c r="N165" i="453"/>
  <c r="O165" i="453" s="1"/>
  <c r="H165" i="453"/>
  <c r="W164" i="453"/>
  <c r="P164" i="453"/>
  <c r="N164" i="453"/>
  <c r="AG164" i="453" s="1"/>
  <c r="H164" i="453"/>
  <c r="W163" i="453"/>
  <c r="P163" i="453"/>
  <c r="N163" i="453"/>
  <c r="O163" i="453" s="1"/>
  <c r="H163" i="453"/>
  <c r="W162" i="453"/>
  <c r="N162" i="453"/>
  <c r="AG162" i="453" s="1"/>
  <c r="P162" i="453"/>
  <c r="H162" i="453"/>
  <c r="W161" i="453"/>
  <c r="N161" i="453"/>
  <c r="AF161" i="453" s="1"/>
  <c r="P161" i="453"/>
  <c r="H161" i="453"/>
  <c r="AE160" i="453"/>
  <c r="AD160" i="453"/>
  <c r="AA160" i="453"/>
  <c r="Z160" i="453"/>
  <c r="M160" i="453"/>
  <c r="W159" i="453"/>
  <c r="H159" i="453"/>
  <c r="W158" i="453"/>
  <c r="H158" i="453"/>
  <c r="W157" i="453"/>
  <c r="H157" i="453"/>
  <c r="W156" i="453"/>
  <c r="H156" i="453"/>
  <c r="AG155" i="453"/>
  <c r="AF155" i="453"/>
  <c r="W155" i="453"/>
  <c r="H155" i="453"/>
  <c r="W154" i="453"/>
  <c r="P154" i="453"/>
  <c r="N154" i="453"/>
  <c r="AG154" i="453" s="1"/>
  <c r="H154" i="453"/>
  <c r="W153" i="453"/>
  <c r="N153" i="453"/>
  <c r="O153" i="453" s="1"/>
  <c r="P153" i="453"/>
  <c r="H153" i="453"/>
  <c r="W152" i="453"/>
  <c r="P152" i="453"/>
  <c r="N152" i="453"/>
  <c r="AG152" i="453" s="1"/>
  <c r="H152" i="453"/>
  <c r="W151" i="453"/>
  <c r="P151" i="453"/>
  <c r="N151" i="453"/>
  <c r="O151" i="453" s="1"/>
  <c r="H151" i="453"/>
  <c r="W150" i="453"/>
  <c r="P150" i="453"/>
  <c r="N150" i="453"/>
  <c r="AG150" i="453" s="1"/>
  <c r="H150" i="453"/>
  <c r="W149" i="453"/>
  <c r="N149" i="453"/>
  <c r="O149" i="453" s="1"/>
  <c r="P149" i="453"/>
  <c r="H149" i="453"/>
  <c r="W148" i="453"/>
  <c r="N148" i="453" s="1"/>
  <c r="P148" i="453"/>
  <c r="H148" i="453"/>
  <c r="AE147" i="453"/>
  <c r="AD147" i="453"/>
  <c r="AA147" i="453"/>
  <c r="Z147" i="453"/>
  <c r="W147" i="453"/>
  <c r="M147" i="453"/>
  <c r="W146" i="453"/>
  <c r="H146" i="453"/>
  <c r="AG145" i="453"/>
  <c r="AF145" i="453"/>
  <c r="W145" i="453"/>
  <c r="AG144" i="453"/>
  <c r="AF144" i="453"/>
  <c r="W144" i="453"/>
  <c r="W143" i="453"/>
  <c r="P143" i="453"/>
  <c r="N143" i="453"/>
  <c r="AF143" i="453"/>
  <c r="H143" i="453"/>
  <c r="W142" i="453"/>
  <c r="N142" i="453" s="1"/>
  <c r="P142" i="453"/>
  <c r="H142" i="453"/>
  <c r="W141" i="453"/>
  <c r="N141" i="453"/>
  <c r="P141" i="453"/>
  <c r="H141" i="453"/>
  <c r="W140" i="453"/>
  <c r="N140" i="453" s="1"/>
  <c r="P140" i="453"/>
  <c r="H140" i="453"/>
  <c r="W139" i="453"/>
  <c r="N139" i="453"/>
  <c r="AF139" i="453" s="1"/>
  <c r="P139" i="453"/>
  <c r="H139" i="453"/>
  <c r="W138" i="453"/>
  <c r="N138" i="453" s="1"/>
  <c r="P138" i="453"/>
  <c r="H138" i="453"/>
  <c r="W137" i="453"/>
  <c r="N137" i="453"/>
  <c r="AF137" i="453" s="1"/>
  <c r="P137" i="453"/>
  <c r="H137" i="453"/>
  <c r="W136" i="453"/>
  <c r="N136" i="453"/>
  <c r="AG136" i="453" s="1"/>
  <c r="P136" i="453"/>
  <c r="H136" i="453"/>
  <c r="W135" i="453"/>
  <c r="N135" i="453" s="1"/>
  <c r="P135" i="453"/>
  <c r="P147" i="453"/>
  <c r="H135" i="453"/>
  <c r="AE134" i="453"/>
  <c r="AD134" i="453"/>
  <c r="AA134" i="453"/>
  <c r="Z134" i="453"/>
  <c r="M134" i="453"/>
  <c r="W133" i="453"/>
  <c r="H133" i="453"/>
  <c r="W132" i="453"/>
  <c r="H132" i="453"/>
  <c r="AG131" i="453"/>
  <c r="AF131" i="453"/>
  <c r="W131" i="453"/>
  <c r="H131" i="453"/>
  <c r="W130" i="453"/>
  <c r="N130" i="453" s="1"/>
  <c r="P130" i="453"/>
  <c r="H130" i="453"/>
  <c r="W129" i="453"/>
  <c r="N129" i="453"/>
  <c r="AF129" i="453" s="1"/>
  <c r="P129" i="453"/>
  <c r="H129" i="453"/>
  <c r="W128" i="453"/>
  <c r="N128" i="453" s="1"/>
  <c r="P128" i="453"/>
  <c r="H128" i="453"/>
  <c r="W127" i="453"/>
  <c r="N127" i="453"/>
  <c r="AF127" i="453" s="1"/>
  <c r="P127" i="453"/>
  <c r="H127" i="453"/>
  <c r="W126" i="453"/>
  <c r="P126" i="453"/>
  <c r="N126" i="453"/>
  <c r="AG126" i="453" s="1"/>
  <c r="H126" i="453"/>
  <c r="W125" i="453"/>
  <c r="N125" i="453"/>
  <c r="AF125" i="453" s="1"/>
  <c r="P125" i="453"/>
  <c r="H125" i="453"/>
  <c r="W124" i="453"/>
  <c r="P124" i="453"/>
  <c r="N124" i="453"/>
  <c r="AG124" i="453" s="1"/>
  <c r="H124" i="453"/>
  <c r="W123" i="453"/>
  <c r="N123" i="453"/>
  <c r="P123" i="453"/>
  <c r="H123" i="453"/>
  <c r="W122" i="453"/>
  <c r="N122" i="453"/>
  <c r="AG122" i="453" s="1"/>
  <c r="P122" i="453"/>
  <c r="H122" i="453"/>
  <c r="AE121" i="453"/>
  <c r="AD121" i="453"/>
  <c r="AA121" i="453"/>
  <c r="Z121" i="453"/>
  <c r="W121" i="453"/>
  <c r="M121" i="453"/>
  <c r="AG120" i="453"/>
  <c r="AF120" i="453"/>
  <c r="W120" i="453"/>
  <c r="H120" i="453"/>
  <c r="AG119" i="453"/>
  <c r="AF119" i="453"/>
  <c r="W119" i="453"/>
  <c r="H119" i="453"/>
  <c r="AG118" i="453"/>
  <c r="AF118" i="453"/>
  <c r="W118" i="453"/>
  <c r="H118" i="453"/>
  <c r="AG117" i="453"/>
  <c r="AF117" i="453"/>
  <c r="W117" i="453"/>
  <c r="H117" i="453"/>
  <c r="AG116" i="453"/>
  <c r="AF116" i="453"/>
  <c r="W116" i="453"/>
  <c r="H116" i="453"/>
  <c r="W115" i="453"/>
  <c r="N115" i="453"/>
  <c r="AF115" i="453" s="1"/>
  <c r="AG115" i="453"/>
  <c r="P115" i="453"/>
  <c r="H115" i="453"/>
  <c r="W114" i="453"/>
  <c r="N114" i="453"/>
  <c r="AF114" i="453" s="1"/>
  <c r="P114" i="453"/>
  <c r="H114" i="453"/>
  <c r="W113" i="453"/>
  <c r="P113" i="453"/>
  <c r="N113" i="453"/>
  <c r="H113" i="453"/>
  <c r="W112" i="453"/>
  <c r="N112" i="453" s="1"/>
  <c r="P112" i="453"/>
  <c r="H112" i="453"/>
  <c r="W111" i="453"/>
  <c r="N111" i="453"/>
  <c r="AG111" i="453" s="1"/>
  <c r="P111" i="453"/>
  <c r="H111" i="453"/>
  <c r="W110" i="453"/>
  <c r="N110" i="453" s="1"/>
  <c r="P110" i="453"/>
  <c r="H110" i="453"/>
  <c r="W109" i="453"/>
  <c r="N109" i="453" s="1"/>
  <c r="P121" i="453"/>
  <c r="H109" i="453"/>
  <c r="AE108" i="453"/>
  <c r="AD108" i="453"/>
  <c r="AA108" i="453"/>
  <c r="Z108" i="453"/>
  <c r="W108" i="453"/>
  <c r="M108" i="453"/>
  <c r="W107" i="453"/>
  <c r="H107" i="453"/>
  <c r="AG106" i="453"/>
  <c r="AF106" i="453"/>
  <c r="W106" i="453"/>
  <c r="H106" i="453"/>
  <c r="AG105" i="453"/>
  <c r="AF105" i="453"/>
  <c r="W105" i="453"/>
  <c r="H105" i="453"/>
  <c r="AG104" i="453"/>
  <c r="AF104" i="453"/>
  <c r="W104" i="453"/>
  <c r="H104" i="453"/>
  <c r="AG103" i="453"/>
  <c r="AF103" i="453"/>
  <c r="W103" i="453"/>
  <c r="H103" i="453"/>
  <c r="W102" i="453"/>
  <c r="N102" i="453"/>
  <c r="O102" i="453" s="1"/>
  <c r="P102" i="453"/>
  <c r="H102" i="453"/>
  <c r="W101" i="453"/>
  <c r="P101" i="453"/>
  <c r="N101" i="453"/>
  <c r="O101" i="453" s="1"/>
  <c r="AG101" i="453"/>
  <c r="H101" i="453"/>
  <c r="W100" i="453"/>
  <c r="N100" i="453"/>
  <c r="O100" i="453" s="1"/>
  <c r="P100" i="453"/>
  <c r="H100" i="453"/>
  <c r="W99" i="453"/>
  <c r="P99" i="453"/>
  <c r="N99" i="453"/>
  <c r="O99" i="453" s="1"/>
  <c r="AG99" i="453"/>
  <c r="H99" i="453"/>
  <c r="W98" i="453"/>
  <c r="N98" i="453"/>
  <c r="O98" i="453" s="1"/>
  <c r="P98" i="453"/>
  <c r="H98" i="453"/>
  <c r="W97" i="453"/>
  <c r="P97" i="453"/>
  <c r="N97" i="453"/>
  <c r="O97" i="453" s="1"/>
  <c r="AG97" i="453"/>
  <c r="H97" i="453"/>
  <c r="W96" i="453"/>
  <c r="N96" i="453" s="1"/>
  <c r="P96" i="453"/>
  <c r="H96" i="453"/>
  <c r="AE95" i="453"/>
  <c r="AD95" i="453"/>
  <c r="AA95" i="453"/>
  <c r="Z95" i="453"/>
  <c r="M95" i="453"/>
  <c r="AG94" i="453"/>
  <c r="AF94" i="453"/>
  <c r="W94" i="453"/>
  <c r="H94" i="453"/>
  <c r="AG93" i="453"/>
  <c r="AF93" i="453"/>
  <c r="W93" i="453"/>
  <c r="H93" i="453"/>
  <c r="AG92" i="453"/>
  <c r="AF92" i="453"/>
  <c r="W92" i="453"/>
  <c r="H92" i="453"/>
  <c r="AG91" i="453"/>
  <c r="AF91" i="453"/>
  <c r="W91" i="453"/>
  <c r="H91" i="453"/>
  <c r="AG90" i="453"/>
  <c r="AF90" i="453"/>
  <c r="W90" i="453"/>
  <c r="H90" i="453"/>
  <c r="AG89" i="453"/>
  <c r="AF89" i="453"/>
  <c r="W89" i="453"/>
  <c r="H89" i="453"/>
  <c r="AG88" i="453"/>
  <c r="AF88" i="453"/>
  <c r="W88" i="453"/>
  <c r="H88" i="453"/>
  <c r="W87" i="453"/>
  <c r="P87" i="453"/>
  <c r="N87" i="453"/>
  <c r="O87" i="453" s="1"/>
  <c r="AG87" i="453"/>
  <c r="H87" i="453"/>
  <c r="W86" i="453"/>
  <c r="N86" i="453"/>
  <c r="O86" i="453" s="1"/>
  <c r="H86" i="453"/>
  <c r="W85" i="453"/>
  <c r="N85" i="453" s="1"/>
  <c r="P85" i="453"/>
  <c r="H85" i="453"/>
  <c r="W84" i="453"/>
  <c r="N84" i="453"/>
  <c r="O84" i="453" s="1"/>
  <c r="P84" i="453"/>
  <c r="H84" i="453"/>
  <c r="W83" i="453"/>
  <c r="N83" i="453"/>
  <c r="N95" i="453" s="1"/>
  <c r="H83" i="453"/>
  <c r="AE82" i="453"/>
  <c r="AD82" i="453"/>
  <c r="AA82" i="453"/>
  <c r="Z82" i="453"/>
  <c r="M82" i="453"/>
  <c r="W81" i="453"/>
  <c r="AG80" i="453"/>
  <c r="AF80" i="453"/>
  <c r="W80" i="453"/>
  <c r="H80" i="453"/>
  <c r="AG79" i="453"/>
  <c r="AF79" i="453"/>
  <c r="W79" i="453"/>
  <c r="H79" i="453"/>
  <c r="AG78" i="453"/>
  <c r="AF78" i="453"/>
  <c r="W78" i="453"/>
  <c r="H78" i="453"/>
  <c r="AG77" i="453"/>
  <c r="AF77" i="453"/>
  <c r="W77" i="453"/>
  <c r="H77" i="453"/>
  <c r="AG76" i="453"/>
  <c r="AF76" i="453"/>
  <c r="W76" i="453"/>
  <c r="H76" i="453"/>
  <c r="W75" i="453"/>
  <c r="N75" i="453" s="1"/>
  <c r="P75" i="453"/>
  <c r="H75" i="453"/>
  <c r="W74" i="453"/>
  <c r="N74" i="453" s="1"/>
  <c r="H74" i="453"/>
  <c r="W73" i="453"/>
  <c r="N73" i="453" s="1"/>
  <c r="P73" i="453"/>
  <c r="H73" i="453"/>
  <c r="W72" i="453"/>
  <c r="N72" i="453" s="1"/>
  <c r="H72" i="453"/>
  <c r="W71" i="453"/>
  <c r="N71" i="453" s="1"/>
  <c r="P71" i="453"/>
  <c r="H71" i="453"/>
  <c r="W70" i="453"/>
  <c r="N70" i="453" s="1"/>
  <c r="P70" i="453"/>
  <c r="H70" i="453"/>
  <c r="AE69" i="453"/>
  <c r="AD69" i="453"/>
  <c r="AA69" i="453"/>
  <c r="Z69" i="453"/>
  <c r="W69" i="453"/>
  <c r="M69" i="453"/>
  <c r="W68" i="453"/>
  <c r="H68" i="453"/>
  <c r="AG67" i="453"/>
  <c r="AF67" i="453"/>
  <c r="W67" i="453"/>
  <c r="H67" i="453"/>
  <c r="AG66" i="453"/>
  <c r="AF66" i="453"/>
  <c r="W66" i="453"/>
  <c r="H66" i="453"/>
  <c r="AG65" i="453"/>
  <c r="AF65" i="453"/>
  <c r="W65" i="453"/>
  <c r="H65" i="453"/>
  <c r="AG64" i="453"/>
  <c r="AF64" i="453"/>
  <c r="W64" i="453"/>
  <c r="H64" i="453"/>
  <c r="AG63" i="453"/>
  <c r="AF63" i="453"/>
  <c r="W63" i="453"/>
  <c r="H63" i="453"/>
  <c r="AG62" i="453"/>
  <c r="AF62" i="453"/>
  <c r="W62" i="453"/>
  <c r="H62" i="453"/>
  <c r="W61" i="453"/>
  <c r="N61" i="453"/>
  <c r="O61" i="453" s="1"/>
  <c r="P61" i="453"/>
  <c r="H61" i="453"/>
  <c r="W60" i="453"/>
  <c r="P60" i="453"/>
  <c r="N60" i="453"/>
  <c r="H60" i="453"/>
  <c r="W59" i="453"/>
  <c r="N59" i="453"/>
  <c r="P59" i="453"/>
  <c r="H59" i="453"/>
  <c r="W58" i="453"/>
  <c r="P58" i="453"/>
  <c r="N58" i="453"/>
  <c r="O58" i="453" s="1"/>
  <c r="Q58" i="453" s="1"/>
  <c r="R58" i="453"/>
  <c r="H58" i="453"/>
  <c r="W57" i="453"/>
  <c r="P57" i="453"/>
  <c r="N57" i="453"/>
  <c r="H57" i="453"/>
  <c r="AE56" i="453"/>
  <c r="AD56" i="453"/>
  <c r="AA56" i="453"/>
  <c r="Z56" i="453"/>
  <c r="W56" i="453"/>
  <c r="M56" i="453"/>
  <c r="P56" i="453" s="1"/>
  <c r="W55" i="453"/>
  <c r="H55" i="453"/>
  <c r="AG54" i="453"/>
  <c r="AF54" i="453"/>
  <c r="W54" i="453"/>
  <c r="H54" i="453"/>
  <c r="AG53" i="453"/>
  <c r="AF53" i="453"/>
  <c r="W53" i="453"/>
  <c r="H53" i="453"/>
  <c r="AG52" i="453"/>
  <c r="AF52" i="453"/>
  <c r="W52" i="453"/>
  <c r="H52" i="453"/>
  <c r="W51" i="453"/>
  <c r="P51" i="453"/>
  <c r="N51" i="453"/>
  <c r="O51" i="453" s="1"/>
  <c r="AF51" i="453"/>
  <c r="H51" i="453"/>
  <c r="W50" i="453"/>
  <c r="N50" i="453"/>
  <c r="AG50" i="453" s="1"/>
  <c r="P50" i="453"/>
  <c r="H50" i="453"/>
  <c r="W49" i="453"/>
  <c r="P49" i="453"/>
  <c r="N49" i="453"/>
  <c r="O49" i="453" s="1"/>
  <c r="AF49" i="453"/>
  <c r="H49" i="453"/>
  <c r="W48" i="453"/>
  <c r="N48" i="453"/>
  <c r="AG48" i="453" s="1"/>
  <c r="P48" i="453"/>
  <c r="H48" i="453"/>
  <c r="W47" i="453"/>
  <c r="P47" i="453"/>
  <c r="N47" i="453"/>
  <c r="AF47" i="453" s="1"/>
  <c r="H47" i="453"/>
  <c r="W46" i="453"/>
  <c r="N46" i="453"/>
  <c r="AG46" i="453" s="1"/>
  <c r="P46" i="453"/>
  <c r="H46" i="453"/>
  <c r="W45" i="453"/>
  <c r="P45" i="453"/>
  <c r="N45" i="453"/>
  <c r="AF45" i="453" s="1"/>
  <c r="H45" i="453"/>
  <c r="W44" i="453"/>
  <c r="N44" i="453" s="1"/>
  <c r="P44" i="453"/>
  <c r="H44" i="453"/>
  <c r="AE43" i="453"/>
  <c r="AD43" i="453"/>
  <c r="AA43" i="453"/>
  <c r="Z43" i="453"/>
  <c r="M43" i="453"/>
  <c r="W42" i="453"/>
  <c r="H42" i="453"/>
  <c r="W41" i="453"/>
  <c r="AG40" i="453"/>
  <c r="AF40" i="453"/>
  <c r="W40" i="453"/>
  <c r="H40" i="453"/>
  <c r="AG39" i="453"/>
  <c r="AF39" i="453"/>
  <c r="W39" i="453"/>
  <c r="H39" i="453"/>
  <c r="AG38" i="453"/>
  <c r="AF38" i="453"/>
  <c r="W38" i="453"/>
  <c r="H38" i="453"/>
  <c r="W37" i="453"/>
  <c r="N37" i="453" s="1"/>
  <c r="H37" i="453"/>
  <c r="W36" i="453"/>
  <c r="N36" i="453" s="1"/>
  <c r="P36" i="453"/>
  <c r="H36" i="453"/>
  <c r="W35" i="453"/>
  <c r="N35" i="453" s="1"/>
  <c r="H35" i="453"/>
  <c r="W34" i="453"/>
  <c r="N34" i="453" s="1"/>
  <c r="P34" i="453"/>
  <c r="H34" i="453"/>
  <c r="W33" i="453"/>
  <c r="N33" i="453" s="1"/>
  <c r="H33" i="453"/>
  <c r="W32" i="453"/>
  <c r="N32" i="453" s="1"/>
  <c r="P32" i="453"/>
  <c r="H32" i="453"/>
  <c r="W31" i="453"/>
  <c r="N31" i="453"/>
  <c r="P31" i="453"/>
  <c r="H31" i="453"/>
  <c r="AE30" i="453"/>
  <c r="AD30" i="453"/>
  <c r="AA30" i="453"/>
  <c r="Z30" i="453"/>
  <c r="M30" i="453"/>
  <c r="AF29" i="453"/>
  <c r="W29" i="453"/>
  <c r="H29" i="453"/>
  <c r="AG28" i="453"/>
  <c r="AF28" i="453"/>
  <c r="W28" i="453"/>
  <c r="H28" i="453"/>
  <c r="AG27" i="453"/>
  <c r="AF27" i="453"/>
  <c r="W27" i="453"/>
  <c r="H27" i="453"/>
  <c r="AG26" i="453"/>
  <c r="AF26" i="453"/>
  <c r="W26" i="453"/>
  <c r="H26" i="453"/>
  <c r="AG25" i="453"/>
  <c r="AF25" i="453"/>
  <c r="W25" i="453"/>
  <c r="H25" i="453"/>
  <c r="AG24" i="453"/>
  <c r="AF24" i="453"/>
  <c r="W24" i="453"/>
  <c r="H24" i="453"/>
  <c r="AG23" i="453"/>
  <c r="AF23" i="453"/>
  <c r="W23" i="453"/>
  <c r="H23" i="453"/>
  <c r="W22" i="453"/>
  <c r="N22" i="453" s="1"/>
  <c r="P22" i="453"/>
  <c r="H22" i="453"/>
  <c r="W21" i="453"/>
  <c r="N21" i="453"/>
  <c r="AG21" i="453" s="1"/>
  <c r="P21" i="453"/>
  <c r="H21" i="453"/>
  <c r="W20" i="453"/>
  <c r="P20" i="453"/>
  <c r="N20" i="453"/>
  <c r="O20" i="453" s="1"/>
  <c r="AF20" i="453"/>
  <c r="H20" i="453"/>
  <c r="W19" i="453"/>
  <c r="N19" i="453"/>
  <c r="AG19" i="453" s="1"/>
  <c r="P19" i="453"/>
  <c r="H19" i="453"/>
  <c r="W18" i="453"/>
  <c r="P18" i="453"/>
  <c r="N18" i="453"/>
  <c r="P30" i="453"/>
  <c r="H18" i="453"/>
  <c r="AE17" i="453"/>
  <c r="AD17" i="453"/>
  <c r="AA17" i="453"/>
  <c r="Z17" i="453"/>
  <c r="W17" i="453"/>
  <c r="M17" i="453"/>
  <c r="AG16" i="453"/>
  <c r="AF16" i="453"/>
  <c r="W16" i="453"/>
  <c r="H16" i="453"/>
  <c r="AG15" i="453"/>
  <c r="AF15" i="453"/>
  <c r="W15" i="453"/>
  <c r="H15" i="453"/>
  <c r="AG14" i="453"/>
  <c r="AF14" i="453"/>
  <c r="W14" i="453"/>
  <c r="H14" i="453"/>
  <c r="AG13" i="453"/>
  <c r="AF13" i="453"/>
  <c r="W13" i="453"/>
  <c r="H13" i="453"/>
  <c r="AG12" i="453"/>
  <c r="AF12" i="453"/>
  <c r="W12" i="453"/>
  <c r="H12" i="453"/>
  <c r="AG11" i="453"/>
  <c r="AF11" i="453"/>
  <c r="W11" i="453"/>
  <c r="H11" i="453"/>
  <c r="W10" i="453"/>
  <c r="N10" i="453" s="1"/>
  <c r="P10" i="453"/>
  <c r="H10" i="453"/>
  <c r="W9" i="453"/>
  <c r="N9" i="453" s="1"/>
  <c r="H9" i="453"/>
  <c r="W8" i="453"/>
  <c r="N8" i="453" s="1"/>
  <c r="P8" i="453"/>
  <c r="H8" i="453"/>
  <c r="W7" i="453"/>
  <c r="N7" i="453"/>
  <c r="H7" i="453"/>
  <c r="W6" i="453"/>
  <c r="N6" i="453" s="1"/>
  <c r="P6" i="453"/>
  <c r="H6" i="453"/>
  <c r="W5" i="453"/>
  <c r="N5" i="453" s="1"/>
  <c r="P17" i="453"/>
  <c r="H5" i="453"/>
  <c r="G1" i="453" s="1"/>
  <c r="AE2" i="453"/>
  <c r="AD2" i="453"/>
  <c r="AA2" i="453"/>
  <c r="Z2" i="453"/>
  <c r="I2" i="453"/>
  <c r="I1" i="453"/>
  <c r="E1" i="453"/>
  <c r="AE173" i="452"/>
  <c r="AD173" i="452"/>
  <c r="AA173" i="452"/>
  <c r="Z173" i="452"/>
  <c r="M173" i="452"/>
  <c r="W172" i="452"/>
  <c r="H172" i="452"/>
  <c r="W171" i="452"/>
  <c r="H171" i="452"/>
  <c r="AG170" i="452"/>
  <c r="AF170" i="452"/>
  <c r="W170" i="452"/>
  <c r="H170" i="452"/>
  <c r="AG169" i="452"/>
  <c r="AF169" i="452"/>
  <c r="W169" i="452"/>
  <c r="H169" i="452"/>
  <c r="AG168" i="452"/>
  <c r="AF168" i="452"/>
  <c r="W168" i="452"/>
  <c r="H168" i="452"/>
  <c r="W167" i="452"/>
  <c r="N167" i="452"/>
  <c r="O167" i="452" s="1"/>
  <c r="H167" i="452"/>
  <c r="W166" i="452"/>
  <c r="N166" i="452" s="1"/>
  <c r="P166" i="452"/>
  <c r="H166" i="452"/>
  <c r="W165" i="452"/>
  <c r="N165" i="452"/>
  <c r="O165" i="452" s="1"/>
  <c r="H165" i="452"/>
  <c r="W164" i="452"/>
  <c r="N164" i="452" s="1"/>
  <c r="P164" i="452"/>
  <c r="H164" i="452"/>
  <c r="W163" i="452"/>
  <c r="N163" i="452"/>
  <c r="O163" i="452" s="1"/>
  <c r="P163" i="452"/>
  <c r="H163" i="452"/>
  <c r="W162" i="452"/>
  <c r="N162" i="452"/>
  <c r="AF162" i="452" s="1"/>
  <c r="AG162" i="452"/>
  <c r="P162" i="452"/>
  <c r="H162" i="452"/>
  <c r="W161" i="452"/>
  <c r="N161" i="452" s="1"/>
  <c r="P161" i="452"/>
  <c r="H161" i="452"/>
  <c r="AE160" i="452"/>
  <c r="AD160" i="452"/>
  <c r="AA160" i="452"/>
  <c r="Z160" i="452"/>
  <c r="M160" i="452"/>
  <c r="W159" i="452"/>
  <c r="H159" i="452"/>
  <c r="W158" i="452"/>
  <c r="H158" i="452"/>
  <c r="W157" i="452"/>
  <c r="H157" i="452"/>
  <c r="W156" i="452"/>
  <c r="H156" i="452"/>
  <c r="AG155" i="452"/>
  <c r="AF155" i="452"/>
  <c r="W155" i="452"/>
  <c r="H155" i="452"/>
  <c r="W154" i="452"/>
  <c r="N154" i="452" s="1"/>
  <c r="P154" i="452"/>
  <c r="H154" i="452"/>
  <c r="W153" i="452"/>
  <c r="N153" i="452"/>
  <c r="O153" i="452" s="1"/>
  <c r="H153" i="452"/>
  <c r="W152" i="452"/>
  <c r="N152" i="452" s="1"/>
  <c r="P152" i="452"/>
  <c r="H152" i="452"/>
  <c r="W151" i="452"/>
  <c r="N151" i="452"/>
  <c r="O151" i="452" s="1"/>
  <c r="P151" i="452"/>
  <c r="H151" i="452"/>
  <c r="W150" i="452"/>
  <c r="N150" i="452" s="1"/>
  <c r="P150" i="452"/>
  <c r="H150" i="452"/>
  <c r="W149" i="452"/>
  <c r="N149" i="452"/>
  <c r="O149" i="452" s="1"/>
  <c r="H149" i="452"/>
  <c r="W148" i="452"/>
  <c r="N148" i="452"/>
  <c r="H148" i="452"/>
  <c r="AE147" i="452"/>
  <c r="AD147" i="452"/>
  <c r="AA147" i="452"/>
  <c r="Z147" i="452"/>
  <c r="W147" i="452"/>
  <c r="M147" i="452"/>
  <c r="W146" i="452"/>
  <c r="H146" i="452"/>
  <c r="AG145" i="452"/>
  <c r="AF145" i="452"/>
  <c r="W145" i="452"/>
  <c r="AG144" i="452"/>
  <c r="AF144" i="452"/>
  <c r="W144" i="452"/>
  <c r="AG143" i="452"/>
  <c r="AF143" i="452"/>
  <c r="W143" i="452"/>
  <c r="H143" i="452"/>
  <c r="W142" i="452"/>
  <c r="P142" i="452"/>
  <c r="N142" i="452"/>
  <c r="H142" i="452"/>
  <c r="W141" i="452"/>
  <c r="N141" i="452" s="1"/>
  <c r="P141" i="452"/>
  <c r="H141" i="452"/>
  <c r="W140" i="452"/>
  <c r="P140" i="452"/>
  <c r="N140" i="452"/>
  <c r="H140" i="452"/>
  <c r="W139" i="452"/>
  <c r="N139" i="452" s="1"/>
  <c r="P139" i="452"/>
  <c r="H139" i="452"/>
  <c r="W138" i="452"/>
  <c r="P138" i="452"/>
  <c r="N138" i="452"/>
  <c r="H138" i="452"/>
  <c r="W137" i="452"/>
  <c r="N137" i="452" s="1"/>
  <c r="P137" i="452"/>
  <c r="H137" i="452"/>
  <c r="W136" i="452"/>
  <c r="N136" i="452"/>
  <c r="P136" i="452"/>
  <c r="H136" i="452"/>
  <c r="W135" i="452"/>
  <c r="N135" i="452" s="1"/>
  <c r="P135" i="452"/>
  <c r="P147" i="452"/>
  <c r="H135" i="452"/>
  <c r="AE134" i="452"/>
  <c r="AD134" i="452"/>
  <c r="AA134" i="452"/>
  <c r="Z134" i="452"/>
  <c r="M134" i="452"/>
  <c r="W133" i="452"/>
  <c r="H133" i="452"/>
  <c r="W132" i="452"/>
  <c r="H132" i="452"/>
  <c r="AG131" i="452"/>
  <c r="AF131" i="452"/>
  <c r="W131" i="452"/>
  <c r="H131" i="452"/>
  <c r="W130" i="452"/>
  <c r="P130" i="452"/>
  <c r="N130" i="452"/>
  <c r="O130" i="452" s="1"/>
  <c r="AG130" i="452"/>
  <c r="H130" i="452"/>
  <c r="W129" i="452"/>
  <c r="N129" i="452"/>
  <c r="AF129" i="452" s="1"/>
  <c r="P129" i="452"/>
  <c r="H129" i="452"/>
  <c r="W128" i="452"/>
  <c r="P128" i="452"/>
  <c r="N128" i="452"/>
  <c r="O128" i="452" s="1"/>
  <c r="AG128" i="452"/>
  <c r="H128" i="452"/>
  <c r="W127" i="452"/>
  <c r="N127" i="452"/>
  <c r="AF127" i="452" s="1"/>
  <c r="P127" i="452"/>
  <c r="H127" i="452"/>
  <c r="W126" i="452"/>
  <c r="P126" i="452"/>
  <c r="N126" i="452"/>
  <c r="O126" i="452" s="1"/>
  <c r="AG126" i="452"/>
  <c r="H126" i="452"/>
  <c r="W125" i="452"/>
  <c r="N125" i="452"/>
  <c r="AF125" i="452" s="1"/>
  <c r="P125" i="452"/>
  <c r="H125" i="452"/>
  <c r="W124" i="452"/>
  <c r="P124" i="452"/>
  <c r="N124" i="452"/>
  <c r="O124" i="452" s="1"/>
  <c r="AG124" i="452"/>
  <c r="H124" i="452"/>
  <c r="W123" i="452"/>
  <c r="N123" i="452"/>
  <c r="AF123" i="452" s="1"/>
  <c r="P123" i="452"/>
  <c r="H123" i="452"/>
  <c r="W122" i="452"/>
  <c r="N122" i="452"/>
  <c r="N134" i="452" s="1"/>
  <c r="P122" i="452"/>
  <c r="H122" i="452"/>
  <c r="AE121" i="452"/>
  <c r="AD121" i="452"/>
  <c r="AA121" i="452"/>
  <c r="Z121" i="452"/>
  <c r="W121" i="452"/>
  <c r="M121" i="452"/>
  <c r="AG120" i="452"/>
  <c r="AF120" i="452"/>
  <c r="W120" i="452"/>
  <c r="H120" i="452"/>
  <c r="AG119" i="452"/>
  <c r="AF119" i="452"/>
  <c r="W119" i="452"/>
  <c r="H119" i="452"/>
  <c r="AG118" i="452"/>
  <c r="AF118" i="452"/>
  <c r="W118" i="452"/>
  <c r="H118" i="452"/>
  <c r="AG117" i="452"/>
  <c r="AF117" i="452"/>
  <c r="W117" i="452"/>
  <c r="H117" i="452"/>
  <c r="W116" i="452"/>
  <c r="N116" i="452"/>
  <c r="O116" i="452" s="1"/>
  <c r="P116" i="452"/>
  <c r="H116" i="452"/>
  <c r="W115" i="452"/>
  <c r="N115" i="452" s="1"/>
  <c r="P115" i="452"/>
  <c r="H115" i="452"/>
  <c r="W114" i="452"/>
  <c r="N114" i="452"/>
  <c r="O114" i="452" s="1"/>
  <c r="P114" i="452"/>
  <c r="H114" i="452"/>
  <c r="W113" i="452"/>
  <c r="N113" i="452" s="1"/>
  <c r="P113" i="452"/>
  <c r="H113" i="452"/>
  <c r="W112" i="452"/>
  <c r="N112" i="452"/>
  <c r="O112" i="452" s="1"/>
  <c r="P112" i="452"/>
  <c r="H112" i="452"/>
  <c r="W111" i="452"/>
  <c r="N111" i="452" s="1"/>
  <c r="P111" i="452"/>
  <c r="H111" i="452"/>
  <c r="W110" i="452"/>
  <c r="N110" i="452"/>
  <c r="O110" i="452" s="1"/>
  <c r="P110" i="452"/>
  <c r="H110" i="452"/>
  <c r="W109" i="452"/>
  <c r="N109" i="452"/>
  <c r="N121" i="452" s="1"/>
  <c r="P121" i="452"/>
  <c r="H109" i="452"/>
  <c r="AE108" i="452"/>
  <c r="AD108" i="452"/>
  <c r="AA108" i="452"/>
  <c r="Z108" i="452"/>
  <c r="W108" i="452"/>
  <c r="M108" i="452"/>
  <c r="W107" i="452"/>
  <c r="H107" i="452"/>
  <c r="AG106" i="452"/>
  <c r="AF106" i="452"/>
  <c r="W106" i="452"/>
  <c r="H106" i="452"/>
  <c r="AG105" i="452"/>
  <c r="AF105" i="452"/>
  <c r="W105" i="452"/>
  <c r="H105" i="452"/>
  <c r="AG104" i="452"/>
  <c r="AF104" i="452"/>
  <c r="W104" i="452"/>
  <c r="H104" i="452"/>
  <c r="AG103" i="452"/>
  <c r="AF103" i="452"/>
  <c r="W103" i="452"/>
  <c r="H103" i="452"/>
  <c r="W102" i="452"/>
  <c r="P102" i="452"/>
  <c r="N102" i="452"/>
  <c r="AG102" i="452" s="1"/>
  <c r="H102" i="452"/>
  <c r="W101" i="452"/>
  <c r="N101" i="452"/>
  <c r="P101" i="452"/>
  <c r="H101" i="452"/>
  <c r="W100" i="452"/>
  <c r="P100" i="452"/>
  <c r="N100" i="452"/>
  <c r="O100" i="452" s="1"/>
  <c r="H100" i="452"/>
  <c r="W99" i="452"/>
  <c r="N99" i="452"/>
  <c r="P99" i="452"/>
  <c r="H99" i="452"/>
  <c r="W98" i="452"/>
  <c r="N98" i="452"/>
  <c r="O98" i="452" s="1"/>
  <c r="Q98" i="452" s="1"/>
  <c r="R98" i="452"/>
  <c r="P98" i="452"/>
  <c r="H98" i="452"/>
  <c r="W97" i="452"/>
  <c r="N97" i="452" s="1"/>
  <c r="P97" i="452"/>
  <c r="H97" i="452"/>
  <c r="W96" i="452"/>
  <c r="N96" i="452" s="1"/>
  <c r="P108" i="452"/>
  <c r="H96" i="452"/>
  <c r="AE95" i="452"/>
  <c r="AD95" i="452"/>
  <c r="AA95" i="452"/>
  <c r="Z95" i="452"/>
  <c r="M95" i="452"/>
  <c r="AG94" i="452"/>
  <c r="AF94" i="452"/>
  <c r="W94" i="452"/>
  <c r="H94" i="452"/>
  <c r="AG93" i="452"/>
  <c r="AF93" i="452"/>
  <c r="W93" i="452"/>
  <c r="H93" i="452"/>
  <c r="AG92" i="452"/>
  <c r="AF92" i="452"/>
  <c r="W92" i="452"/>
  <c r="H92" i="452"/>
  <c r="AG91" i="452"/>
  <c r="AF91" i="452"/>
  <c r="W91" i="452"/>
  <c r="H91" i="452"/>
  <c r="AG90" i="452"/>
  <c r="AF90" i="452"/>
  <c r="W90" i="452"/>
  <c r="H90" i="452"/>
  <c r="AG89" i="452"/>
  <c r="AF89" i="452"/>
  <c r="W89" i="452"/>
  <c r="H89" i="452"/>
  <c r="W88" i="452"/>
  <c r="N88" i="452"/>
  <c r="O88" i="452" s="1"/>
  <c r="P88" i="452"/>
  <c r="H88" i="452"/>
  <c r="W87" i="452"/>
  <c r="P87" i="452"/>
  <c r="N87" i="452"/>
  <c r="AG87" i="452" s="1"/>
  <c r="H87" i="452"/>
  <c r="W86" i="452"/>
  <c r="N86" i="452"/>
  <c r="O86" i="452" s="1"/>
  <c r="P86" i="452"/>
  <c r="H86" i="452"/>
  <c r="W85" i="452"/>
  <c r="P85" i="452"/>
  <c r="N85" i="452"/>
  <c r="AG85" i="452" s="1"/>
  <c r="H85" i="452"/>
  <c r="W84" i="452"/>
  <c r="N84" i="452"/>
  <c r="O84" i="452" s="1"/>
  <c r="P84" i="452"/>
  <c r="H84" i="452"/>
  <c r="W83" i="452"/>
  <c r="P83" i="452"/>
  <c r="N83" i="452"/>
  <c r="N95" i="452" s="1"/>
  <c r="H83" i="452"/>
  <c r="AE82" i="452"/>
  <c r="AD82" i="452"/>
  <c r="AA82" i="452"/>
  <c r="Z82" i="452"/>
  <c r="M82" i="452"/>
  <c r="W81" i="452"/>
  <c r="AG80" i="452"/>
  <c r="AF80" i="452"/>
  <c r="W80" i="452"/>
  <c r="H80" i="452"/>
  <c r="AG79" i="452"/>
  <c r="AF79" i="452"/>
  <c r="W79" i="452"/>
  <c r="H79" i="452"/>
  <c r="AG78" i="452"/>
  <c r="AF78" i="452"/>
  <c r="W78" i="452"/>
  <c r="H78" i="452"/>
  <c r="AG77" i="452"/>
  <c r="AF77" i="452"/>
  <c r="W77" i="452"/>
  <c r="H77" i="452"/>
  <c r="AG76" i="452"/>
  <c r="AF76" i="452"/>
  <c r="W76" i="452"/>
  <c r="H76" i="452"/>
  <c r="AG75" i="452"/>
  <c r="AF75" i="452"/>
  <c r="W75" i="452"/>
  <c r="H75" i="452"/>
  <c r="AG74" i="452"/>
  <c r="AF74" i="452"/>
  <c r="W74" i="452"/>
  <c r="H74" i="452"/>
  <c r="W73" i="452"/>
  <c r="N73" i="452" s="1"/>
  <c r="P73" i="452"/>
  <c r="H73" i="452"/>
  <c r="W72" i="452"/>
  <c r="N72" i="452" s="1"/>
  <c r="H72" i="452"/>
  <c r="W71" i="452"/>
  <c r="N71" i="452"/>
  <c r="P71" i="452"/>
  <c r="H71" i="452"/>
  <c r="W70" i="452"/>
  <c r="N70" i="452" s="1"/>
  <c r="P70" i="452"/>
  <c r="H70" i="452"/>
  <c r="AE69" i="452"/>
  <c r="AD69" i="452"/>
  <c r="AA69" i="452"/>
  <c r="Z69" i="452"/>
  <c r="W69" i="452"/>
  <c r="M69" i="452"/>
  <c r="W68" i="452"/>
  <c r="H68" i="452"/>
  <c r="AG67" i="452"/>
  <c r="AF67" i="452"/>
  <c r="W67" i="452"/>
  <c r="H67" i="452"/>
  <c r="AG66" i="452"/>
  <c r="AF66" i="452"/>
  <c r="W66" i="452"/>
  <c r="H66" i="452"/>
  <c r="AG65" i="452"/>
  <c r="AF65" i="452"/>
  <c r="W65" i="452"/>
  <c r="H65" i="452"/>
  <c r="AG64" i="452"/>
  <c r="AF64" i="452"/>
  <c r="W64" i="452"/>
  <c r="H64" i="452"/>
  <c r="AG63" i="452"/>
  <c r="AF63" i="452"/>
  <c r="W63" i="452"/>
  <c r="H63" i="452"/>
  <c r="AG62" i="452"/>
  <c r="AF62" i="452"/>
  <c r="W62" i="452"/>
  <c r="H62" i="452"/>
  <c r="W61" i="452"/>
  <c r="N61" i="452"/>
  <c r="O61" i="452" s="1"/>
  <c r="P61" i="452"/>
  <c r="H61" i="452"/>
  <c r="W60" i="452"/>
  <c r="N60" i="452"/>
  <c r="AG60" i="452" s="1"/>
  <c r="P60" i="452"/>
  <c r="H60" i="452"/>
  <c r="W59" i="452"/>
  <c r="P59" i="452"/>
  <c r="N59" i="452"/>
  <c r="O59" i="452" s="1"/>
  <c r="H59" i="452"/>
  <c r="W58" i="452"/>
  <c r="P58" i="452"/>
  <c r="N58" i="452"/>
  <c r="AG58" i="452" s="1"/>
  <c r="H58" i="452"/>
  <c r="W57" i="452"/>
  <c r="P57" i="452"/>
  <c r="N57" i="452"/>
  <c r="N69" i="452" s="1"/>
  <c r="H57" i="452"/>
  <c r="AE56" i="452"/>
  <c r="AD56" i="452"/>
  <c r="AA56" i="452"/>
  <c r="Z56" i="452"/>
  <c r="W56" i="452"/>
  <c r="M56" i="452"/>
  <c r="W55" i="452"/>
  <c r="H55" i="452"/>
  <c r="AG54" i="452"/>
  <c r="AF54" i="452"/>
  <c r="W54" i="452"/>
  <c r="H54" i="452"/>
  <c r="AG53" i="452"/>
  <c r="AF53" i="452"/>
  <c r="W53" i="452"/>
  <c r="H53" i="452"/>
  <c r="AG52" i="452"/>
  <c r="AF52" i="452"/>
  <c r="W52" i="452"/>
  <c r="H52" i="452"/>
  <c r="W51" i="452"/>
  <c r="N51" i="452"/>
  <c r="O51" i="452" s="1"/>
  <c r="AG51" i="452"/>
  <c r="P51" i="452"/>
  <c r="H51" i="452"/>
  <c r="W50" i="452"/>
  <c r="N50" i="452"/>
  <c r="AF50" i="452" s="1"/>
  <c r="P50" i="452"/>
  <c r="H50" i="452"/>
  <c r="W49" i="452"/>
  <c r="N49" i="452"/>
  <c r="AF49" i="452"/>
  <c r="P49" i="452"/>
  <c r="H49" i="452"/>
  <c r="W48" i="452"/>
  <c r="N48" i="452" s="1"/>
  <c r="P48" i="452"/>
  <c r="H48" i="452"/>
  <c r="W47" i="452"/>
  <c r="N47" i="452"/>
  <c r="P47" i="452"/>
  <c r="H47" i="452"/>
  <c r="W46" i="452"/>
  <c r="N46" i="452" s="1"/>
  <c r="P46" i="452"/>
  <c r="H46" i="452"/>
  <c r="W45" i="452"/>
  <c r="N45" i="452"/>
  <c r="P45" i="452"/>
  <c r="H45" i="452"/>
  <c r="W44" i="452"/>
  <c r="N44" i="452" s="1"/>
  <c r="P56" i="452"/>
  <c r="H44" i="452"/>
  <c r="AE43" i="452"/>
  <c r="AD43" i="452"/>
  <c r="AA43" i="452"/>
  <c r="Z43" i="452"/>
  <c r="M43" i="452"/>
  <c r="W42" i="452"/>
  <c r="H42" i="452"/>
  <c r="W41" i="452"/>
  <c r="AG40" i="452"/>
  <c r="AF40" i="452"/>
  <c r="W40" i="452"/>
  <c r="H40" i="452"/>
  <c r="AG39" i="452"/>
  <c r="AF39" i="452"/>
  <c r="W39" i="452"/>
  <c r="H39" i="452"/>
  <c r="AG38" i="452"/>
  <c r="AF38" i="452"/>
  <c r="W38" i="452"/>
  <c r="H38" i="452"/>
  <c r="W37" i="452"/>
  <c r="N37" i="452" s="1"/>
  <c r="P37" i="452"/>
  <c r="H37" i="452"/>
  <c r="W36" i="452"/>
  <c r="N36" i="452"/>
  <c r="P36" i="452"/>
  <c r="H36" i="452"/>
  <c r="W35" i="452"/>
  <c r="N35" i="452" s="1"/>
  <c r="P35" i="452"/>
  <c r="H35" i="452"/>
  <c r="W34" i="452"/>
  <c r="N34" i="452"/>
  <c r="P34" i="452"/>
  <c r="H34" i="452"/>
  <c r="W33" i="452"/>
  <c r="N33" i="452" s="1"/>
  <c r="P33" i="452"/>
  <c r="H33" i="452"/>
  <c r="W32" i="452"/>
  <c r="N32" i="452"/>
  <c r="O32" i="452" s="1"/>
  <c r="P32" i="452"/>
  <c r="H32" i="452"/>
  <c r="W31" i="452"/>
  <c r="N31" i="452"/>
  <c r="H31" i="452"/>
  <c r="AE30" i="452"/>
  <c r="AD30" i="452"/>
  <c r="AA30" i="452"/>
  <c r="Z30" i="452"/>
  <c r="M30" i="452"/>
  <c r="AF29" i="452"/>
  <c r="W29" i="452"/>
  <c r="H29" i="452"/>
  <c r="AG28" i="452"/>
  <c r="AF28" i="452"/>
  <c r="W28" i="452"/>
  <c r="H28" i="452"/>
  <c r="AG27" i="452"/>
  <c r="AF27" i="452"/>
  <c r="W27" i="452"/>
  <c r="H27" i="452"/>
  <c r="AG26" i="452"/>
  <c r="AF26" i="452"/>
  <c r="W26" i="452"/>
  <c r="H26" i="452"/>
  <c r="AG25" i="452"/>
  <c r="AF25" i="452"/>
  <c r="W25" i="452"/>
  <c r="H25" i="452"/>
  <c r="AG24" i="452"/>
  <c r="AF24" i="452"/>
  <c r="W24" i="452"/>
  <c r="H24" i="452"/>
  <c r="AG23" i="452"/>
  <c r="AF23" i="452"/>
  <c r="W23" i="452"/>
  <c r="H23" i="452"/>
  <c r="W22" i="452"/>
  <c r="N22" i="452" s="1"/>
  <c r="P22" i="452"/>
  <c r="H22" i="452"/>
  <c r="W21" i="452"/>
  <c r="N21" i="452"/>
  <c r="AF21" i="452" s="1"/>
  <c r="P21" i="452"/>
  <c r="H21" i="452"/>
  <c r="W20" i="452"/>
  <c r="N20" i="452" s="1"/>
  <c r="P20" i="452"/>
  <c r="H20" i="452"/>
  <c r="W19" i="452"/>
  <c r="N19" i="452"/>
  <c r="AF19" i="452" s="1"/>
  <c r="P19" i="452"/>
  <c r="H19" i="452"/>
  <c r="W18" i="452"/>
  <c r="N18" i="452"/>
  <c r="P18" i="452"/>
  <c r="H18" i="452"/>
  <c r="AE17" i="452"/>
  <c r="AD17" i="452"/>
  <c r="AA17" i="452"/>
  <c r="Z17" i="452"/>
  <c r="W17" i="452"/>
  <c r="M17" i="452"/>
  <c r="AG16" i="452"/>
  <c r="AF16" i="452"/>
  <c r="W16" i="452"/>
  <c r="H16" i="452"/>
  <c r="AG15" i="452"/>
  <c r="AF15" i="452"/>
  <c r="W15" i="452"/>
  <c r="H15" i="452"/>
  <c r="AG14" i="452"/>
  <c r="AF14" i="452"/>
  <c r="W14" i="452"/>
  <c r="H14" i="452"/>
  <c r="AG13" i="452"/>
  <c r="AF13" i="452"/>
  <c r="W13" i="452"/>
  <c r="H13" i="452"/>
  <c r="AG12" i="452"/>
  <c r="AF12" i="452"/>
  <c r="W12" i="452"/>
  <c r="H12" i="452"/>
  <c r="AG11" i="452"/>
  <c r="AF11" i="452"/>
  <c r="W11" i="452"/>
  <c r="H11" i="452"/>
  <c r="W10" i="452"/>
  <c r="N10" i="452" s="1"/>
  <c r="P10" i="452"/>
  <c r="H10" i="452"/>
  <c r="W9" i="452"/>
  <c r="N9" i="452"/>
  <c r="AG9" i="452" s="1"/>
  <c r="H9" i="452"/>
  <c r="W8" i="452"/>
  <c r="N8" i="452" s="1"/>
  <c r="P8" i="452"/>
  <c r="H8" i="452"/>
  <c r="W7" i="452"/>
  <c r="N7" i="452"/>
  <c r="AG7" i="452" s="1"/>
  <c r="H7" i="452"/>
  <c r="W6" i="452"/>
  <c r="N6" i="452" s="1"/>
  <c r="P6" i="452"/>
  <c r="H6" i="452"/>
  <c r="W5" i="452"/>
  <c r="N5" i="452" s="1"/>
  <c r="P5" i="452"/>
  <c r="P17" i="452"/>
  <c r="H5" i="452"/>
  <c r="AE2" i="452"/>
  <c r="AD2" i="452"/>
  <c r="AA2" i="452"/>
  <c r="Z2" i="452"/>
  <c r="I2" i="452"/>
  <c r="I1" i="452"/>
  <c r="E1" i="452"/>
  <c r="J124" i="451"/>
  <c r="H123" i="451"/>
  <c r="H122" i="451"/>
  <c r="H121" i="451"/>
  <c r="H120" i="451"/>
  <c r="H119" i="451"/>
  <c r="P118" i="451"/>
  <c r="K118" i="451" s="1"/>
  <c r="L118" i="451" s="1"/>
  <c r="H118" i="451"/>
  <c r="P117" i="451"/>
  <c r="K117" i="451"/>
  <c r="L117" i="451" s="1"/>
  <c r="H117" i="451"/>
  <c r="P116" i="451"/>
  <c r="K116" i="451" s="1"/>
  <c r="L116" i="451" s="1"/>
  <c r="H116" i="451"/>
  <c r="P115" i="451"/>
  <c r="K115" i="451"/>
  <c r="L115" i="451" s="1"/>
  <c r="H115" i="451"/>
  <c r="P114" i="451"/>
  <c r="K114" i="451" s="1"/>
  <c r="L114" i="451" s="1"/>
  <c r="H114" i="451"/>
  <c r="P113" i="451"/>
  <c r="K113" i="451"/>
  <c r="L113" i="451" s="1"/>
  <c r="H113" i="451"/>
  <c r="P112" i="451"/>
  <c r="K112" i="451" s="1"/>
  <c r="H112" i="451"/>
  <c r="J111" i="451"/>
  <c r="H110" i="451"/>
  <c r="H109" i="451"/>
  <c r="H108" i="451"/>
  <c r="P107" i="451"/>
  <c r="K107" i="451"/>
  <c r="L107" i="451" s="1"/>
  <c r="H107" i="451"/>
  <c r="P106" i="451"/>
  <c r="K106" i="451" s="1"/>
  <c r="L106" i="451" s="1"/>
  <c r="H106" i="451"/>
  <c r="P105" i="451"/>
  <c r="K105" i="451"/>
  <c r="L105" i="451" s="1"/>
  <c r="H105" i="451"/>
  <c r="P104" i="451"/>
  <c r="K104" i="451" s="1"/>
  <c r="L104" i="451" s="1"/>
  <c r="H104" i="451"/>
  <c r="P103" i="451"/>
  <c r="K103" i="451"/>
  <c r="L103" i="451" s="1"/>
  <c r="H103" i="451"/>
  <c r="P102" i="451"/>
  <c r="K102" i="451" s="1"/>
  <c r="L102" i="451" s="1"/>
  <c r="H102" i="451"/>
  <c r="P101" i="451"/>
  <c r="K101" i="451"/>
  <c r="H101" i="451"/>
  <c r="J100" i="451"/>
  <c r="H99" i="451"/>
  <c r="H98" i="451"/>
  <c r="H97" i="451"/>
  <c r="H96" i="451"/>
  <c r="H95" i="451"/>
  <c r="P94" i="451"/>
  <c r="K94" i="451" s="1"/>
  <c r="L94" i="451" s="1"/>
  <c r="H94" i="451"/>
  <c r="P93" i="451"/>
  <c r="K93" i="451"/>
  <c r="L93" i="451" s="1"/>
  <c r="H93" i="451"/>
  <c r="P92" i="451"/>
  <c r="K92" i="451" s="1"/>
  <c r="H92" i="451"/>
  <c r="H90" i="451"/>
  <c r="H89" i="451"/>
  <c r="H88" i="451"/>
  <c r="H87" i="451"/>
  <c r="H86" i="451"/>
  <c r="H85" i="451"/>
  <c r="H84" i="451"/>
  <c r="H83" i="451"/>
  <c r="H82" i="451"/>
  <c r="L81" i="451"/>
  <c r="K81" i="451"/>
  <c r="J81" i="451"/>
  <c r="H80" i="451"/>
  <c r="H79" i="451"/>
  <c r="H78" i="451"/>
  <c r="H77" i="451"/>
  <c r="H76" i="451"/>
  <c r="J75" i="451"/>
  <c r="H74" i="451"/>
  <c r="H73" i="451"/>
  <c r="H72" i="451"/>
  <c r="P71" i="451"/>
  <c r="K71" i="451" s="1"/>
  <c r="L71" i="451" s="1"/>
  <c r="H71" i="451"/>
  <c r="P70" i="451"/>
  <c r="K70" i="451"/>
  <c r="L70" i="451" s="1"/>
  <c r="H70" i="451"/>
  <c r="P69" i="451"/>
  <c r="K69" i="451"/>
  <c r="L69" i="451" s="1"/>
  <c r="H69" i="451"/>
  <c r="P68" i="451"/>
  <c r="K68" i="451" s="1"/>
  <c r="L68" i="451" s="1"/>
  <c r="H68" i="451"/>
  <c r="P67" i="451"/>
  <c r="K67" i="451"/>
  <c r="L67" i="451" s="1"/>
  <c r="H67" i="451"/>
  <c r="P66" i="451"/>
  <c r="K66" i="451" s="1"/>
  <c r="L66" i="451" s="1"/>
  <c r="H66" i="451"/>
  <c r="P65" i="451"/>
  <c r="K65" i="451"/>
  <c r="H65" i="451"/>
  <c r="J64" i="451"/>
  <c r="H63" i="451"/>
  <c r="H62" i="451"/>
  <c r="H61" i="451"/>
  <c r="H60" i="451"/>
  <c r="H59" i="451"/>
  <c r="P58" i="451"/>
  <c r="K58" i="451"/>
  <c r="L58" i="451" s="1"/>
  <c r="H58" i="451"/>
  <c r="P57" i="451"/>
  <c r="K57" i="451" s="1"/>
  <c r="L57" i="451" s="1"/>
  <c r="H57" i="451"/>
  <c r="P56" i="451"/>
  <c r="K56" i="451"/>
  <c r="L56" i="451" s="1"/>
  <c r="H56" i="451"/>
  <c r="P55" i="451"/>
  <c r="K55" i="451" s="1"/>
  <c r="L55" i="451" s="1"/>
  <c r="H55" i="451"/>
  <c r="P54" i="451"/>
  <c r="K54" i="451"/>
  <c r="L54" i="451" s="1"/>
  <c r="H54" i="451"/>
  <c r="P53" i="451"/>
  <c r="K53" i="451" s="1"/>
  <c r="L53" i="451" s="1"/>
  <c r="H53" i="451"/>
  <c r="P52" i="451"/>
  <c r="K52" i="451"/>
  <c r="L52" i="451" s="1"/>
  <c r="H52" i="451"/>
  <c r="H50" i="451"/>
  <c r="H49" i="451"/>
  <c r="H47" i="451"/>
  <c r="H46" i="451"/>
  <c r="H45" i="451"/>
  <c r="H44" i="451"/>
  <c r="H43" i="451"/>
  <c r="H42" i="451"/>
  <c r="H41" i="451"/>
  <c r="H40" i="451"/>
  <c r="H39" i="451"/>
  <c r="J38" i="451"/>
  <c r="H37" i="451"/>
  <c r="H36" i="451"/>
  <c r="H35" i="451"/>
  <c r="H34" i="451"/>
  <c r="H33" i="451"/>
  <c r="H32" i="451"/>
  <c r="H31" i="451"/>
  <c r="H30" i="451"/>
  <c r="H29" i="451"/>
  <c r="P28" i="451"/>
  <c r="K28" i="451" s="1"/>
  <c r="L28" i="451" s="1"/>
  <c r="H28" i="451"/>
  <c r="P27" i="451"/>
  <c r="K27" i="451"/>
  <c r="L27" i="451" s="1"/>
  <c r="H27" i="451"/>
  <c r="P26" i="451"/>
  <c r="K26" i="451" s="1"/>
  <c r="L26" i="451" s="1"/>
  <c r="H26" i="451"/>
  <c r="P25" i="451"/>
  <c r="K25" i="451"/>
  <c r="K38" i="451" s="1"/>
  <c r="H25" i="451"/>
  <c r="J24" i="451"/>
  <c r="H23" i="451"/>
  <c r="H22" i="451"/>
  <c r="H21" i="451"/>
  <c r="P20" i="451"/>
  <c r="K20" i="451" s="1"/>
  <c r="L20" i="451" s="1"/>
  <c r="H20" i="451"/>
  <c r="P19" i="451"/>
  <c r="K19" i="451"/>
  <c r="L19" i="451" s="1"/>
  <c r="H19" i="451"/>
  <c r="P18" i="451"/>
  <c r="K18" i="451" s="1"/>
  <c r="L18" i="451" s="1"/>
  <c r="H18" i="451"/>
  <c r="P17" i="451"/>
  <c r="K17" i="451"/>
  <c r="L17" i="451" s="1"/>
  <c r="H17" i="451"/>
  <c r="J16" i="451"/>
  <c r="I1" i="451" s="1"/>
  <c r="H15" i="451"/>
  <c r="H14" i="451"/>
  <c r="H13" i="451"/>
  <c r="H12" i="451"/>
  <c r="H11" i="451"/>
  <c r="H10" i="451"/>
  <c r="H9" i="451"/>
  <c r="H8" i="451"/>
  <c r="P7" i="451"/>
  <c r="K7" i="451" s="1"/>
  <c r="L7" i="451" s="1"/>
  <c r="H7" i="451"/>
  <c r="P6" i="451"/>
  <c r="K6" i="451"/>
  <c r="L6" i="451" s="1"/>
  <c r="H6" i="451"/>
  <c r="P5" i="451"/>
  <c r="K5" i="451" s="1"/>
  <c r="H5" i="451"/>
  <c r="I2" i="451"/>
  <c r="E1" i="451"/>
  <c r="J124" i="450"/>
  <c r="H123" i="450"/>
  <c r="H122" i="450"/>
  <c r="H121" i="450"/>
  <c r="H120" i="450"/>
  <c r="H119" i="450"/>
  <c r="P118" i="450"/>
  <c r="K118" i="450" s="1"/>
  <c r="L118" i="450" s="1"/>
  <c r="H118" i="450"/>
  <c r="P117" i="450"/>
  <c r="K117" i="450"/>
  <c r="L117" i="450" s="1"/>
  <c r="H117" i="450"/>
  <c r="P116" i="450"/>
  <c r="K116" i="450" s="1"/>
  <c r="L116" i="450" s="1"/>
  <c r="H116" i="450"/>
  <c r="P115" i="450"/>
  <c r="K115" i="450"/>
  <c r="L115" i="450" s="1"/>
  <c r="H115" i="450"/>
  <c r="P114" i="450"/>
  <c r="K114" i="450" s="1"/>
  <c r="L114" i="450" s="1"/>
  <c r="H114" i="450"/>
  <c r="P113" i="450"/>
  <c r="K113" i="450"/>
  <c r="L113" i="450" s="1"/>
  <c r="H113" i="450"/>
  <c r="P112" i="450"/>
  <c r="K112" i="450" s="1"/>
  <c r="H112" i="450"/>
  <c r="J111" i="450"/>
  <c r="H110" i="450"/>
  <c r="H109" i="450"/>
  <c r="H108" i="450"/>
  <c r="P107" i="450"/>
  <c r="K107" i="450"/>
  <c r="L107" i="450" s="1"/>
  <c r="H107" i="450"/>
  <c r="P106" i="450"/>
  <c r="K106" i="450" s="1"/>
  <c r="L106" i="450" s="1"/>
  <c r="H106" i="450"/>
  <c r="P105" i="450"/>
  <c r="K105" i="450"/>
  <c r="L105" i="450" s="1"/>
  <c r="H105" i="450"/>
  <c r="P104" i="450"/>
  <c r="K104" i="450" s="1"/>
  <c r="L104" i="450" s="1"/>
  <c r="H104" i="450"/>
  <c r="P103" i="450"/>
  <c r="K103" i="450"/>
  <c r="L103" i="450" s="1"/>
  <c r="H103" i="450"/>
  <c r="P102" i="450"/>
  <c r="K102" i="450" s="1"/>
  <c r="L102" i="450" s="1"/>
  <c r="H102" i="450"/>
  <c r="P101" i="450"/>
  <c r="K101" i="450"/>
  <c r="K111" i="450" s="1"/>
  <c r="H101" i="450"/>
  <c r="J100" i="450"/>
  <c r="H99" i="450"/>
  <c r="H98" i="450"/>
  <c r="H97" i="450"/>
  <c r="H96" i="450"/>
  <c r="H95" i="450"/>
  <c r="P94" i="450"/>
  <c r="K94" i="450" s="1"/>
  <c r="L94" i="450" s="1"/>
  <c r="H94" i="450"/>
  <c r="P93" i="450"/>
  <c r="K93" i="450"/>
  <c r="L93" i="450" s="1"/>
  <c r="H93" i="450"/>
  <c r="P92" i="450"/>
  <c r="K92" i="450" s="1"/>
  <c r="H92" i="450"/>
  <c r="H90" i="450"/>
  <c r="H89" i="450"/>
  <c r="H88" i="450"/>
  <c r="H87" i="450"/>
  <c r="H86" i="450"/>
  <c r="H85" i="450"/>
  <c r="H84" i="450"/>
  <c r="H83" i="450"/>
  <c r="H82" i="450"/>
  <c r="L81" i="450"/>
  <c r="K81" i="450"/>
  <c r="J81" i="450"/>
  <c r="H80" i="450"/>
  <c r="H79" i="450"/>
  <c r="H78" i="450"/>
  <c r="H77" i="450"/>
  <c r="H76" i="450"/>
  <c r="J75" i="450"/>
  <c r="H74" i="450"/>
  <c r="H73" i="450"/>
  <c r="H72" i="450"/>
  <c r="P71" i="450"/>
  <c r="K71" i="450" s="1"/>
  <c r="L71" i="450" s="1"/>
  <c r="H71" i="450"/>
  <c r="P70" i="450"/>
  <c r="K70" i="450"/>
  <c r="L70" i="450" s="1"/>
  <c r="H70" i="450"/>
  <c r="P69" i="450"/>
  <c r="K69" i="450" s="1"/>
  <c r="L69" i="450" s="1"/>
  <c r="H69" i="450"/>
  <c r="P68" i="450"/>
  <c r="K68" i="450"/>
  <c r="L68" i="450" s="1"/>
  <c r="H68" i="450"/>
  <c r="P67" i="450"/>
  <c r="K67" i="450" s="1"/>
  <c r="L67" i="450" s="1"/>
  <c r="H67" i="450"/>
  <c r="P66" i="450"/>
  <c r="K66" i="450"/>
  <c r="L66" i="450" s="1"/>
  <c r="H66" i="450"/>
  <c r="P65" i="450"/>
  <c r="K65" i="450" s="1"/>
  <c r="H65" i="450"/>
  <c r="J64" i="450"/>
  <c r="H63" i="450"/>
  <c r="H62" i="450"/>
  <c r="H61" i="450"/>
  <c r="H60" i="450"/>
  <c r="H59" i="450"/>
  <c r="P58" i="450"/>
  <c r="K58" i="450"/>
  <c r="L58" i="450" s="1"/>
  <c r="H58" i="450"/>
  <c r="P57" i="450"/>
  <c r="K57" i="450" s="1"/>
  <c r="L57" i="450"/>
  <c r="H57" i="450"/>
  <c r="P56" i="450"/>
  <c r="K56" i="450"/>
  <c r="L56" i="450" s="1"/>
  <c r="H56" i="450"/>
  <c r="P55" i="450"/>
  <c r="K55" i="450" s="1"/>
  <c r="L55" i="450"/>
  <c r="H55" i="450"/>
  <c r="P54" i="450"/>
  <c r="K54" i="450"/>
  <c r="L54" i="450" s="1"/>
  <c r="H54" i="450"/>
  <c r="P53" i="450"/>
  <c r="K53" i="450" s="1"/>
  <c r="L53" i="450"/>
  <c r="H53" i="450"/>
  <c r="P52" i="450"/>
  <c r="K52" i="450"/>
  <c r="L52" i="450" s="1"/>
  <c r="L64" i="450" s="1"/>
  <c r="H52" i="450"/>
  <c r="H50" i="450"/>
  <c r="H49" i="450"/>
  <c r="H47" i="450"/>
  <c r="H46" i="450"/>
  <c r="H45" i="450"/>
  <c r="H44" i="450"/>
  <c r="H43" i="450"/>
  <c r="H42" i="450"/>
  <c r="H41" i="450"/>
  <c r="H40" i="450"/>
  <c r="H39" i="450"/>
  <c r="J38" i="450"/>
  <c r="H37" i="450"/>
  <c r="H36" i="450"/>
  <c r="H35" i="450"/>
  <c r="H34" i="450"/>
  <c r="H33" i="450"/>
  <c r="H32" i="450"/>
  <c r="H31" i="450"/>
  <c r="H30" i="450"/>
  <c r="H29" i="450"/>
  <c r="P28" i="450"/>
  <c r="K28" i="450"/>
  <c r="L28" i="450" s="1"/>
  <c r="H28" i="450"/>
  <c r="P27" i="450"/>
  <c r="K27" i="450"/>
  <c r="L27" i="450" s="1"/>
  <c r="H27" i="450"/>
  <c r="P26" i="450"/>
  <c r="K26" i="450" s="1"/>
  <c r="L26" i="450" s="1"/>
  <c r="H26" i="450"/>
  <c r="P25" i="450"/>
  <c r="K25" i="450"/>
  <c r="L25" i="450" s="1"/>
  <c r="L38" i="450" s="1"/>
  <c r="H25" i="450"/>
  <c r="J24" i="450"/>
  <c r="H23" i="450"/>
  <c r="H22" i="450"/>
  <c r="H21" i="450"/>
  <c r="P20" i="450"/>
  <c r="K20" i="450"/>
  <c r="L20" i="450" s="1"/>
  <c r="H20" i="450"/>
  <c r="P19" i="450"/>
  <c r="K19" i="450" s="1"/>
  <c r="L19" i="450" s="1"/>
  <c r="H19" i="450"/>
  <c r="P18" i="450"/>
  <c r="K18" i="450"/>
  <c r="L18" i="450" s="1"/>
  <c r="H18" i="450"/>
  <c r="P17" i="450"/>
  <c r="K17" i="450" s="1"/>
  <c r="H17" i="450"/>
  <c r="J16" i="450"/>
  <c r="I1" i="450" s="1"/>
  <c r="H15" i="450"/>
  <c r="H14" i="450"/>
  <c r="H13" i="450"/>
  <c r="H12" i="450"/>
  <c r="H11" i="450"/>
  <c r="H10" i="450"/>
  <c r="H9" i="450"/>
  <c r="H8" i="450"/>
  <c r="P7" i="450"/>
  <c r="K7" i="450"/>
  <c r="L7" i="450" s="1"/>
  <c r="H7" i="450"/>
  <c r="P6" i="450"/>
  <c r="K6" i="450" s="1"/>
  <c r="L6" i="450" s="1"/>
  <c r="H6" i="450"/>
  <c r="P5" i="450"/>
  <c r="K5" i="450"/>
  <c r="K16" i="450" s="1"/>
  <c r="H5" i="450"/>
  <c r="I2" i="450"/>
  <c r="E1" i="450"/>
  <c r="M32" i="449"/>
  <c r="L32" i="449"/>
  <c r="K32" i="449"/>
  <c r="L8" i="449" s="1"/>
  <c r="J32" i="449"/>
  <c r="I32" i="449"/>
  <c r="H32" i="449"/>
  <c r="G32" i="449"/>
  <c r="F32" i="449"/>
  <c r="E32" i="449"/>
  <c r="D32" i="449"/>
  <c r="Q15" i="449"/>
  <c r="P15" i="449"/>
  <c r="O15" i="449"/>
  <c r="N15" i="449"/>
  <c r="M15" i="449"/>
  <c r="L15" i="449"/>
  <c r="K15" i="449"/>
  <c r="J15" i="449"/>
  <c r="I15" i="449"/>
  <c r="H15" i="449"/>
  <c r="G15" i="449"/>
  <c r="F15" i="449"/>
  <c r="E15" i="449"/>
  <c r="D15" i="449"/>
  <c r="F8" i="449" s="1"/>
  <c r="H8" i="449"/>
  <c r="J7" i="449"/>
  <c r="H7" i="449"/>
  <c r="J6" i="449"/>
  <c r="H6" i="449"/>
  <c r="F6" i="449"/>
  <c r="M32" i="448"/>
  <c r="L32" i="448"/>
  <c r="K32" i="448"/>
  <c r="L8" i="448" s="1"/>
  <c r="J32" i="448"/>
  <c r="I32" i="448"/>
  <c r="H32" i="448"/>
  <c r="G32" i="448"/>
  <c r="F32" i="448"/>
  <c r="E32" i="448"/>
  <c r="D32" i="448"/>
  <c r="Q15" i="448"/>
  <c r="P15" i="448"/>
  <c r="O15" i="448"/>
  <c r="N15" i="448"/>
  <c r="M15" i="448"/>
  <c r="L15" i="448"/>
  <c r="K15" i="448"/>
  <c r="J15" i="448"/>
  <c r="I15" i="448"/>
  <c r="H15" i="448"/>
  <c r="G15" i="448"/>
  <c r="F15" i="448"/>
  <c r="E15" i="448"/>
  <c r="D15" i="448"/>
  <c r="F8" i="448" s="1"/>
  <c r="J7" i="448"/>
  <c r="H7" i="448"/>
  <c r="J6" i="448"/>
  <c r="H6" i="448"/>
  <c r="F6" i="448"/>
  <c r="J8" i="449" l="1"/>
  <c r="O18" i="452"/>
  <c r="AF18" i="452"/>
  <c r="O31" i="452"/>
  <c r="AF31" i="452"/>
  <c r="O34" i="452"/>
  <c r="AG34" i="452"/>
  <c r="O36" i="452"/>
  <c r="AG36" i="452"/>
  <c r="AF45" i="452"/>
  <c r="AG45" i="452"/>
  <c r="AF47" i="452"/>
  <c r="AG47" i="452"/>
  <c r="O49" i="452"/>
  <c r="AG49" i="452"/>
  <c r="AF71" i="452"/>
  <c r="AG71" i="452"/>
  <c r="AF136" i="452"/>
  <c r="AG136" i="452"/>
  <c r="AF138" i="452"/>
  <c r="AG138" i="452"/>
  <c r="AF140" i="452"/>
  <c r="AG140" i="452"/>
  <c r="AF142" i="452"/>
  <c r="AG142" i="452"/>
  <c r="G2" i="453"/>
  <c r="AF6" i="453"/>
  <c r="AG6" i="453"/>
  <c r="AF31" i="453"/>
  <c r="O31" i="453"/>
  <c r="Q31" i="453" s="1"/>
  <c r="AF113" i="453"/>
  <c r="AG113" i="453"/>
  <c r="AF141" i="453"/>
  <c r="AG141" i="453"/>
  <c r="O143" i="453"/>
  <c r="AG143" i="453"/>
  <c r="R121" i="456"/>
  <c r="S109" i="456" s="1"/>
  <c r="Q121" i="456"/>
  <c r="R173" i="456"/>
  <c r="S161" i="456" s="1"/>
  <c r="Q173" i="456"/>
  <c r="R134" i="456"/>
  <c r="S122" i="456" s="1"/>
  <c r="Q134" i="456"/>
  <c r="R108" i="456"/>
  <c r="S96" i="456" s="1"/>
  <c r="Q108" i="456"/>
  <c r="R95" i="456"/>
  <c r="S83" i="456" s="1"/>
  <c r="Q95" i="456"/>
  <c r="R30" i="456"/>
  <c r="S18" i="456" s="1"/>
  <c r="Q30" i="456"/>
  <c r="R160" i="456"/>
  <c r="S148" i="456" s="1"/>
  <c r="Q160" i="456"/>
  <c r="R17" i="456"/>
  <c r="S5" i="456" s="1"/>
  <c r="Q17" i="456"/>
  <c r="E2" i="456"/>
  <c r="Q147" i="456"/>
  <c r="R147" i="456"/>
  <c r="S135" i="456" s="1"/>
  <c r="Q166" i="454"/>
  <c r="R166" i="454"/>
  <c r="Q162" i="454"/>
  <c r="R162" i="454"/>
  <c r="Q152" i="454"/>
  <c r="R152" i="454"/>
  <c r="R128" i="454"/>
  <c r="Q128" i="454"/>
  <c r="R83" i="454"/>
  <c r="Q83" i="454"/>
  <c r="O95" i="454"/>
  <c r="AG160" i="454"/>
  <c r="AH148" i="454" s="1"/>
  <c r="R135" i="454"/>
  <c r="Q135" i="454"/>
  <c r="O147" i="454"/>
  <c r="R130" i="454"/>
  <c r="Q130" i="454"/>
  <c r="Q129" i="454"/>
  <c r="R129" i="454"/>
  <c r="R116" i="454"/>
  <c r="Q116" i="454"/>
  <c r="R124" i="454"/>
  <c r="Q124" i="454"/>
  <c r="R139" i="454"/>
  <c r="Q139" i="454"/>
  <c r="Q101" i="454"/>
  <c r="R101" i="454"/>
  <c r="AG82" i="454"/>
  <c r="AH70" i="454" s="1"/>
  <c r="AF82" i="454"/>
  <c r="Q82" i="454"/>
  <c r="R74" i="454"/>
  <c r="Q74" i="454"/>
  <c r="R49" i="454"/>
  <c r="Q49" i="454"/>
  <c r="Q123" i="454"/>
  <c r="R123" i="454"/>
  <c r="R50" i="454"/>
  <c r="Q50" i="454"/>
  <c r="R23" i="454"/>
  <c r="Q23" i="454"/>
  <c r="Q71" i="454"/>
  <c r="R71" i="454"/>
  <c r="AF17" i="454"/>
  <c r="AG17" i="454"/>
  <c r="AH5" i="454" s="1"/>
  <c r="Q34" i="454"/>
  <c r="R34" i="454"/>
  <c r="R20" i="454"/>
  <c r="Q20" i="454"/>
  <c r="R22" i="454"/>
  <c r="Q22" i="454"/>
  <c r="R148" i="454"/>
  <c r="Q148" i="454"/>
  <c r="O160" i="454"/>
  <c r="Q161" i="454"/>
  <c r="O173" i="454"/>
  <c r="R161" i="454"/>
  <c r="R138" i="454"/>
  <c r="Q138" i="454"/>
  <c r="O134" i="454"/>
  <c r="R122" i="454"/>
  <c r="Q122" i="454"/>
  <c r="AG147" i="454"/>
  <c r="AH135" i="454" s="1"/>
  <c r="AF147" i="454"/>
  <c r="AF134" i="454"/>
  <c r="AG134" i="454"/>
  <c r="AH122" i="454" s="1"/>
  <c r="R114" i="454"/>
  <c r="Q114" i="454"/>
  <c r="R110" i="454"/>
  <c r="Q110" i="454"/>
  <c r="R72" i="454"/>
  <c r="Q72" i="454"/>
  <c r="R47" i="454"/>
  <c r="Q47" i="454"/>
  <c r="AG108" i="454"/>
  <c r="AH96" i="454" s="1"/>
  <c r="AF108" i="454"/>
  <c r="Q85" i="454"/>
  <c r="R85" i="454"/>
  <c r="R21" i="454"/>
  <c r="Q21" i="454"/>
  <c r="O82" i="454"/>
  <c r="R82" i="454" s="1"/>
  <c r="S70" i="454" s="1"/>
  <c r="Q59" i="454"/>
  <c r="R59" i="454"/>
  <c r="R46" i="454"/>
  <c r="Q46" i="454"/>
  <c r="R33" i="454"/>
  <c r="Q33" i="454"/>
  <c r="AG173" i="454"/>
  <c r="AH161" i="454" s="1"/>
  <c r="AF173" i="454"/>
  <c r="Q164" i="454"/>
  <c r="R164" i="454"/>
  <c r="Q154" i="454"/>
  <c r="R154" i="454"/>
  <c r="Q150" i="454"/>
  <c r="R150" i="454"/>
  <c r="R141" i="454"/>
  <c r="Q141" i="454"/>
  <c r="O121" i="454"/>
  <c r="R109" i="454"/>
  <c r="Q109" i="454"/>
  <c r="R140" i="454"/>
  <c r="Q140" i="454"/>
  <c r="R137" i="454"/>
  <c r="Q137" i="454"/>
  <c r="R136" i="454"/>
  <c r="Q136" i="454"/>
  <c r="Q125" i="454"/>
  <c r="R125" i="454"/>
  <c r="Q113" i="454"/>
  <c r="R45" i="454"/>
  <c r="Q45" i="454"/>
  <c r="Q97" i="454"/>
  <c r="R97" i="454"/>
  <c r="AF69" i="454"/>
  <c r="AG69" i="454"/>
  <c r="AH57" i="454" s="1"/>
  <c r="Q69" i="454"/>
  <c r="Q89" i="454"/>
  <c r="R89" i="454"/>
  <c r="AG56" i="454"/>
  <c r="AH44" i="454" s="1"/>
  <c r="Q56" i="454"/>
  <c r="AF56" i="454"/>
  <c r="R48" i="454"/>
  <c r="Q48" i="454"/>
  <c r="R19" i="454"/>
  <c r="Q19" i="454"/>
  <c r="Q7" i="454"/>
  <c r="R7" i="454"/>
  <c r="Q61" i="454"/>
  <c r="R61" i="454"/>
  <c r="R35" i="454"/>
  <c r="Q35" i="454"/>
  <c r="Q10" i="454"/>
  <c r="R10" i="454"/>
  <c r="O56" i="454"/>
  <c r="R56" i="454" s="1"/>
  <c r="S44" i="454" s="1"/>
  <c r="AG30" i="454"/>
  <c r="AH18" i="454" s="1"/>
  <c r="AF30" i="454"/>
  <c r="O43" i="454"/>
  <c r="R43" i="454" s="1"/>
  <c r="S31" i="454" s="1"/>
  <c r="Q127" i="454"/>
  <c r="R127" i="454"/>
  <c r="R112" i="454"/>
  <c r="Q112" i="454"/>
  <c r="R126" i="454"/>
  <c r="Q126" i="454"/>
  <c r="R115" i="454"/>
  <c r="Q115" i="454"/>
  <c r="Q99" i="454"/>
  <c r="R99" i="454"/>
  <c r="Q87" i="454"/>
  <c r="R87" i="454"/>
  <c r="R51" i="454"/>
  <c r="Q51" i="454"/>
  <c r="Q96" i="454"/>
  <c r="O108" i="454"/>
  <c r="R96" i="454"/>
  <c r="R18" i="454"/>
  <c r="Q18" i="454"/>
  <c r="O30" i="454"/>
  <c r="R6" i="454"/>
  <c r="Q6" i="454"/>
  <c r="Q5" i="454"/>
  <c r="O17" i="454"/>
  <c r="R5" i="454"/>
  <c r="Q32" i="454"/>
  <c r="R32" i="454"/>
  <c r="R37" i="454"/>
  <c r="Q37" i="454"/>
  <c r="Q36" i="454"/>
  <c r="R36" i="454"/>
  <c r="Q8" i="454"/>
  <c r="R8" i="454"/>
  <c r="Q43" i="454"/>
  <c r="AG43" i="454"/>
  <c r="AH31" i="454" s="1"/>
  <c r="AF43" i="454"/>
  <c r="AG35" i="452"/>
  <c r="AF35" i="452"/>
  <c r="O35" i="452"/>
  <c r="R49" i="452"/>
  <c r="Q49" i="452"/>
  <c r="R61" i="452"/>
  <c r="Q61" i="452"/>
  <c r="N108" i="452"/>
  <c r="AF96" i="452"/>
  <c r="O96" i="452"/>
  <c r="AG96" i="452"/>
  <c r="O8" i="452"/>
  <c r="AG8" i="452"/>
  <c r="AF8" i="452"/>
  <c r="O6" i="452"/>
  <c r="AG6" i="452"/>
  <c r="AF6" i="452"/>
  <c r="R18" i="452"/>
  <c r="Q18" i="452"/>
  <c r="R31" i="452"/>
  <c r="Q31" i="452"/>
  <c r="R32" i="452"/>
  <c r="Q32" i="452"/>
  <c r="R34" i="452"/>
  <c r="Q34" i="452"/>
  <c r="AG37" i="452"/>
  <c r="AF37" i="452"/>
  <c r="O37" i="452"/>
  <c r="P43" i="452"/>
  <c r="AF46" i="452"/>
  <c r="O46" i="452"/>
  <c r="AG46" i="452"/>
  <c r="R59" i="452"/>
  <c r="Q59" i="452"/>
  <c r="AF73" i="452"/>
  <c r="O73" i="452"/>
  <c r="AG73" i="452"/>
  <c r="R86" i="452"/>
  <c r="Q86" i="452"/>
  <c r="AG97" i="452"/>
  <c r="AF97" i="452"/>
  <c r="O97" i="452"/>
  <c r="R36" i="452"/>
  <c r="Q36" i="452"/>
  <c r="AF48" i="452"/>
  <c r="O48" i="452"/>
  <c r="AG48" i="452"/>
  <c r="O70" i="452"/>
  <c r="N82" i="452"/>
  <c r="AG70" i="452"/>
  <c r="AF70" i="452"/>
  <c r="R84" i="452"/>
  <c r="Q84" i="452"/>
  <c r="G1" i="452"/>
  <c r="G2" i="452" s="1"/>
  <c r="N17" i="452"/>
  <c r="O5" i="452"/>
  <c r="AG5" i="452"/>
  <c r="AF5" i="452"/>
  <c r="O10" i="452"/>
  <c r="AG10" i="452"/>
  <c r="AF10" i="452"/>
  <c r="AG20" i="452"/>
  <c r="AF20" i="452"/>
  <c r="O20" i="452"/>
  <c r="AG22" i="452"/>
  <c r="AF22" i="452"/>
  <c r="O22" i="452"/>
  <c r="AG33" i="452"/>
  <c r="AF33" i="452"/>
  <c r="O33" i="452"/>
  <c r="AG44" i="452"/>
  <c r="N56" i="452"/>
  <c r="AF44" i="452"/>
  <c r="O44" i="452"/>
  <c r="P69" i="452"/>
  <c r="AG72" i="452"/>
  <c r="AF72" i="452"/>
  <c r="O72" i="452"/>
  <c r="R88" i="452"/>
  <c r="Q88" i="452"/>
  <c r="P95" i="452"/>
  <c r="AG19" i="452"/>
  <c r="AG21" i="452"/>
  <c r="P31" i="452"/>
  <c r="AF32" i="452"/>
  <c r="AF34" i="452"/>
  <c r="AF36" i="452"/>
  <c r="O45" i="452"/>
  <c r="O47" i="452"/>
  <c r="AG50" i="452"/>
  <c r="AG57" i="452"/>
  <c r="AF59" i="452"/>
  <c r="AF61" i="452"/>
  <c r="Q69" i="452"/>
  <c r="AF84" i="452"/>
  <c r="AF86" i="452"/>
  <c r="AF88" i="452"/>
  <c r="AF95" i="452"/>
  <c r="AG98" i="452"/>
  <c r="AG111" i="452"/>
  <c r="AF111" i="452"/>
  <c r="O111" i="452"/>
  <c r="AF139" i="452"/>
  <c r="O139" i="452"/>
  <c r="AG139" i="452"/>
  <c r="AG150" i="452"/>
  <c r="AF150" i="452"/>
  <c r="O150" i="452"/>
  <c r="R153" i="452"/>
  <c r="Q153" i="452"/>
  <c r="AF161" i="452"/>
  <c r="N173" i="452"/>
  <c r="O161" i="452"/>
  <c r="AG161" i="452"/>
  <c r="R163" i="452"/>
  <c r="Q163" i="452"/>
  <c r="R165" i="452"/>
  <c r="Q165" i="452"/>
  <c r="R167" i="452"/>
  <c r="Q167" i="452"/>
  <c r="O7" i="452"/>
  <c r="O9" i="452"/>
  <c r="AG18" i="452"/>
  <c r="P30" i="452"/>
  <c r="N30" i="452"/>
  <c r="AG32" i="452"/>
  <c r="P44" i="452"/>
  <c r="AF51" i="452"/>
  <c r="O57" i="452"/>
  <c r="O58" i="452"/>
  <c r="AG59" i="452"/>
  <c r="O60" i="452"/>
  <c r="AG61" i="452"/>
  <c r="P72" i="452"/>
  <c r="P82" i="452"/>
  <c r="AF83" i="452"/>
  <c r="AG84" i="452"/>
  <c r="O85" i="452"/>
  <c r="AG86" i="452"/>
  <c r="O87" i="452"/>
  <c r="AG88" i="452"/>
  <c r="AG100" i="452"/>
  <c r="Q100" i="452"/>
  <c r="AF100" i="452"/>
  <c r="AG121" i="452"/>
  <c r="AH109" i="452" s="1"/>
  <c r="AF121" i="452"/>
  <c r="R110" i="452"/>
  <c r="Q110" i="452"/>
  <c r="R114" i="452"/>
  <c r="Q114" i="452"/>
  <c r="R116" i="452"/>
  <c r="Q116" i="452"/>
  <c r="AF134" i="452"/>
  <c r="AG134" i="452"/>
  <c r="AH122" i="452" s="1"/>
  <c r="AF137" i="452"/>
  <c r="O137" i="452"/>
  <c r="AG137" i="452"/>
  <c r="R149" i="452"/>
  <c r="Q149" i="452"/>
  <c r="P7" i="452"/>
  <c r="AF7" i="452"/>
  <c r="P9" i="452"/>
  <c r="AF9" i="452"/>
  <c r="O19" i="452"/>
  <c r="O21" i="452"/>
  <c r="AG31" i="452"/>
  <c r="N43" i="452"/>
  <c r="O50" i="452"/>
  <c r="Q51" i="452"/>
  <c r="AF58" i="452"/>
  <c r="AF60" i="452"/>
  <c r="O71" i="452"/>
  <c r="AG83" i="452"/>
  <c r="AF85" i="452"/>
  <c r="AF87" i="452"/>
  <c r="P96" i="452"/>
  <c r="AF99" i="452"/>
  <c r="AG99" i="452"/>
  <c r="R100" i="452"/>
  <c r="AG113" i="452"/>
  <c r="AF113" i="452"/>
  <c r="O113" i="452"/>
  <c r="N160" i="452"/>
  <c r="AG152" i="452"/>
  <c r="AF152" i="452"/>
  <c r="O152" i="452"/>
  <c r="AG164" i="452"/>
  <c r="AF164" i="452"/>
  <c r="O164" i="452"/>
  <c r="AG166" i="452"/>
  <c r="AF166" i="452"/>
  <c r="O166" i="452"/>
  <c r="AF57" i="452"/>
  <c r="O83" i="452"/>
  <c r="AF98" i="452"/>
  <c r="O99" i="452"/>
  <c r="AF101" i="452"/>
  <c r="O101" i="452"/>
  <c r="AG101" i="452"/>
  <c r="R112" i="452"/>
  <c r="Q112" i="452"/>
  <c r="AG115" i="452"/>
  <c r="AF115" i="452"/>
  <c r="O115" i="452"/>
  <c r="AG135" i="452"/>
  <c r="AF135" i="452"/>
  <c r="N147" i="452"/>
  <c r="O135" i="452"/>
  <c r="AF141" i="452"/>
  <c r="O141" i="452"/>
  <c r="AG141" i="452"/>
  <c r="R151" i="452"/>
  <c r="Q151" i="452"/>
  <c r="AG154" i="452"/>
  <c r="AF154" i="452"/>
  <c r="O154" i="452"/>
  <c r="P160" i="452"/>
  <c r="N17" i="453"/>
  <c r="AG5" i="453"/>
  <c r="AF5" i="453"/>
  <c r="O5" i="453"/>
  <c r="O102" i="452"/>
  <c r="P109" i="452"/>
  <c r="AF110" i="452"/>
  <c r="AF112" i="452"/>
  <c r="AF114" i="452"/>
  <c r="AF116" i="452"/>
  <c r="AF122" i="452"/>
  <c r="AG123" i="452"/>
  <c r="AG125" i="452"/>
  <c r="AG127" i="452"/>
  <c r="AG129" i="452"/>
  <c r="O136" i="452"/>
  <c r="O138" i="452"/>
  <c r="O140" i="452"/>
  <c r="O142" i="452"/>
  <c r="P148" i="452"/>
  <c r="P149" i="452"/>
  <c r="AF149" i="452"/>
  <c r="AF151" i="452"/>
  <c r="P153" i="452"/>
  <c r="AF153" i="452"/>
  <c r="AF163" i="452"/>
  <c r="P165" i="452"/>
  <c r="AF165" i="452"/>
  <c r="P167" i="452"/>
  <c r="AF167" i="452"/>
  <c r="N30" i="453"/>
  <c r="N43" i="453"/>
  <c r="AG34" i="453"/>
  <c r="AF34" i="453"/>
  <c r="O34" i="453"/>
  <c r="O37" i="453"/>
  <c r="AG37" i="453"/>
  <c r="AF37" i="453"/>
  <c r="AF102" i="452"/>
  <c r="AF109" i="452"/>
  <c r="AG110" i="452"/>
  <c r="AG112" i="452"/>
  <c r="AG114" i="452"/>
  <c r="AG116" i="452"/>
  <c r="AG122" i="452"/>
  <c r="AF124" i="452"/>
  <c r="AF126" i="452"/>
  <c r="AF128" i="452"/>
  <c r="AF130" i="452"/>
  <c r="AF148" i="452"/>
  <c r="AG149" i="452"/>
  <c r="AG151" i="452"/>
  <c r="AG153" i="452"/>
  <c r="O162" i="452"/>
  <c r="AG163" i="452"/>
  <c r="AG165" i="452"/>
  <c r="AG167" i="452"/>
  <c r="P173" i="452"/>
  <c r="AG7" i="453"/>
  <c r="AF7" i="453"/>
  <c r="AG10" i="453"/>
  <c r="AF10" i="453"/>
  <c r="O10" i="453"/>
  <c r="AG32" i="453"/>
  <c r="AF32" i="453"/>
  <c r="O32" i="453"/>
  <c r="O35" i="453"/>
  <c r="AG35" i="453"/>
  <c r="AF35" i="453"/>
  <c r="AG109" i="452"/>
  <c r="O122" i="452"/>
  <c r="O123" i="452"/>
  <c r="Q124" i="452"/>
  <c r="O125" i="452"/>
  <c r="Q126" i="452"/>
  <c r="O127" i="452"/>
  <c r="R128" i="452"/>
  <c r="O129" i="452"/>
  <c r="R130" i="452"/>
  <c r="P134" i="452"/>
  <c r="AG148" i="452"/>
  <c r="P5" i="453"/>
  <c r="O6" i="453"/>
  <c r="O7" i="453"/>
  <c r="AG8" i="453"/>
  <c r="AF8" i="453"/>
  <c r="O8" i="453"/>
  <c r="O33" i="453"/>
  <c r="AG33" i="453"/>
  <c r="AF33" i="453"/>
  <c r="R49" i="453"/>
  <c r="Q49" i="453"/>
  <c r="O109" i="452"/>
  <c r="O148" i="452"/>
  <c r="P7" i="453"/>
  <c r="O9" i="453"/>
  <c r="AG9" i="453"/>
  <c r="AF9" i="453"/>
  <c r="R20" i="453"/>
  <c r="Q20" i="453"/>
  <c r="AF22" i="453"/>
  <c r="O22" i="453"/>
  <c r="AG22" i="453"/>
  <c r="AG36" i="453"/>
  <c r="AF36" i="453"/>
  <c r="O36" i="453"/>
  <c r="O44" i="453"/>
  <c r="AG44" i="453"/>
  <c r="N56" i="453"/>
  <c r="AF44" i="453"/>
  <c r="P9" i="453"/>
  <c r="O18" i="453"/>
  <c r="O19" i="453"/>
  <c r="AG20" i="453"/>
  <c r="O21" i="453"/>
  <c r="R31" i="453"/>
  <c r="AG31" i="453"/>
  <c r="P33" i="453"/>
  <c r="P35" i="453"/>
  <c r="P37" i="453"/>
  <c r="P43" i="453"/>
  <c r="AG45" i="453"/>
  <c r="O46" i="453"/>
  <c r="AG47" i="453"/>
  <c r="O48" i="453"/>
  <c r="AG49" i="453"/>
  <c r="O50" i="453"/>
  <c r="R51" i="453"/>
  <c r="AG51" i="453"/>
  <c r="AG58" i="453"/>
  <c r="AF71" i="453"/>
  <c r="O71" i="453"/>
  <c r="AG71" i="453"/>
  <c r="AF75" i="453"/>
  <c r="O75" i="453"/>
  <c r="AG75" i="453"/>
  <c r="P95" i="453"/>
  <c r="AF19" i="453"/>
  <c r="AF21" i="453"/>
  <c r="AF46" i="453"/>
  <c r="AF48" i="453"/>
  <c r="AF50" i="453"/>
  <c r="N69" i="453"/>
  <c r="O57" i="453"/>
  <c r="AG60" i="453"/>
  <c r="AF60" i="453"/>
  <c r="O60" i="453"/>
  <c r="P69" i="453"/>
  <c r="AG72" i="453"/>
  <c r="AF72" i="453"/>
  <c r="O72" i="453"/>
  <c r="AG85" i="453"/>
  <c r="AF85" i="453"/>
  <c r="O85" i="453"/>
  <c r="R100" i="453"/>
  <c r="Q100" i="453"/>
  <c r="N121" i="453"/>
  <c r="O109" i="453"/>
  <c r="AG109" i="453"/>
  <c r="AF109" i="453"/>
  <c r="AF18" i="453"/>
  <c r="O45" i="453"/>
  <c r="O47" i="453"/>
  <c r="AF57" i="453"/>
  <c r="AG59" i="453"/>
  <c r="R61" i="453"/>
  <c r="Q61" i="453"/>
  <c r="AF73" i="453"/>
  <c r="O73" i="453"/>
  <c r="AG73" i="453"/>
  <c r="R84" i="453"/>
  <c r="Q84" i="453"/>
  <c r="N108" i="453"/>
  <c r="AF96" i="453"/>
  <c r="O96" i="453"/>
  <c r="AG96" i="453"/>
  <c r="AF110" i="453"/>
  <c r="O110" i="453"/>
  <c r="AG110" i="453"/>
  <c r="AG18" i="453"/>
  <c r="AG57" i="453"/>
  <c r="AF58" i="453"/>
  <c r="O59" i="453"/>
  <c r="AF59" i="453"/>
  <c r="O70" i="453"/>
  <c r="N82" i="453"/>
  <c r="AG70" i="453"/>
  <c r="AF70" i="453"/>
  <c r="AG74" i="453"/>
  <c r="AF74" i="453"/>
  <c r="O74" i="453"/>
  <c r="R86" i="453"/>
  <c r="Q86" i="453"/>
  <c r="R98" i="453"/>
  <c r="Q98" i="453"/>
  <c r="R102" i="453"/>
  <c r="Q102" i="453"/>
  <c r="P108" i="453"/>
  <c r="AF112" i="453"/>
  <c r="O112" i="453"/>
  <c r="AG112" i="453"/>
  <c r="AF61" i="453"/>
  <c r="P83" i="453"/>
  <c r="AF84" i="453"/>
  <c r="P86" i="453"/>
  <c r="AF86" i="453"/>
  <c r="AF95" i="453"/>
  <c r="AF98" i="453"/>
  <c r="AF100" i="453"/>
  <c r="AF102" i="453"/>
  <c r="O111" i="453"/>
  <c r="O113" i="453"/>
  <c r="AG114" i="453"/>
  <c r="O115" i="453"/>
  <c r="AG130" i="453"/>
  <c r="AF130" i="453"/>
  <c r="O130" i="453"/>
  <c r="AG135" i="453"/>
  <c r="AF135" i="453"/>
  <c r="N147" i="453"/>
  <c r="O135" i="453"/>
  <c r="R149" i="453"/>
  <c r="Q149" i="453"/>
  <c r="AG61" i="453"/>
  <c r="P72" i="453"/>
  <c r="P74" i="453"/>
  <c r="P82" i="453"/>
  <c r="AF83" i="453"/>
  <c r="AG84" i="453"/>
  <c r="AG86" i="453"/>
  <c r="AG98" i="453"/>
  <c r="AG100" i="453"/>
  <c r="AG102" i="453"/>
  <c r="AF111" i="453"/>
  <c r="R143" i="453"/>
  <c r="Q143" i="453"/>
  <c r="AG83" i="453"/>
  <c r="AF87" i="453"/>
  <c r="AF97" i="453"/>
  <c r="AF99" i="453"/>
  <c r="AF101" i="453"/>
  <c r="O114" i="453"/>
  <c r="N134" i="453"/>
  <c r="O122" i="453"/>
  <c r="AF122" i="453"/>
  <c r="AG138" i="453"/>
  <c r="AF138" i="453"/>
  <c r="O138" i="453"/>
  <c r="AG140" i="453"/>
  <c r="AF140" i="453"/>
  <c r="O140" i="453"/>
  <c r="N160" i="453"/>
  <c r="O148" i="453"/>
  <c r="AG148" i="453"/>
  <c r="AF148" i="453"/>
  <c r="R151" i="453"/>
  <c r="Q151" i="453"/>
  <c r="R153" i="453"/>
  <c r="Q153" i="453"/>
  <c r="R163" i="453"/>
  <c r="Q163" i="453"/>
  <c r="R165" i="453"/>
  <c r="Q165" i="453"/>
  <c r="O167" i="453"/>
  <c r="AG167" i="453"/>
  <c r="AF167" i="453"/>
  <c r="O83" i="453"/>
  <c r="Q87" i="453"/>
  <c r="R97" i="453"/>
  <c r="Q99" i="453"/>
  <c r="R101" i="453"/>
  <c r="P109" i="453"/>
  <c r="AF123" i="453"/>
  <c r="O123" i="453"/>
  <c r="AG123" i="453"/>
  <c r="AG128" i="453"/>
  <c r="AF128" i="453"/>
  <c r="O128" i="453"/>
  <c r="AG142" i="453"/>
  <c r="AF142" i="453"/>
  <c r="O142" i="453"/>
  <c r="P160" i="453"/>
  <c r="P173" i="453"/>
  <c r="O124" i="453"/>
  <c r="AG125" i="453"/>
  <c r="O126" i="453"/>
  <c r="AG127" i="453"/>
  <c r="AG129" i="453"/>
  <c r="O136" i="453"/>
  <c r="AG137" i="453"/>
  <c r="AG139" i="453"/>
  <c r="AF149" i="453"/>
  <c r="AF151" i="453"/>
  <c r="AF153" i="453"/>
  <c r="AG161" i="453"/>
  <c r="AF163" i="453"/>
  <c r="AF165" i="453"/>
  <c r="AF124" i="453"/>
  <c r="AF126" i="453"/>
  <c r="AF136" i="453"/>
  <c r="AG149" i="453"/>
  <c r="O150" i="453"/>
  <c r="AG151" i="453"/>
  <c r="O152" i="453"/>
  <c r="AG153" i="453"/>
  <c r="O154" i="453"/>
  <c r="O161" i="453"/>
  <c r="O162" i="453"/>
  <c r="AG163" i="453"/>
  <c r="O164" i="453"/>
  <c r="AG165" i="453"/>
  <c r="O166" i="453"/>
  <c r="N173" i="453"/>
  <c r="O125" i="453"/>
  <c r="O127" i="453"/>
  <c r="O129" i="453"/>
  <c r="P134" i="453"/>
  <c r="O137" i="453"/>
  <c r="O139" i="453"/>
  <c r="O141" i="453"/>
  <c r="AF150" i="453"/>
  <c r="AF152" i="453"/>
  <c r="AF154" i="453"/>
  <c r="AF162" i="453"/>
  <c r="AF164" i="453"/>
  <c r="AF166" i="453"/>
  <c r="G1" i="451"/>
  <c r="G2" i="451" s="1"/>
  <c r="G1" i="450"/>
  <c r="G2" i="450" s="1"/>
  <c r="K24" i="450"/>
  <c r="L17" i="450"/>
  <c r="L24" i="450" s="1"/>
  <c r="K38" i="450"/>
  <c r="K64" i="450"/>
  <c r="L65" i="450"/>
  <c r="L75" i="450" s="1"/>
  <c r="K75" i="450"/>
  <c r="L24" i="451"/>
  <c r="L64" i="451"/>
  <c r="K75" i="451"/>
  <c r="L92" i="451"/>
  <c r="L100" i="451" s="1"/>
  <c r="K100" i="451"/>
  <c r="L112" i="451"/>
  <c r="L124" i="451" s="1"/>
  <c r="K124" i="451"/>
  <c r="K16" i="451"/>
  <c r="L5" i="451"/>
  <c r="L16" i="451" s="1"/>
  <c r="L5" i="450"/>
  <c r="L16" i="450" s="1"/>
  <c r="K100" i="450"/>
  <c r="L92" i="450"/>
  <c r="L100" i="450" s="1"/>
  <c r="K124" i="450"/>
  <c r="L112" i="450"/>
  <c r="L124" i="450" s="1"/>
  <c r="K111" i="451"/>
  <c r="K24" i="451"/>
  <c r="K64" i="451"/>
  <c r="L101" i="451"/>
  <c r="L111" i="451" s="1"/>
  <c r="L101" i="450"/>
  <c r="L111" i="450" s="1"/>
  <c r="L25" i="451"/>
  <c r="L38" i="451" s="1"/>
  <c r="L65" i="451"/>
  <c r="L75" i="451" s="1"/>
  <c r="J8" i="448"/>
  <c r="H8" i="448"/>
  <c r="M32" i="447"/>
  <c r="L32" i="447"/>
  <c r="K32" i="447"/>
  <c r="L8" i="447" s="1"/>
  <c r="J32" i="447"/>
  <c r="I32" i="447"/>
  <c r="H32" i="447"/>
  <c r="G32" i="447"/>
  <c r="F32" i="447"/>
  <c r="E32" i="447"/>
  <c r="D32" i="447"/>
  <c r="J8" i="447" s="1"/>
  <c r="Q15" i="447"/>
  <c r="P15" i="447"/>
  <c r="O15" i="447"/>
  <c r="N15" i="447"/>
  <c r="M15" i="447"/>
  <c r="L15" i="447"/>
  <c r="K15" i="447"/>
  <c r="J15" i="447"/>
  <c r="I15" i="447"/>
  <c r="H15" i="447"/>
  <c r="G15" i="447"/>
  <c r="F15" i="447"/>
  <c r="E15" i="447"/>
  <c r="D15" i="447"/>
  <c r="J7" i="447"/>
  <c r="H7" i="447"/>
  <c r="J6" i="447"/>
  <c r="H6" i="447"/>
  <c r="F6" i="447"/>
  <c r="M32" i="446"/>
  <c r="L32" i="446"/>
  <c r="K32" i="446"/>
  <c r="L8" i="446" s="1"/>
  <c r="J32" i="446"/>
  <c r="I32" i="446"/>
  <c r="H32" i="446"/>
  <c r="G32" i="446"/>
  <c r="F32" i="446"/>
  <c r="E32" i="446"/>
  <c r="D32" i="446"/>
  <c r="Q15" i="446"/>
  <c r="P15" i="446"/>
  <c r="O15" i="446"/>
  <c r="N15" i="446"/>
  <c r="M15" i="446"/>
  <c r="L15" i="446"/>
  <c r="K15" i="446"/>
  <c r="J15" i="446"/>
  <c r="I15" i="446"/>
  <c r="H15" i="446"/>
  <c r="G15" i="446"/>
  <c r="F15" i="446"/>
  <c r="E15" i="446"/>
  <c r="D15" i="446"/>
  <c r="F8" i="446" s="1"/>
  <c r="J7" i="446"/>
  <c r="H7" i="446"/>
  <c r="J6" i="446"/>
  <c r="H6" i="446"/>
  <c r="F6" i="446"/>
  <c r="J8" i="446" l="1"/>
  <c r="H8" i="447"/>
  <c r="F8" i="447"/>
  <c r="O43" i="453"/>
  <c r="R43" i="453" s="1"/>
  <c r="S31" i="453" s="1"/>
  <c r="O30" i="452"/>
  <c r="R134" i="454"/>
  <c r="S122" i="454" s="1"/>
  <c r="Q134" i="454"/>
  <c r="R173" i="454"/>
  <c r="S161" i="454" s="1"/>
  <c r="Q173" i="454"/>
  <c r="Q147" i="454"/>
  <c r="R147" i="454"/>
  <c r="S135" i="454" s="1"/>
  <c r="R95" i="454"/>
  <c r="S83" i="454" s="1"/>
  <c r="Q95" i="454"/>
  <c r="R121" i="454"/>
  <c r="S109" i="454" s="1"/>
  <c r="Q121" i="454"/>
  <c r="R160" i="454"/>
  <c r="S148" i="454" s="1"/>
  <c r="Q160" i="454"/>
  <c r="R17" i="454"/>
  <c r="S5" i="454" s="1"/>
  <c r="Q17" i="454"/>
  <c r="E2" i="454"/>
  <c r="R30" i="454"/>
  <c r="S18" i="454" s="1"/>
  <c r="Q30" i="454"/>
  <c r="R108" i="454"/>
  <c r="S96" i="454" s="1"/>
  <c r="Q108" i="454"/>
  <c r="R30" i="452"/>
  <c r="S18" i="452" s="1"/>
  <c r="Q30" i="452"/>
  <c r="R125" i="453"/>
  <c r="Q125" i="453"/>
  <c r="Q161" i="453"/>
  <c r="O173" i="453"/>
  <c r="R161" i="453"/>
  <c r="Q164" i="453"/>
  <c r="R164" i="453"/>
  <c r="Q150" i="453"/>
  <c r="R150" i="453"/>
  <c r="R141" i="453"/>
  <c r="Q141" i="453"/>
  <c r="R129" i="453"/>
  <c r="Q129" i="453"/>
  <c r="R124" i="453"/>
  <c r="Q124" i="453"/>
  <c r="R142" i="453"/>
  <c r="Q142" i="453"/>
  <c r="R148" i="453"/>
  <c r="Q148" i="453"/>
  <c r="O160" i="453"/>
  <c r="R114" i="453"/>
  <c r="Q114" i="453"/>
  <c r="AG147" i="453"/>
  <c r="AH135" i="453" s="1"/>
  <c r="AF147" i="453"/>
  <c r="R113" i="453"/>
  <c r="Q113" i="453"/>
  <c r="Q101" i="453"/>
  <c r="Q97" i="453"/>
  <c r="AG95" i="453"/>
  <c r="AH83" i="453" s="1"/>
  <c r="R73" i="453"/>
  <c r="Q73" i="453"/>
  <c r="O121" i="453"/>
  <c r="R109" i="453"/>
  <c r="Q109" i="453"/>
  <c r="R99" i="453"/>
  <c r="Q85" i="453"/>
  <c r="R85" i="453"/>
  <c r="R72" i="453"/>
  <c r="Q72" i="453"/>
  <c r="Q60" i="453"/>
  <c r="R60" i="453"/>
  <c r="AG69" i="453"/>
  <c r="AH57" i="453" s="1"/>
  <c r="Q69" i="453"/>
  <c r="AF69" i="453"/>
  <c r="R71" i="453"/>
  <c r="Q71" i="453"/>
  <c r="R19" i="453"/>
  <c r="Q19" i="453"/>
  <c r="AG56" i="453"/>
  <c r="AH44" i="453" s="1"/>
  <c r="Q56" i="453"/>
  <c r="AF56" i="453"/>
  <c r="R109" i="452"/>
  <c r="Q109" i="452"/>
  <c r="O121" i="452"/>
  <c r="R129" i="452"/>
  <c r="Q129" i="452"/>
  <c r="R125" i="452"/>
  <c r="Q125" i="452"/>
  <c r="Q162" i="452"/>
  <c r="R162" i="452"/>
  <c r="Q34" i="453"/>
  <c r="R34" i="453"/>
  <c r="AG30" i="453"/>
  <c r="AH18" i="453" s="1"/>
  <c r="AF30" i="453"/>
  <c r="R142" i="452"/>
  <c r="Q142" i="452"/>
  <c r="O17" i="453"/>
  <c r="Q5" i="453"/>
  <c r="R5" i="453"/>
  <c r="R141" i="452"/>
  <c r="Q141" i="452"/>
  <c r="Q101" i="452"/>
  <c r="R101" i="452"/>
  <c r="AG160" i="452"/>
  <c r="AH148" i="452" s="1"/>
  <c r="AF160" i="452"/>
  <c r="R124" i="452"/>
  <c r="R71" i="452"/>
  <c r="Q71" i="452"/>
  <c r="R50" i="452"/>
  <c r="Q50" i="452"/>
  <c r="R19" i="452"/>
  <c r="Q19" i="452"/>
  <c r="Q85" i="452"/>
  <c r="R85" i="452"/>
  <c r="Q58" i="452"/>
  <c r="R58" i="452"/>
  <c r="Q9" i="452"/>
  <c r="R9" i="452"/>
  <c r="R126" i="452"/>
  <c r="AG95" i="452"/>
  <c r="AH83" i="452" s="1"/>
  <c r="O82" i="452"/>
  <c r="R82" i="452" s="1"/>
  <c r="S70" i="452" s="1"/>
  <c r="R70" i="452"/>
  <c r="Q70" i="452"/>
  <c r="AG69" i="452"/>
  <c r="AH57" i="452" s="1"/>
  <c r="R6" i="452"/>
  <c r="Q6" i="452"/>
  <c r="R8" i="452"/>
  <c r="Q8" i="452"/>
  <c r="AG108" i="452"/>
  <c r="AH96" i="452" s="1"/>
  <c r="AF108" i="452"/>
  <c r="R139" i="453"/>
  <c r="Q139" i="453"/>
  <c r="R127" i="453"/>
  <c r="Q127" i="453"/>
  <c r="Q166" i="453"/>
  <c r="R166" i="453"/>
  <c r="Q162" i="453"/>
  <c r="R162" i="453"/>
  <c r="Q152" i="453"/>
  <c r="R152" i="453"/>
  <c r="R167" i="453"/>
  <c r="Q167" i="453"/>
  <c r="AG160" i="453"/>
  <c r="AH148" i="453" s="1"/>
  <c r="AF160" i="453"/>
  <c r="R138" i="453"/>
  <c r="Q138" i="453"/>
  <c r="R111" i="453"/>
  <c r="Q111" i="453"/>
  <c r="R74" i="453"/>
  <c r="Q74" i="453"/>
  <c r="Q59" i="453"/>
  <c r="R59" i="453"/>
  <c r="Q96" i="453"/>
  <c r="O108" i="453"/>
  <c r="R96" i="453"/>
  <c r="AG121" i="453"/>
  <c r="AH109" i="453" s="1"/>
  <c r="AF121" i="453"/>
  <c r="R75" i="453"/>
  <c r="Q75" i="453"/>
  <c r="R48" i="453"/>
  <c r="Q48" i="453"/>
  <c r="R21" i="453"/>
  <c r="Q21" i="453"/>
  <c r="R18" i="453"/>
  <c r="Q18" i="453"/>
  <c r="O30" i="453"/>
  <c r="R33" i="453"/>
  <c r="Q33" i="453"/>
  <c r="Q7" i="453"/>
  <c r="R7" i="453"/>
  <c r="Q51" i="453"/>
  <c r="R35" i="453"/>
  <c r="Q35" i="453"/>
  <c r="R140" i="452"/>
  <c r="Q140" i="452"/>
  <c r="R83" i="452"/>
  <c r="Q83" i="452"/>
  <c r="O95" i="452"/>
  <c r="Q152" i="452"/>
  <c r="R152" i="452"/>
  <c r="Q128" i="452"/>
  <c r="Q113" i="452"/>
  <c r="R113" i="452"/>
  <c r="AF43" i="452"/>
  <c r="Q43" i="452"/>
  <c r="AG43" i="452"/>
  <c r="AH31" i="452" s="1"/>
  <c r="R137" i="452"/>
  <c r="Q137" i="452"/>
  <c r="Q57" i="452"/>
  <c r="O69" i="452"/>
  <c r="R69" i="452" s="1"/>
  <c r="S57" i="452" s="1"/>
  <c r="R57" i="452"/>
  <c r="AG30" i="452"/>
  <c r="AH18" i="452" s="1"/>
  <c r="AF30" i="452"/>
  <c r="Q7" i="452"/>
  <c r="R7" i="452"/>
  <c r="Q161" i="452"/>
  <c r="O173" i="452"/>
  <c r="R161" i="452"/>
  <c r="Q130" i="452"/>
  <c r="Q111" i="452"/>
  <c r="R111" i="452"/>
  <c r="AG56" i="452"/>
  <c r="AH44" i="452" s="1"/>
  <c r="Q56" i="452"/>
  <c r="AF56" i="452"/>
  <c r="Q37" i="452"/>
  <c r="R37" i="452"/>
  <c r="R137" i="453"/>
  <c r="Q137" i="453"/>
  <c r="R136" i="453"/>
  <c r="Q136" i="453"/>
  <c r="R126" i="453"/>
  <c r="Q126" i="453"/>
  <c r="R83" i="453"/>
  <c r="Q83" i="453"/>
  <c r="O95" i="453"/>
  <c r="R140" i="453"/>
  <c r="Q140" i="453"/>
  <c r="O134" i="453"/>
  <c r="Q122" i="453"/>
  <c r="R122" i="453"/>
  <c r="R115" i="453"/>
  <c r="Q115" i="453"/>
  <c r="R112" i="453"/>
  <c r="Q112" i="453"/>
  <c r="AG82" i="453"/>
  <c r="AH70" i="453" s="1"/>
  <c r="AF82" i="453"/>
  <c r="Q82" i="453"/>
  <c r="R110" i="453"/>
  <c r="Q110" i="453"/>
  <c r="R47" i="453"/>
  <c r="Q47" i="453"/>
  <c r="R87" i="453"/>
  <c r="R50" i="453"/>
  <c r="Q50" i="453"/>
  <c r="O56" i="453"/>
  <c r="R56" i="453" s="1"/>
  <c r="S44" i="453" s="1"/>
  <c r="R44" i="453"/>
  <c r="Q44" i="453"/>
  <c r="R9" i="453"/>
  <c r="Q9" i="453"/>
  <c r="Q8" i="453"/>
  <c r="R8" i="453"/>
  <c r="R6" i="453"/>
  <c r="Q6" i="453"/>
  <c r="R127" i="452"/>
  <c r="Q127" i="452"/>
  <c r="R123" i="452"/>
  <c r="Q123" i="452"/>
  <c r="Q32" i="453"/>
  <c r="R32" i="453"/>
  <c r="Q10" i="453"/>
  <c r="R10" i="453"/>
  <c r="R138" i="452"/>
  <c r="Q138" i="452"/>
  <c r="Q154" i="452"/>
  <c r="R154" i="452"/>
  <c r="R135" i="452"/>
  <c r="Q135" i="452"/>
  <c r="O147" i="452"/>
  <c r="Q115" i="452"/>
  <c r="R115" i="452"/>
  <c r="Q99" i="452"/>
  <c r="R99" i="452"/>
  <c r="Q164" i="452"/>
  <c r="R164" i="452"/>
  <c r="Q87" i="452"/>
  <c r="R87" i="452"/>
  <c r="Q60" i="452"/>
  <c r="R60" i="452"/>
  <c r="AG173" i="452"/>
  <c r="AH161" i="452" s="1"/>
  <c r="AF173" i="452"/>
  <c r="Q150" i="452"/>
  <c r="R150" i="452"/>
  <c r="R139" i="452"/>
  <c r="Q139" i="452"/>
  <c r="R47" i="452"/>
  <c r="Q47" i="452"/>
  <c r="R72" i="452"/>
  <c r="Q72" i="452"/>
  <c r="R51" i="452"/>
  <c r="R20" i="452"/>
  <c r="Q20" i="452"/>
  <c r="R5" i="452"/>
  <c r="Q5" i="452"/>
  <c r="O17" i="452"/>
  <c r="R48" i="452"/>
  <c r="Q48" i="452"/>
  <c r="R73" i="452"/>
  <c r="Q73" i="452"/>
  <c r="AF69" i="452"/>
  <c r="R46" i="452"/>
  <c r="Q46" i="452"/>
  <c r="O43" i="452"/>
  <c r="R43" i="452" s="1"/>
  <c r="S31" i="452" s="1"/>
  <c r="O108" i="452"/>
  <c r="Q96" i="452"/>
  <c r="R96" i="452"/>
  <c r="AG173" i="453"/>
  <c r="AH161" i="453" s="1"/>
  <c r="AF173" i="453"/>
  <c r="Q154" i="453"/>
  <c r="R154" i="453"/>
  <c r="R128" i="453"/>
  <c r="Q128" i="453"/>
  <c r="Q123" i="453"/>
  <c r="R123" i="453"/>
  <c r="AF134" i="453"/>
  <c r="AG134" i="453"/>
  <c r="AH122" i="453" s="1"/>
  <c r="R135" i="453"/>
  <c r="Q135" i="453"/>
  <c r="O147" i="453"/>
  <c r="R130" i="453"/>
  <c r="Q130" i="453"/>
  <c r="O82" i="453"/>
  <c r="R82" i="453" s="1"/>
  <c r="S70" i="453" s="1"/>
  <c r="R70" i="453"/>
  <c r="Q70" i="453"/>
  <c r="AG108" i="453"/>
  <c r="AH96" i="453" s="1"/>
  <c r="AF108" i="453"/>
  <c r="R45" i="453"/>
  <c r="Q45" i="453"/>
  <c r="O69" i="453"/>
  <c r="R69" i="453" s="1"/>
  <c r="S57" i="453" s="1"/>
  <c r="Q57" i="453"/>
  <c r="R57" i="453"/>
  <c r="R46" i="453"/>
  <c r="Q46" i="453"/>
  <c r="Q36" i="453"/>
  <c r="R36" i="453"/>
  <c r="R22" i="453"/>
  <c r="Q22" i="453"/>
  <c r="R148" i="452"/>
  <c r="Q148" i="452"/>
  <c r="O160" i="452"/>
  <c r="O134" i="452"/>
  <c r="R122" i="452"/>
  <c r="Q122" i="452"/>
  <c r="R37" i="453"/>
  <c r="Q37" i="453"/>
  <c r="Q43" i="453"/>
  <c r="AG43" i="453"/>
  <c r="AH31" i="453" s="1"/>
  <c r="AF43" i="453"/>
  <c r="R136" i="452"/>
  <c r="Q136" i="452"/>
  <c r="R102" i="452"/>
  <c r="Q102" i="452"/>
  <c r="AF17" i="453"/>
  <c r="AG17" i="453"/>
  <c r="AH5" i="453" s="1"/>
  <c r="AG147" i="452"/>
  <c r="AH135" i="452" s="1"/>
  <c r="AF147" i="452"/>
  <c r="Q166" i="452"/>
  <c r="R166" i="452"/>
  <c r="R21" i="452"/>
  <c r="Q21" i="452"/>
  <c r="R45" i="452"/>
  <c r="Q45" i="452"/>
  <c r="O56" i="452"/>
  <c r="R56" i="452" s="1"/>
  <c r="S44" i="452" s="1"/>
  <c r="R44" i="452"/>
  <c r="Q44" i="452"/>
  <c r="Q33" i="452"/>
  <c r="R33" i="452"/>
  <c r="R22" i="452"/>
  <c r="Q22" i="452"/>
  <c r="R10" i="452"/>
  <c r="Q10" i="452"/>
  <c r="AG17" i="452"/>
  <c r="AH5" i="452" s="1"/>
  <c r="AF17" i="452"/>
  <c r="AG82" i="452"/>
  <c r="AH70" i="452" s="1"/>
  <c r="AF82" i="452"/>
  <c r="Q82" i="452"/>
  <c r="Q97" i="452"/>
  <c r="R97" i="452"/>
  <c r="Q35" i="452"/>
  <c r="R35" i="452"/>
  <c r="E2" i="451"/>
  <c r="E2" i="450"/>
  <c r="H8" i="446"/>
  <c r="M32" i="445"/>
  <c r="L32" i="445"/>
  <c r="K32" i="445"/>
  <c r="L8" i="445" s="1"/>
  <c r="J32" i="445"/>
  <c r="I32" i="445"/>
  <c r="H32" i="445"/>
  <c r="G32" i="445"/>
  <c r="F32" i="445"/>
  <c r="E32" i="445"/>
  <c r="D32" i="445"/>
  <c r="J8" i="445" s="1"/>
  <c r="Q15" i="445"/>
  <c r="P15" i="445"/>
  <c r="O15" i="445"/>
  <c r="N15" i="445"/>
  <c r="M15" i="445"/>
  <c r="L15" i="445"/>
  <c r="K15" i="445"/>
  <c r="J15" i="445"/>
  <c r="I15" i="445"/>
  <c r="H15" i="445"/>
  <c r="G15" i="445"/>
  <c r="F15" i="445"/>
  <c r="E15" i="445"/>
  <c r="D15" i="445"/>
  <c r="F8" i="445" s="1"/>
  <c r="J7" i="445"/>
  <c r="H7" i="445"/>
  <c r="J6" i="445"/>
  <c r="H6" i="445"/>
  <c r="F6" i="445"/>
  <c r="E1" i="444"/>
  <c r="I2" i="444"/>
  <c r="H5" i="444"/>
  <c r="P5" i="444"/>
  <c r="K5" i="444" s="1"/>
  <c r="H6" i="444"/>
  <c r="P6" i="444"/>
  <c r="K6" i="444" s="1"/>
  <c r="L6" i="444" s="1"/>
  <c r="H7" i="444"/>
  <c r="P7" i="444"/>
  <c r="K7" i="444" s="1"/>
  <c r="L7" i="444" s="1"/>
  <c r="H8" i="444"/>
  <c r="H9" i="444"/>
  <c r="H10" i="444"/>
  <c r="H11" i="444"/>
  <c r="H12" i="444"/>
  <c r="H13" i="444"/>
  <c r="H14" i="444"/>
  <c r="H15" i="444"/>
  <c r="J16" i="444"/>
  <c r="H17" i="444"/>
  <c r="P17" i="444"/>
  <c r="K17" i="444" s="1"/>
  <c r="H18" i="444"/>
  <c r="P18" i="444"/>
  <c r="K18" i="444" s="1"/>
  <c r="L18" i="444" s="1"/>
  <c r="H19" i="444"/>
  <c r="P19" i="444"/>
  <c r="K19" i="444" s="1"/>
  <c r="L19" i="444" s="1"/>
  <c r="H20" i="444"/>
  <c r="P20" i="444"/>
  <c r="K20" i="444" s="1"/>
  <c r="L20" i="444" s="1"/>
  <c r="H21" i="444"/>
  <c r="H22" i="444"/>
  <c r="H23" i="444"/>
  <c r="J24" i="444"/>
  <c r="H25" i="444"/>
  <c r="P25" i="444"/>
  <c r="K25" i="444" s="1"/>
  <c r="L25" i="444" s="1"/>
  <c r="H26" i="444"/>
  <c r="P26" i="444"/>
  <c r="K26" i="444" s="1"/>
  <c r="L26" i="444" s="1"/>
  <c r="H27" i="444"/>
  <c r="P27" i="444"/>
  <c r="K27" i="444" s="1"/>
  <c r="L27" i="444" s="1"/>
  <c r="H28" i="444"/>
  <c r="P28" i="444"/>
  <c r="K28" i="444" s="1"/>
  <c r="L28" i="444" s="1"/>
  <c r="H29" i="444"/>
  <c r="H30" i="444"/>
  <c r="H31" i="444"/>
  <c r="H32" i="444"/>
  <c r="H33" i="444"/>
  <c r="H34" i="444"/>
  <c r="H35" i="444"/>
  <c r="H36" i="444"/>
  <c r="H37" i="444"/>
  <c r="J38" i="444"/>
  <c r="H39" i="444"/>
  <c r="H40" i="444"/>
  <c r="H41" i="444"/>
  <c r="H42" i="444"/>
  <c r="H43" i="444"/>
  <c r="H44" i="444"/>
  <c r="H45" i="444"/>
  <c r="H46" i="444"/>
  <c r="H47" i="444"/>
  <c r="H49" i="444"/>
  <c r="H50" i="444"/>
  <c r="H52" i="444"/>
  <c r="P52" i="444"/>
  <c r="K52" i="444" s="1"/>
  <c r="H53" i="444"/>
  <c r="P53" i="444"/>
  <c r="K53" i="444" s="1"/>
  <c r="L53" i="444" s="1"/>
  <c r="H54" i="444"/>
  <c r="P54" i="444"/>
  <c r="K54" i="444" s="1"/>
  <c r="L54" i="444" s="1"/>
  <c r="H55" i="444"/>
  <c r="P55" i="444"/>
  <c r="K55" i="444" s="1"/>
  <c r="L55" i="444" s="1"/>
  <c r="H56" i="444"/>
  <c r="P56" i="444"/>
  <c r="K56" i="444" s="1"/>
  <c r="L56" i="444" s="1"/>
  <c r="H57" i="444"/>
  <c r="P57" i="444"/>
  <c r="K57" i="444" s="1"/>
  <c r="L57" i="444" s="1"/>
  <c r="H58" i="444"/>
  <c r="P58" i="444"/>
  <c r="K58" i="444" s="1"/>
  <c r="L58" i="444" s="1"/>
  <c r="H59" i="444"/>
  <c r="H60" i="444"/>
  <c r="H61" i="444"/>
  <c r="H62" i="444"/>
  <c r="H63" i="444"/>
  <c r="J64" i="444"/>
  <c r="H65" i="444"/>
  <c r="P65" i="444"/>
  <c r="K65" i="444" s="1"/>
  <c r="L65" i="444" s="1"/>
  <c r="H66" i="444"/>
  <c r="P66" i="444"/>
  <c r="K66" i="444" s="1"/>
  <c r="L66" i="444" s="1"/>
  <c r="H67" i="444"/>
  <c r="P67" i="444"/>
  <c r="K67" i="444" s="1"/>
  <c r="L67" i="444" s="1"/>
  <c r="H68" i="444"/>
  <c r="P68" i="444"/>
  <c r="K68" i="444" s="1"/>
  <c r="L68" i="444" s="1"/>
  <c r="H69" i="444"/>
  <c r="P69" i="444"/>
  <c r="K69" i="444" s="1"/>
  <c r="L69" i="444" s="1"/>
  <c r="H70" i="444"/>
  <c r="P70" i="444"/>
  <c r="K70" i="444" s="1"/>
  <c r="L70" i="444" s="1"/>
  <c r="H71" i="444"/>
  <c r="P71" i="444"/>
  <c r="K71" i="444" s="1"/>
  <c r="L71" i="444" s="1"/>
  <c r="H72" i="444"/>
  <c r="H73" i="444"/>
  <c r="H74" i="444"/>
  <c r="J75" i="444"/>
  <c r="H76" i="444"/>
  <c r="H77" i="444"/>
  <c r="H78" i="444"/>
  <c r="H79" i="444"/>
  <c r="H80" i="444"/>
  <c r="J81" i="444"/>
  <c r="K81" i="444"/>
  <c r="L81" i="444"/>
  <c r="H82" i="444"/>
  <c r="H83" i="444"/>
  <c r="H84" i="444"/>
  <c r="H85" i="444"/>
  <c r="H86" i="444"/>
  <c r="H87" i="444"/>
  <c r="H88" i="444"/>
  <c r="H89" i="444"/>
  <c r="H90" i="444"/>
  <c r="H92" i="444"/>
  <c r="P92" i="444"/>
  <c r="K92" i="444" s="1"/>
  <c r="L92" i="444" s="1"/>
  <c r="H93" i="444"/>
  <c r="P93" i="444"/>
  <c r="K93" i="444" s="1"/>
  <c r="H94" i="444"/>
  <c r="P94" i="444"/>
  <c r="K94" i="444" s="1"/>
  <c r="L94" i="444" s="1"/>
  <c r="H95" i="444"/>
  <c r="H96" i="444"/>
  <c r="H97" i="444"/>
  <c r="H98" i="444"/>
  <c r="H99" i="444"/>
  <c r="J100" i="444"/>
  <c r="H101" i="444"/>
  <c r="P101" i="444"/>
  <c r="K101" i="444" s="1"/>
  <c r="H102" i="444"/>
  <c r="P102" i="444"/>
  <c r="K102" i="444" s="1"/>
  <c r="L102" i="444" s="1"/>
  <c r="H103" i="444"/>
  <c r="P103" i="444"/>
  <c r="K103" i="444" s="1"/>
  <c r="L103" i="444" s="1"/>
  <c r="H104" i="444"/>
  <c r="P104" i="444"/>
  <c r="K104" i="444" s="1"/>
  <c r="L104" i="444" s="1"/>
  <c r="H105" i="444"/>
  <c r="P105" i="444"/>
  <c r="K105" i="444" s="1"/>
  <c r="L105" i="444" s="1"/>
  <c r="H106" i="444"/>
  <c r="P106" i="444"/>
  <c r="K106" i="444" s="1"/>
  <c r="L106" i="444" s="1"/>
  <c r="H107" i="444"/>
  <c r="P107" i="444"/>
  <c r="K107" i="444" s="1"/>
  <c r="L107" i="444" s="1"/>
  <c r="H108" i="444"/>
  <c r="H109" i="444"/>
  <c r="H110" i="444"/>
  <c r="J111" i="444"/>
  <c r="H112" i="444"/>
  <c r="P112" i="444"/>
  <c r="K112" i="444" s="1"/>
  <c r="H113" i="444"/>
  <c r="P113" i="444"/>
  <c r="K113" i="444" s="1"/>
  <c r="L113" i="444" s="1"/>
  <c r="H114" i="444"/>
  <c r="P114" i="444"/>
  <c r="K114" i="444" s="1"/>
  <c r="L114" i="444" s="1"/>
  <c r="H115" i="444"/>
  <c r="P115" i="444"/>
  <c r="K115" i="444" s="1"/>
  <c r="L115" i="444" s="1"/>
  <c r="H116" i="444"/>
  <c r="P116" i="444"/>
  <c r="K116" i="444" s="1"/>
  <c r="L116" i="444" s="1"/>
  <c r="H117" i="444"/>
  <c r="P117" i="444"/>
  <c r="K117" i="444" s="1"/>
  <c r="L117" i="444" s="1"/>
  <c r="H118" i="444"/>
  <c r="P118" i="444"/>
  <c r="K118" i="444" s="1"/>
  <c r="L118" i="444" s="1"/>
  <c r="H119" i="444"/>
  <c r="H120" i="444"/>
  <c r="H121" i="444"/>
  <c r="H122" i="444"/>
  <c r="H123" i="444"/>
  <c r="J124" i="444"/>
  <c r="E1" i="443"/>
  <c r="I2" i="443"/>
  <c r="H5" i="443"/>
  <c r="P5" i="443"/>
  <c r="K5" i="443" s="1"/>
  <c r="L5" i="443" s="1"/>
  <c r="H6" i="443"/>
  <c r="P6" i="443"/>
  <c r="K6" i="443" s="1"/>
  <c r="H7" i="443"/>
  <c r="P7" i="443"/>
  <c r="K7" i="443" s="1"/>
  <c r="L7" i="443" s="1"/>
  <c r="H8" i="443"/>
  <c r="H9" i="443"/>
  <c r="H10" i="443"/>
  <c r="H11" i="443"/>
  <c r="H12" i="443"/>
  <c r="H13" i="443"/>
  <c r="H14" i="443"/>
  <c r="H15" i="443"/>
  <c r="J16" i="443"/>
  <c r="H17" i="443"/>
  <c r="P17" i="443"/>
  <c r="K17" i="443" s="1"/>
  <c r="H18" i="443"/>
  <c r="P18" i="443"/>
  <c r="K18" i="443" s="1"/>
  <c r="L18" i="443" s="1"/>
  <c r="H19" i="443"/>
  <c r="P19" i="443"/>
  <c r="K19" i="443" s="1"/>
  <c r="L19" i="443" s="1"/>
  <c r="H20" i="443"/>
  <c r="P20" i="443"/>
  <c r="K20" i="443" s="1"/>
  <c r="L20" i="443" s="1"/>
  <c r="H21" i="443"/>
  <c r="H22" i="443"/>
  <c r="H23" i="443"/>
  <c r="J24" i="443"/>
  <c r="H25" i="443"/>
  <c r="P25" i="443"/>
  <c r="K25" i="443" s="1"/>
  <c r="L25" i="443" s="1"/>
  <c r="H26" i="443"/>
  <c r="P26" i="443"/>
  <c r="K26" i="443" s="1"/>
  <c r="L26" i="443" s="1"/>
  <c r="H27" i="443"/>
  <c r="P27" i="443"/>
  <c r="K27" i="443" s="1"/>
  <c r="L27" i="443" s="1"/>
  <c r="H28" i="443"/>
  <c r="P28" i="443"/>
  <c r="K28" i="443" s="1"/>
  <c r="L28" i="443" s="1"/>
  <c r="H29" i="443"/>
  <c r="H30" i="443"/>
  <c r="H31" i="443"/>
  <c r="H32" i="443"/>
  <c r="H33" i="443"/>
  <c r="H34" i="443"/>
  <c r="H35" i="443"/>
  <c r="H36" i="443"/>
  <c r="H37" i="443"/>
  <c r="J38" i="443"/>
  <c r="H39" i="443"/>
  <c r="H40" i="443"/>
  <c r="H41" i="443"/>
  <c r="H42" i="443"/>
  <c r="H43" i="443"/>
  <c r="H44" i="443"/>
  <c r="H45" i="443"/>
  <c r="H46" i="443"/>
  <c r="H47" i="443"/>
  <c r="H49" i="443"/>
  <c r="H50" i="443"/>
  <c r="H52" i="443"/>
  <c r="P52" i="443"/>
  <c r="K52" i="443" s="1"/>
  <c r="L52" i="443" s="1"/>
  <c r="H53" i="443"/>
  <c r="P53" i="443"/>
  <c r="K53" i="443" s="1"/>
  <c r="L53" i="443" s="1"/>
  <c r="H54" i="443"/>
  <c r="P54" i="443"/>
  <c r="K54" i="443" s="1"/>
  <c r="L54" i="443" s="1"/>
  <c r="H55" i="443"/>
  <c r="P55" i="443"/>
  <c r="K55" i="443" s="1"/>
  <c r="L55" i="443" s="1"/>
  <c r="H56" i="443"/>
  <c r="P56" i="443"/>
  <c r="K56" i="443" s="1"/>
  <c r="L56" i="443" s="1"/>
  <c r="H57" i="443"/>
  <c r="P57" i="443"/>
  <c r="K57" i="443" s="1"/>
  <c r="L57" i="443" s="1"/>
  <c r="H58" i="443"/>
  <c r="P58" i="443"/>
  <c r="K58" i="443" s="1"/>
  <c r="L58" i="443" s="1"/>
  <c r="H59" i="443"/>
  <c r="H60" i="443"/>
  <c r="H61" i="443"/>
  <c r="H62" i="443"/>
  <c r="H63" i="443"/>
  <c r="J64" i="443"/>
  <c r="H65" i="443"/>
  <c r="P65" i="443"/>
  <c r="K65" i="443" s="1"/>
  <c r="H66" i="443"/>
  <c r="P66" i="443"/>
  <c r="K66" i="443" s="1"/>
  <c r="L66" i="443" s="1"/>
  <c r="H67" i="443"/>
  <c r="P67" i="443"/>
  <c r="K67" i="443" s="1"/>
  <c r="L67" i="443" s="1"/>
  <c r="H68" i="443"/>
  <c r="P68" i="443"/>
  <c r="K68" i="443" s="1"/>
  <c r="L68" i="443" s="1"/>
  <c r="H69" i="443"/>
  <c r="P69" i="443"/>
  <c r="K69" i="443" s="1"/>
  <c r="L69" i="443" s="1"/>
  <c r="H70" i="443"/>
  <c r="P70" i="443"/>
  <c r="K70" i="443" s="1"/>
  <c r="L70" i="443" s="1"/>
  <c r="H71" i="443"/>
  <c r="P71" i="443"/>
  <c r="K71" i="443" s="1"/>
  <c r="L71" i="443" s="1"/>
  <c r="H72" i="443"/>
  <c r="H73" i="443"/>
  <c r="H74" i="443"/>
  <c r="J75" i="443"/>
  <c r="H76" i="443"/>
  <c r="H77" i="443"/>
  <c r="H78" i="443"/>
  <c r="H79" i="443"/>
  <c r="H80" i="443"/>
  <c r="J81" i="443"/>
  <c r="K81" i="443"/>
  <c r="L81" i="443"/>
  <c r="H82" i="443"/>
  <c r="H83" i="443"/>
  <c r="H84" i="443"/>
  <c r="H85" i="443"/>
  <c r="H86" i="443"/>
  <c r="H87" i="443"/>
  <c r="H88" i="443"/>
  <c r="H89" i="443"/>
  <c r="H90" i="443"/>
  <c r="H92" i="443"/>
  <c r="P92" i="443"/>
  <c r="K92" i="443" s="1"/>
  <c r="L92" i="443" s="1"/>
  <c r="H93" i="443"/>
  <c r="P93" i="443"/>
  <c r="K93" i="443" s="1"/>
  <c r="H94" i="443"/>
  <c r="P94" i="443"/>
  <c r="K94" i="443" s="1"/>
  <c r="L94" i="443" s="1"/>
  <c r="H95" i="443"/>
  <c r="H96" i="443"/>
  <c r="H97" i="443"/>
  <c r="H98" i="443"/>
  <c r="H99" i="443"/>
  <c r="J100" i="443"/>
  <c r="H101" i="443"/>
  <c r="P101" i="443"/>
  <c r="K101" i="443" s="1"/>
  <c r="H102" i="443"/>
  <c r="P102" i="443"/>
  <c r="K102" i="443" s="1"/>
  <c r="L102" i="443" s="1"/>
  <c r="H103" i="443"/>
  <c r="P103" i="443"/>
  <c r="K103" i="443" s="1"/>
  <c r="L103" i="443" s="1"/>
  <c r="H104" i="443"/>
  <c r="P104" i="443"/>
  <c r="K104" i="443" s="1"/>
  <c r="L104" i="443" s="1"/>
  <c r="H105" i="443"/>
  <c r="P105" i="443"/>
  <c r="K105" i="443" s="1"/>
  <c r="L105" i="443" s="1"/>
  <c r="H106" i="443"/>
  <c r="P106" i="443"/>
  <c r="K106" i="443" s="1"/>
  <c r="L106" i="443" s="1"/>
  <c r="H107" i="443"/>
  <c r="P107" i="443"/>
  <c r="K107" i="443" s="1"/>
  <c r="L107" i="443" s="1"/>
  <c r="H108" i="443"/>
  <c r="H109" i="443"/>
  <c r="H110" i="443"/>
  <c r="J111" i="443"/>
  <c r="H112" i="443"/>
  <c r="P112" i="443"/>
  <c r="K112" i="443" s="1"/>
  <c r="H113" i="443"/>
  <c r="P113" i="443"/>
  <c r="K113" i="443" s="1"/>
  <c r="L113" i="443" s="1"/>
  <c r="H114" i="443"/>
  <c r="P114" i="443"/>
  <c r="K114" i="443" s="1"/>
  <c r="L114" i="443" s="1"/>
  <c r="H115" i="443"/>
  <c r="P115" i="443"/>
  <c r="K115" i="443" s="1"/>
  <c r="L115" i="443" s="1"/>
  <c r="H116" i="443"/>
  <c r="P116" i="443"/>
  <c r="K116" i="443" s="1"/>
  <c r="L116" i="443" s="1"/>
  <c r="H117" i="443"/>
  <c r="P117" i="443"/>
  <c r="K117" i="443" s="1"/>
  <c r="L117" i="443" s="1"/>
  <c r="H118" i="443"/>
  <c r="P118" i="443"/>
  <c r="K118" i="443" s="1"/>
  <c r="L118" i="443" s="1"/>
  <c r="H119" i="443"/>
  <c r="H120" i="443"/>
  <c r="H121" i="443"/>
  <c r="H122" i="443"/>
  <c r="H123" i="443"/>
  <c r="J124" i="443"/>
  <c r="E1" i="442"/>
  <c r="I2" i="442"/>
  <c r="H5" i="442"/>
  <c r="P5" i="442"/>
  <c r="K5" i="442" s="1"/>
  <c r="L5" i="442" s="1"/>
  <c r="H6" i="442"/>
  <c r="P6" i="442"/>
  <c r="K6" i="442" s="1"/>
  <c r="H7" i="442"/>
  <c r="P7" i="442"/>
  <c r="K7" i="442" s="1"/>
  <c r="L7" i="442" s="1"/>
  <c r="H8" i="442"/>
  <c r="H9" i="442"/>
  <c r="H10" i="442"/>
  <c r="H11" i="442"/>
  <c r="H12" i="442"/>
  <c r="H13" i="442"/>
  <c r="H14" i="442"/>
  <c r="H15" i="442"/>
  <c r="J16" i="442"/>
  <c r="H17" i="442"/>
  <c r="P17" i="442"/>
  <c r="K17" i="442" s="1"/>
  <c r="H18" i="442"/>
  <c r="P18" i="442"/>
  <c r="K18" i="442" s="1"/>
  <c r="L18" i="442" s="1"/>
  <c r="H19" i="442"/>
  <c r="P19" i="442"/>
  <c r="K19" i="442" s="1"/>
  <c r="L19" i="442" s="1"/>
  <c r="H20" i="442"/>
  <c r="P20" i="442"/>
  <c r="K20" i="442" s="1"/>
  <c r="L20" i="442" s="1"/>
  <c r="H21" i="442"/>
  <c r="H22" i="442"/>
  <c r="H23" i="442"/>
  <c r="J24" i="442"/>
  <c r="H25" i="442"/>
  <c r="P25" i="442"/>
  <c r="K25" i="442" s="1"/>
  <c r="L25" i="442" s="1"/>
  <c r="H26" i="442"/>
  <c r="P26" i="442"/>
  <c r="K26" i="442" s="1"/>
  <c r="L26" i="442" s="1"/>
  <c r="H27" i="442"/>
  <c r="P27" i="442"/>
  <c r="K27" i="442" s="1"/>
  <c r="L27" i="442" s="1"/>
  <c r="H28" i="442"/>
  <c r="P28" i="442"/>
  <c r="K28" i="442" s="1"/>
  <c r="L28" i="442" s="1"/>
  <c r="H29" i="442"/>
  <c r="H30" i="442"/>
  <c r="H31" i="442"/>
  <c r="H32" i="442"/>
  <c r="H33" i="442"/>
  <c r="H34" i="442"/>
  <c r="H35" i="442"/>
  <c r="H36" i="442"/>
  <c r="H37" i="442"/>
  <c r="J38" i="442"/>
  <c r="H39" i="442"/>
  <c r="H40" i="442"/>
  <c r="H41" i="442"/>
  <c r="H42" i="442"/>
  <c r="H43" i="442"/>
  <c r="H44" i="442"/>
  <c r="H45" i="442"/>
  <c r="H46" i="442"/>
  <c r="H47" i="442"/>
  <c r="H49" i="442"/>
  <c r="H50" i="442"/>
  <c r="H52" i="442"/>
  <c r="P52" i="442"/>
  <c r="K52" i="442" s="1"/>
  <c r="H53" i="442"/>
  <c r="P53" i="442"/>
  <c r="K53" i="442" s="1"/>
  <c r="L53" i="442" s="1"/>
  <c r="H54" i="442"/>
  <c r="P54" i="442"/>
  <c r="K54" i="442" s="1"/>
  <c r="L54" i="442" s="1"/>
  <c r="H55" i="442"/>
  <c r="P55" i="442"/>
  <c r="K55" i="442" s="1"/>
  <c r="L55" i="442" s="1"/>
  <c r="H56" i="442"/>
  <c r="P56" i="442"/>
  <c r="K56" i="442" s="1"/>
  <c r="L56" i="442" s="1"/>
  <c r="H57" i="442"/>
  <c r="P57" i="442"/>
  <c r="K57" i="442" s="1"/>
  <c r="L57" i="442" s="1"/>
  <c r="H58" i="442"/>
  <c r="P58" i="442"/>
  <c r="K58" i="442" s="1"/>
  <c r="L58" i="442" s="1"/>
  <c r="H59" i="442"/>
  <c r="H60" i="442"/>
  <c r="H61" i="442"/>
  <c r="H62" i="442"/>
  <c r="H63" i="442"/>
  <c r="J64" i="442"/>
  <c r="H65" i="442"/>
  <c r="P65" i="442"/>
  <c r="K65" i="442" s="1"/>
  <c r="L65" i="442" s="1"/>
  <c r="H66" i="442"/>
  <c r="P66" i="442"/>
  <c r="K66" i="442" s="1"/>
  <c r="L66" i="442" s="1"/>
  <c r="H67" i="442"/>
  <c r="P67" i="442"/>
  <c r="K67" i="442" s="1"/>
  <c r="L67" i="442" s="1"/>
  <c r="H68" i="442"/>
  <c r="P68" i="442"/>
  <c r="K68" i="442" s="1"/>
  <c r="L68" i="442" s="1"/>
  <c r="H69" i="442"/>
  <c r="P69" i="442"/>
  <c r="K69" i="442" s="1"/>
  <c r="L69" i="442" s="1"/>
  <c r="H70" i="442"/>
  <c r="P70" i="442"/>
  <c r="K70" i="442" s="1"/>
  <c r="L70" i="442" s="1"/>
  <c r="H71" i="442"/>
  <c r="P71" i="442"/>
  <c r="K71" i="442" s="1"/>
  <c r="L71" i="442" s="1"/>
  <c r="H72" i="442"/>
  <c r="H73" i="442"/>
  <c r="H74" i="442"/>
  <c r="J75" i="442"/>
  <c r="H76" i="442"/>
  <c r="H77" i="442"/>
  <c r="H78" i="442"/>
  <c r="H79" i="442"/>
  <c r="H80" i="442"/>
  <c r="J81" i="442"/>
  <c r="K81" i="442"/>
  <c r="L81" i="442"/>
  <c r="H82" i="442"/>
  <c r="H83" i="442"/>
  <c r="H84" i="442"/>
  <c r="H85" i="442"/>
  <c r="H86" i="442"/>
  <c r="H87" i="442"/>
  <c r="H88" i="442"/>
  <c r="H89" i="442"/>
  <c r="H90" i="442"/>
  <c r="H92" i="442"/>
  <c r="P92" i="442"/>
  <c r="K92" i="442" s="1"/>
  <c r="L92" i="442" s="1"/>
  <c r="H93" i="442"/>
  <c r="P93" i="442"/>
  <c r="K93" i="442" s="1"/>
  <c r="H94" i="442"/>
  <c r="P94" i="442"/>
  <c r="K94" i="442" s="1"/>
  <c r="L94" i="442" s="1"/>
  <c r="H95" i="442"/>
  <c r="H96" i="442"/>
  <c r="H97" i="442"/>
  <c r="H98" i="442"/>
  <c r="H99" i="442"/>
  <c r="J100" i="442"/>
  <c r="H101" i="442"/>
  <c r="P101" i="442"/>
  <c r="K101" i="442" s="1"/>
  <c r="H102" i="442"/>
  <c r="P102" i="442"/>
  <c r="K102" i="442" s="1"/>
  <c r="L102" i="442" s="1"/>
  <c r="H103" i="442"/>
  <c r="P103" i="442"/>
  <c r="K103" i="442" s="1"/>
  <c r="L103" i="442" s="1"/>
  <c r="H104" i="442"/>
  <c r="P104" i="442"/>
  <c r="K104" i="442" s="1"/>
  <c r="L104" i="442" s="1"/>
  <c r="H105" i="442"/>
  <c r="P105" i="442"/>
  <c r="K105" i="442" s="1"/>
  <c r="L105" i="442" s="1"/>
  <c r="H106" i="442"/>
  <c r="P106" i="442"/>
  <c r="K106" i="442" s="1"/>
  <c r="L106" i="442" s="1"/>
  <c r="H107" i="442"/>
  <c r="P107" i="442"/>
  <c r="K107" i="442" s="1"/>
  <c r="L107" i="442" s="1"/>
  <c r="H108" i="442"/>
  <c r="H109" i="442"/>
  <c r="H110" i="442"/>
  <c r="J111" i="442"/>
  <c r="H112" i="442"/>
  <c r="P112" i="442"/>
  <c r="K112" i="442" s="1"/>
  <c r="L112" i="442" s="1"/>
  <c r="H113" i="442"/>
  <c r="P113" i="442"/>
  <c r="K113" i="442" s="1"/>
  <c r="H114" i="442"/>
  <c r="P114" i="442"/>
  <c r="K114" i="442" s="1"/>
  <c r="L114" i="442" s="1"/>
  <c r="H115" i="442"/>
  <c r="P115" i="442"/>
  <c r="K115" i="442" s="1"/>
  <c r="L115" i="442" s="1"/>
  <c r="H116" i="442"/>
  <c r="P116" i="442"/>
  <c r="K116" i="442" s="1"/>
  <c r="L116" i="442" s="1"/>
  <c r="H117" i="442"/>
  <c r="P117" i="442"/>
  <c r="K117" i="442" s="1"/>
  <c r="L117" i="442" s="1"/>
  <c r="H118" i="442"/>
  <c r="P118" i="442"/>
  <c r="K118" i="442" s="1"/>
  <c r="L118" i="442" s="1"/>
  <c r="H119" i="442"/>
  <c r="H120" i="442"/>
  <c r="H121" i="442"/>
  <c r="H122" i="442"/>
  <c r="H123" i="442"/>
  <c r="J124" i="442"/>
  <c r="AE173" i="441"/>
  <c r="AD173" i="441"/>
  <c r="AA173" i="441"/>
  <c r="Z173" i="441"/>
  <c r="M173" i="441"/>
  <c r="W172" i="441"/>
  <c r="H172" i="441"/>
  <c r="W171" i="441"/>
  <c r="H171" i="441"/>
  <c r="AG170" i="441"/>
  <c r="AF170" i="441"/>
  <c r="W170" i="441"/>
  <c r="H170" i="441"/>
  <c r="AG169" i="441"/>
  <c r="AF169" i="441"/>
  <c r="W169" i="441"/>
  <c r="H169" i="441"/>
  <c r="AG168" i="441"/>
  <c r="AF168" i="441"/>
  <c r="W168" i="441"/>
  <c r="H168" i="441"/>
  <c r="AG167" i="441"/>
  <c r="AF167" i="441"/>
  <c r="W167" i="441"/>
  <c r="H167" i="441"/>
  <c r="W166" i="441"/>
  <c r="N166" i="441" s="1"/>
  <c r="P166" i="441"/>
  <c r="H166" i="441"/>
  <c r="W165" i="441"/>
  <c r="N165" i="441" s="1"/>
  <c r="O165" i="441" s="1"/>
  <c r="P165" i="441"/>
  <c r="H165" i="441"/>
  <c r="W164" i="441"/>
  <c r="N164" i="441"/>
  <c r="AG164" i="441" s="1"/>
  <c r="L164" i="441"/>
  <c r="P164" i="441"/>
  <c r="H164" i="441"/>
  <c r="W163" i="441"/>
  <c r="N163" i="441"/>
  <c r="O163" i="441" s="1"/>
  <c r="P163" i="441"/>
  <c r="H163" i="441"/>
  <c r="W162" i="441"/>
  <c r="N162" i="441" s="1"/>
  <c r="P162" i="441"/>
  <c r="H162" i="441"/>
  <c r="W161" i="441"/>
  <c r="N161" i="441" s="1"/>
  <c r="P161" i="441"/>
  <c r="H161" i="441"/>
  <c r="AE160" i="441"/>
  <c r="AD160" i="441"/>
  <c r="AA160" i="441"/>
  <c r="Z160" i="441"/>
  <c r="M160" i="441"/>
  <c r="W159" i="441"/>
  <c r="H159" i="441"/>
  <c r="W158" i="441"/>
  <c r="H158" i="441"/>
  <c r="W157" i="441"/>
  <c r="H157" i="441"/>
  <c r="W156" i="441"/>
  <c r="H156" i="441"/>
  <c r="AG155" i="441"/>
  <c r="AF155" i="441"/>
  <c r="W155" i="441"/>
  <c r="H155" i="441"/>
  <c r="W154" i="441"/>
  <c r="N154" i="441" s="1"/>
  <c r="AG154" i="441" s="1"/>
  <c r="P154" i="441"/>
  <c r="H154" i="441"/>
  <c r="W153" i="441"/>
  <c r="N153" i="441" s="1"/>
  <c r="O153" i="441" s="1"/>
  <c r="P153" i="441"/>
  <c r="H153" i="441"/>
  <c r="W152" i="441"/>
  <c r="N152" i="441" s="1"/>
  <c r="P152" i="441"/>
  <c r="H152" i="441"/>
  <c r="W151" i="441"/>
  <c r="N151" i="441" s="1"/>
  <c r="O151" i="441" s="1"/>
  <c r="P151" i="441"/>
  <c r="H151" i="441"/>
  <c r="W150" i="441"/>
  <c r="N150" i="441" s="1"/>
  <c r="AG150" i="441" s="1"/>
  <c r="P150" i="441"/>
  <c r="H150" i="441"/>
  <c r="W149" i="441"/>
  <c r="N149" i="441"/>
  <c r="O149" i="441" s="1"/>
  <c r="P149" i="441"/>
  <c r="H149" i="441"/>
  <c r="W148" i="441"/>
  <c r="N148" i="441"/>
  <c r="P148" i="441"/>
  <c r="H148" i="441"/>
  <c r="AE147" i="441"/>
  <c r="AD147" i="441"/>
  <c r="AA147" i="441"/>
  <c r="Z147" i="441"/>
  <c r="W147" i="441"/>
  <c r="M147" i="441"/>
  <c r="W146" i="441"/>
  <c r="H146" i="441"/>
  <c r="AG145" i="441"/>
  <c r="AF145" i="441"/>
  <c r="W145" i="441"/>
  <c r="AG144" i="441"/>
  <c r="AF144" i="441"/>
  <c r="W144" i="441"/>
  <c r="AG143" i="441"/>
  <c r="AF143" i="441"/>
  <c r="W143" i="441"/>
  <c r="H143" i="441"/>
  <c r="AG142" i="441"/>
  <c r="AF142" i="441"/>
  <c r="W142" i="441"/>
  <c r="H142" i="441"/>
  <c r="W141" i="441"/>
  <c r="N141" i="441" s="1"/>
  <c r="P141" i="441"/>
  <c r="H141" i="441"/>
  <c r="W140" i="441"/>
  <c r="N140" i="441" s="1"/>
  <c r="H140" i="441"/>
  <c r="W139" i="441"/>
  <c r="N139" i="441" s="1"/>
  <c r="P139" i="441"/>
  <c r="H139" i="441"/>
  <c r="W138" i="441"/>
  <c r="N138" i="441" s="1"/>
  <c r="L138" i="441"/>
  <c r="P138" i="441"/>
  <c r="H138" i="441"/>
  <c r="W137" i="441"/>
  <c r="N137" i="441" s="1"/>
  <c r="P137" i="441"/>
  <c r="H137" i="441"/>
  <c r="W136" i="441"/>
  <c r="N136" i="441" s="1"/>
  <c r="P136" i="441"/>
  <c r="H136" i="441"/>
  <c r="W135" i="441"/>
  <c r="N135" i="441" s="1"/>
  <c r="H135" i="441"/>
  <c r="AE134" i="441"/>
  <c r="AD134" i="441"/>
  <c r="AA134" i="441"/>
  <c r="Z134" i="441"/>
  <c r="M134" i="441"/>
  <c r="W133" i="441"/>
  <c r="H133" i="441"/>
  <c r="W132" i="441"/>
  <c r="H132" i="441"/>
  <c r="AG131" i="441"/>
  <c r="AF131" i="441"/>
  <c r="W131" i="441"/>
  <c r="H131" i="441"/>
  <c r="W130" i="441"/>
  <c r="N130" i="441" s="1"/>
  <c r="P130" i="441"/>
  <c r="H130" i="441"/>
  <c r="W129" i="441"/>
  <c r="N129" i="441"/>
  <c r="P129" i="441"/>
  <c r="H129" i="441"/>
  <c r="W128" i="441"/>
  <c r="N128" i="441" s="1"/>
  <c r="P128" i="441"/>
  <c r="H128" i="441"/>
  <c r="W127" i="441"/>
  <c r="N127" i="441" s="1"/>
  <c r="P127" i="441"/>
  <c r="H127" i="441"/>
  <c r="W126" i="441"/>
  <c r="N126" i="441" s="1"/>
  <c r="AF126" i="441"/>
  <c r="P126" i="441"/>
  <c r="H126" i="441"/>
  <c r="W125" i="441"/>
  <c r="N125" i="441"/>
  <c r="H125" i="441"/>
  <c r="W124" i="441"/>
  <c r="N124" i="441" s="1"/>
  <c r="O124" i="441" s="1"/>
  <c r="P124" i="441"/>
  <c r="H124" i="441"/>
  <c r="W123" i="441"/>
  <c r="N123" i="441" s="1"/>
  <c r="H123" i="441"/>
  <c r="W122" i="441"/>
  <c r="N122" i="441"/>
  <c r="H122" i="441"/>
  <c r="AE121" i="441"/>
  <c r="AD121" i="441"/>
  <c r="AA121" i="441"/>
  <c r="Z121" i="441"/>
  <c r="W121" i="441"/>
  <c r="M121" i="441"/>
  <c r="AG120" i="441"/>
  <c r="AF120" i="441"/>
  <c r="W120" i="441"/>
  <c r="H120" i="441"/>
  <c r="AG119" i="441"/>
  <c r="AF119" i="441"/>
  <c r="W119" i="441"/>
  <c r="H119" i="441"/>
  <c r="AG118" i="441"/>
  <c r="AF118" i="441"/>
  <c r="W118" i="441"/>
  <c r="H118" i="441"/>
  <c r="AG117" i="441"/>
  <c r="AF117" i="441"/>
  <c r="W117" i="441"/>
  <c r="H117" i="441"/>
  <c r="W116" i="441"/>
  <c r="N116" i="441" s="1"/>
  <c r="P116" i="441"/>
  <c r="H116" i="441"/>
  <c r="W115" i="441"/>
  <c r="N115" i="441" s="1"/>
  <c r="O115" i="441" s="1"/>
  <c r="P115" i="441"/>
  <c r="H115" i="441"/>
  <c r="W114" i="441"/>
  <c r="N114" i="441" s="1"/>
  <c r="P114" i="441"/>
  <c r="H114" i="441"/>
  <c r="W113" i="441"/>
  <c r="N113" i="441"/>
  <c r="O113" i="441" s="1"/>
  <c r="P113" i="441"/>
  <c r="H113" i="441"/>
  <c r="W112" i="441"/>
  <c r="N112" i="441"/>
  <c r="AG112" i="441" s="1"/>
  <c r="P112" i="441"/>
  <c r="H112" i="441"/>
  <c r="W111" i="441"/>
  <c r="N111" i="441"/>
  <c r="O111" i="441" s="1"/>
  <c r="P111" i="441"/>
  <c r="H111" i="441"/>
  <c r="W110" i="441"/>
  <c r="N110" i="441"/>
  <c r="P110" i="441"/>
  <c r="H110" i="441"/>
  <c r="W109" i="441"/>
  <c r="N109" i="441"/>
  <c r="H109" i="441"/>
  <c r="AE108" i="441"/>
  <c r="AD108" i="441"/>
  <c r="AA108" i="441"/>
  <c r="Z108" i="441"/>
  <c r="W108" i="441"/>
  <c r="M108" i="441"/>
  <c r="W107" i="441"/>
  <c r="H107" i="441"/>
  <c r="AG106" i="441"/>
  <c r="AF106" i="441"/>
  <c r="W106" i="441"/>
  <c r="H106" i="441"/>
  <c r="AG105" i="441"/>
  <c r="AF105" i="441"/>
  <c r="W105" i="441"/>
  <c r="H105" i="441"/>
  <c r="AG104" i="441"/>
  <c r="AF104" i="441"/>
  <c r="W104" i="441"/>
  <c r="H104" i="441"/>
  <c r="AG103" i="441"/>
  <c r="AF103" i="441"/>
  <c r="W103" i="441"/>
  <c r="H103" i="441"/>
  <c r="AG102" i="441"/>
  <c r="AF102" i="441"/>
  <c r="W102" i="441"/>
  <c r="H102" i="441"/>
  <c r="W101" i="441"/>
  <c r="N101" i="441" s="1"/>
  <c r="L101" i="441"/>
  <c r="P101" i="441"/>
  <c r="H101" i="441"/>
  <c r="W100" i="441"/>
  <c r="N100" i="441" s="1"/>
  <c r="P100" i="441"/>
  <c r="H100" i="441"/>
  <c r="W99" i="441"/>
  <c r="N99" i="441" s="1"/>
  <c r="L99" i="441"/>
  <c r="P99" i="441"/>
  <c r="H99" i="441"/>
  <c r="W98" i="441"/>
  <c r="N98" i="441" s="1"/>
  <c r="P98" i="441"/>
  <c r="H98" i="441"/>
  <c r="W97" i="441"/>
  <c r="N97" i="441" s="1"/>
  <c r="L97" i="441"/>
  <c r="P97" i="441"/>
  <c r="H97" i="441"/>
  <c r="W96" i="441"/>
  <c r="N96" i="441" s="1"/>
  <c r="H96" i="441"/>
  <c r="AE95" i="441"/>
  <c r="AD95" i="441"/>
  <c r="AA95" i="441"/>
  <c r="Z95" i="441"/>
  <c r="M95" i="441"/>
  <c r="AG94" i="441"/>
  <c r="AF94" i="441"/>
  <c r="W94" i="441"/>
  <c r="H94" i="441"/>
  <c r="AG93" i="441"/>
  <c r="AF93" i="441"/>
  <c r="W93" i="441"/>
  <c r="H93" i="441"/>
  <c r="AG92" i="441"/>
  <c r="AF92" i="441"/>
  <c r="W92" i="441"/>
  <c r="H92" i="441"/>
  <c r="AG91" i="441"/>
  <c r="AF91" i="441"/>
  <c r="W91" i="441"/>
  <c r="H91" i="441"/>
  <c r="AG90" i="441"/>
  <c r="AF90" i="441"/>
  <c r="W90" i="441"/>
  <c r="H90" i="441"/>
  <c r="AG89" i="441"/>
  <c r="AF89" i="441"/>
  <c r="W89" i="441"/>
  <c r="H89" i="441"/>
  <c r="W88" i="441"/>
  <c r="N88" i="441" s="1"/>
  <c r="AF88" i="441" s="1"/>
  <c r="P88" i="441"/>
  <c r="H88" i="441"/>
  <c r="W87" i="441"/>
  <c r="N87" i="441" s="1"/>
  <c r="P87" i="441"/>
  <c r="H87" i="441"/>
  <c r="W86" i="441"/>
  <c r="N86" i="441"/>
  <c r="P86" i="441"/>
  <c r="H86" i="441"/>
  <c r="W85" i="441"/>
  <c r="N85" i="441" s="1"/>
  <c r="P85" i="441"/>
  <c r="H85" i="441"/>
  <c r="W84" i="441"/>
  <c r="N84" i="441" s="1"/>
  <c r="P84" i="441"/>
  <c r="H84" i="441"/>
  <c r="W83" i="441"/>
  <c r="N83" i="441"/>
  <c r="P83" i="441"/>
  <c r="H83" i="441"/>
  <c r="AE82" i="441"/>
  <c r="AD82" i="441"/>
  <c r="AA82" i="441"/>
  <c r="Z82" i="441"/>
  <c r="M82" i="441"/>
  <c r="W81" i="441"/>
  <c r="AG80" i="441"/>
  <c r="AF80" i="441"/>
  <c r="W80" i="441"/>
  <c r="H80" i="441"/>
  <c r="AG79" i="441"/>
  <c r="AF79" i="441"/>
  <c r="W79" i="441"/>
  <c r="H79" i="441"/>
  <c r="AG78" i="441"/>
  <c r="AF78" i="441"/>
  <c r="W78" i="441"/>
  <c r="H78" i="441"/>
  <c r="AG77" i="441"/>
  <c r="AF77" i="441"/>
  <c r="W77" i="441"/>
  <c r="H77" i="441"/>
  <c r="AG76" i="441"/>
  <c r="AF76" i="441"/>
  <c r="W76" i="441"/>
  <c r="H76" i="441"/>
  <c r="AG75" i="441"/>
  <c r="AF75" i="441"/>
  <c r="W75" i="441"/>
  <c r="H75" i="441"/>
  <c r="W74" i="441"/>
  <c r="N74" i="441" s="1"/>
  <c r="P74" i="441"/>
  <c r="H74" i="441"/>
  <c r="W73" i="441"/>
  <c r="N73" i="441" s="1"/>
  <c r="L73" i="441"/>
  <c r="H73" i="441"/>
  <c r="W72" i="441"/>
  <c r="N72" i="441" s="1"/>
  <c r="H72" i="441"/>
  <c r="W71" i="441"/>
  <c r="N71" i="441" s="1"/>
  <c r="L71" i="441"/>
  <c r="H71" i="441"/>
  <c r="W70" i="441"/>
  <c r="N70" i="441" s="1"/>
  <c r="H70" i="441"/>
  <c r="AE69" i="441"/>
  <c r="AD69" i="441"/>
  <c r="AA69" i="441"/>
  <c r="Z69" i="441"/>
  <c r="W69" i="441"/>
  <c r="M69" i="441"/>
  <c r="W68" i="441"/>
  <c r="H68" i="441"/>
  <c r="AG67" i="441"/>
  <c r="AF67" i="441"/>
  <c r="W67" i="441"/>
  <c r="H67" i="441"/>
  <c r="AG66" i="441"/>
  <c r="AF66" i="441"/>
  <c r="W66" i="441"/>
  <c r="H66" i="441"/>
  <c r="AG65" i="441"/>
  <c r="AF65" i="441"/>
  <c r="W65" i="441"/>
  <c r="H65" i="441"/>
  <c r="AG64" i="441"/>
  <c r="AF64" i="441"/>
  <c r="W64" i="441"/>
  <c r="H64" i="441"/>
  <c r="AG63" i="441"/>
  <c r="AF63" i="441"/>
  <c r="W63" i="441"/>
  <c r="H63" i="441"/>
  <c r="AG62" i="441"/>
  <c r="AF62" i="441"/>
  <c r="W62" i="441"/>
  <c r="H62" i="441"/>
  <c r="W61" i="441"/>
  <c r="N61" i="441"/>
  <c r="P61" i="441"/>
  <c r="H61" i="441"/>
  <c r="W60" i="441"/>
  <c r="N60" i="441" s="1"/>
  <c r="P60" i="441"/>
  <c r="H60" i="441"/>
  <c r="W59" i="441"/>
  <c r="N59" i="441"/>
  <c r="P59" i="441"/>
  <c r="H59" i="441"/>
  <c r="W58" i="441"/>
  <c r="N58" i="441"/>
  <c r="P58" i="441"/>
  <c r="H58" i="441"/>
  <c r="W57" i="441"/>
  <c r="N57" i="441"/>
  <c r="P57" i="441"/>
  <c r="H57" i="441"/>
  <c r="AE56" i="441"/>
  <c r="AD56" i="441"/>
  <c r="AA56" i="441"/>
  <c r="Z56" i="441"/>
  <c r="W56" i="441"/>
  <c r="M56" i="441"/>
  <c r="W55" i="441"/>
  <c r="H55" i="441"/>
  <c r="AG54" i="441"/>
  <c r="AF54" i="441"/>
  <c r="W54" i="441"/>
  <c r="H54" i="441"/>
  <c r="AG53" i="441"/>
  <c r="AF53" i="441"/>
  <c r="W53" i="441"/>
  <c r="H53" i="441"/>
  <c r="AG52" i="441"/>
  <c r="AF52" i="441"/>
  <c r="W52" i="441"/>
  <c r="H52" i="441"/>
  <c r="W51" i="441"/>
  <c r="N51" i="441" s="1"/>
  <c r="P51" i="441"/>
  <c r="H51" i="441"/>
  <c r="W50" i="441"/>
  <c r="N50" i="441" s="1"/>
  <c r="H50" i="441"/>
  <c r="W49" i="441"/>
  <c r="N49" i="441" s="1"/>
  <c r="P49" i="441"/>
  <c r="H49" i="441"/>
  <c r="W48" i="441"/>
  <c r="N48" i="441" s="1"/>
  <c r="L48" i="441"/>
  <c r="H48" i="441"/>
  <c r="W47" i="441"/>
  <c r="N47" i="441" s="1"/>
  <c r="P47" i="441"/>
  <c r="H47" i="441"/>
  <c r="W46" i="441"/>
  <c r="N46" i="441"/>
  <c r="P46" i="441"/>
  <c r="H46" i="441"/>
  <c r="W45" i="441"/>
  <c r="N45" i="441" s="1"/>
  <c r="P45" i="441"/>
  <c r="H45" i="441"/>
  <c r="W44" i="441"/>
  <c r="N44" i="441" s="1"/>
  <c r="P44" i="441"/>
  <c r="H44" i="441"/>
  <c r="AE43" i="441"/>
  <c r="AD43" i="441"/>
  <c r="AA43" i="441"/>
  <c r="Z43" i="441"/>
  <c r="M43" i="441"/>
  <c r="W42" i="441"/>
  <c r="H42" i="441"/>
  <c r="W41" i="441"/>
  <c r="AG40" i="441"/>
  <c r="AF40" i="441"/>
  <c r="W40" i="441"/>
  <c r="H40" i="441"/>
  <c r="AG39" i="441"/>
  <c r="AF39" i="441"/>
  <c r="W39" i="441"/>
  <c r="H39" i="441"/>
  <c r="AG38" i="441"/>
  <c r="AF38" i="441"/>
  <c r="W38" i="441"/>
  <c r="H38" i="441"/>
  <c r="W37" i="441"/>
  <c r="N37" i="441" s="1"/>
  <c r="L37" i="441"/>
  <c r="H37" i="441"/>
  <c r="W36" i="441"/>
  <c r="N36" i="441" s="1"/>
  <c r="H36" i="441"/>
  <c r="W35" i="441"/>
  <c r="N35" i="441" s="1"/>
  <c r="H35" i="441"/>
  <c r="W34" i="441"/>
  <c r="N34" i="441" s="1"/>
  <c r="P34" i="441"/>
  <c r="H34" i="441"/>
  <c r="W33" i="441"/>
  <c r="N33" i="441" s="1"/>
  <c r="L33" i="441"/>
  <c r="H33" i="441"/>
  <c r="W32" i="441"/>
  <c r="N32" i="441" s="1"/>
  <c r="P32" i="441"/>
  <c r="H32" i="441"/>
  <c r="W31" i="441"/>
  <c r="N31" i="441" s="1"/>
  <c r="H31" i="441"/>
  <c r="AE30" i="441"/>
  <c r="AD30" i="441"/>
  <c r="AA30" i="441"/>
  <c r="Z30" i="441"/>
  <c r="M30" i="441"/>
  <c r="AF29" i="441"/>
  <c r="W29" i="441"/>
  <c r="H29" i="441"/>
  <c r="AG28" i="441"/>
  <c r="AF28" i="441"/>
  <c r="W28" i="441"/>
  <c r="H28" i="441"/>
  <c r="AG27" i="441"/>
  <c r="AF27" i="441"/>
  <c r="W27" i="441"/>
  <c r="H27" i="441"/>
  <c r="AG26" i="441"/>
  <c r="AF26" i="441"/>
  <c r="W26" i="441"/>
  <c r="H26" i="441"/>
  <c r="AG25" i="441"/>
  <c r="AF25" i="441"/>
  <c r="W25" i="441"/>
  <c r="H25" i="441"/>
  <c r="AG24" i="441"/>
  <c r="AF24" i="441"/>
  <c r="W24" i="441"/>
  <c r="H24" i="441"/>
  <c r="AG23" i="441"/>
  <c r="AF23" i="441"/>
  <c r="W23" i="441"/>
  <c r="H23" i="441"/>
  <c r="W22" i="441"/>
  <c r="N22" i="441" s="1"/>
  <c r="P22" i="441"/>
  <c r="H22" i="441"/>
  <c r="W21" i="441"/>
  <c r="N21" i="441"/>
  <c r="L21" i="441"/>
  <c r="P21" i="441"/>
  <c r="H21" i="441"/>
  <c r="W20" i="441"/>
  <c r="N20" i="441" s="1"/>
  <c r="O20" i="441"/>
  <c r="H20" i="441"/>
  <c r="W19" i="441"/>
  <c r="N19" i="441"/>
  <c r="P19" i="441"/>
  <c r="H19" i="441"/>
  <c r="W18" i="441"/>
  <c r="N18" i="441"/>
  <c r="L18" i="441"/>
  <c r="P18" i="441"/>
  <c r="H18" i="441"/>
  <c r="AE17" i="441"/>
  <c r="AE2" i="441" s="1"/>
  <c r="AD17" i="441"/>
  <c r="AA17" i="441"/>
  <c r="Z17" i="441"/>
  <c r="W17" i="441"/>
  <c r="M17" i="441"/>
  <c r="AG16" i="441"/>
  <c r="AF16" i="441"/>
  <c r="W16" i="441"/>
  <c r="H16" i="441"/>
  <c r="AG15" i="441"/>
  <c r="AF15" i="441"/>
  <c r="W15" i="441"/>
  <c r="H15" i="441"/>
  <c r="AG14" i="441"/>
  <c r="AF14" i="441"/>
  <c r="W14" i="441"/>
  <c r="H14" i="441"/>
  <c r="AG13" i="441"/>
  <c r="AF13" i="441"/>
  <c r="W13" i="441"/>
  <c r="H13" i="441"/>
  <c r="AG12" i="441"/>
  <c r="AF12" i="441"/>
  <c r="W12" i="441"/>
  <c r="H12" i="441"/>
  <c r="AG11" i="441"/>
  <c r="AF11" i="441"/>
  <c r="W11" i="441"/>
  <c r="H11" i="441"/>
  <c r="W10" i="441"/>
  <c r="N10" i="441" s="1"/>
  <c r="H10" i="441"/>
  <c r="W9" i="441"/>
  <c r="N9" i="441"/>
  <c r="P9" i="441"/>
  <c r="H9" i="441"/>
  <c r="W8" i="441"/>
  <c r="N8" i="441" s="1"/>
  <c r="P8" i="441"/>
  <c r="H8" i="441"/>
  <c r="W7" i="441"/>
  <c r="N7" i="441" s="1"/>
  <c r="P7" i="441"/>
  <c r="H7" i="441"/>
  <c r="W6" i="441"/>
  <c r="N6" i="441" s="1"/>
  <c r="P6" i="441"/>
  <c r="H6" i="441"/>
  <c r="W5" i="441"/>
  <c r="P5" i="441"/>
  <c r="N5" i="441"/>
  <c r="O5" i="441" s="1"/>
  <c r="H5" i="441"/>
  <c r="I2" i="441"/>
  <c r="I1" i="441"/>
  <c r="E1" i="441"/>
  <c r="AE173" i="439"/>
  <c r="AD173" i="439"/>
  <c r="AA173" i="439"/>
  <c r="Z173" i="439"/>
  <c r="M173" i="439"/>
  <c r="W172" i="439"/>
  <c r="H172" i="439"/>
  <c r="W171" i="439"/>
  <c r="H171" i="439"/>
  <c r="AG170" i="439"/>
  <c r="AF170" i="439"/>
  <c r="W170" i="439"/>
  <c r="H170" i="439"/>
  <c r="AG169" i="439"/>
  <c r="AF169" i="439"/>
  <c r="W169" i="439"/>
  <c r="H169" i="439"/>
  <c r="AG168" i="439"/>
  <c r="AF168" i="439"/>
  <c r="W168" i="439"/>
  <c r="H168" i="439"/>
  <c r="AG167" i="439"/>
  <c r="AF167" i="439"/>
  <c r="W167" i="439"/>
  <c r="H167" i="439"/>
  <c r="W166" i="439"/>
  <c r="N166" i="439" s="1"/>
  <c r="P166" i="439"/>
  <c r="H166" i="439"/>
  <c r="W165" i="439"/>
  <c r="N165" i="439" s="1"/>
  <c r="O165" i="439" s="1"/>
  <c r="P165" i="439"/>
  <c r="H165" i="439"/>
  <c r="W164" i="439"/>
  <c r="N164" i="439" s="1"/>
  <c r="P164" i="439"/>
  <c r="H164" i="439"/>
  <c r="W163" i="439"/>
  <c r="N163" i="439" s="1"/>
  <c r="O163" i="439" s="1"/>
  <c r="P163" i="439"/>
  <c r="H163" i="439"/>
  <c r="W162" i="439"/>
  <c r="N162" i="439" s="1"/>
  <c r="P162" i="439"/>
  <c r="H162" i="439"/>
  <c r="W161" i="439"/>
  <c r="N161" i="439"/>
  <c r="AF161" i="439" s="1"/>
  <c r="P161" i="439"/>
  <c r="H161" i="439"/>
  <c r="AE160" i="439"/>
  <c r="AD160" i="439"/>
  <c r="AA160" i="439"/>
  <c r="Z160" i="439"/>
  <c r="M160" i="439"/>
  <c r="W159" i="439"/>
  <c r="H159" i="439"/>
  <c r="W158" i="439"/>
  <c r="H158" i="439"/>
  <c r="W157" i="439"/>
  <c r="H157" i="439"/>
  <c r="W156" i="439"/>
  <c r="H156" i="439"/>
  <c r="AG155" i="439"/>
  <c r="AF155" i="439"/>
  <c r="W155" i="439"/>
  <c r="H155" i="439"/>
  <c r="W154" i="439"/>
  <c r="N154" i="439" s="1"/>
  <c r="L154" i="439"/>
  <c r="P154" i="439"/>
  <c r="H154" i="439"/>
  <c r="W153" i="439"/>
  <c r="N153" i="439" s="1"/>
  <c r="O153" i="439" s="1"/>
  <c r="H153" i="439"/>
  <c r="W152" i="439"/>
  <c r="N152" i="439" s="1"/>
  <c r="P152" i="439"/>
  <c r="H152" i="439"/>
  <c r="W151" i="439"/>
  <c r="N151" i="439" s="1"/>
  <c r="O151" i="439" s="1"/>
  <c r="P151" i="439"/>
  <c r="H151" i="439"/>
  <c r="W150" i="439"/>
  <c r="N150" i="439" s="1"/>
  <c r="P150" i="439"/>
  <c r="H150" i="439"/>
  <c r="W149" i="439"/>
  <c r="N149" i="439"/>
  <c r="O149" i="439" s="1"/>
  <c r="H149" i="439"/>
  <c r="W148" i="439"/>
  <c r="N148" i="439"/>
  <c r="L148" i="439"/>
  <c r="H148" i="439"/>
  <c r="AE147" i="439"/>
  <c r="AD147" i="439"/>
  <c r="AA147" i="439"/>
  <c r="Z147" i="439"/>
  <c r="W147" i="439"/>
  <c r="M147" i="439"/>
  <c r="W146" i="439"/>
  <c r="H146" i="439"/>
  <c r="AG145" i="439"/>
  <c r="AF145" i="439"/>
  <c r="W145" i="439"/>
  <c r="AG144" i="439"/>
  <c r="AF144" i="439"/>
  <c r="W144" i="439"/>
  <c r="AG143" i="439"/>
  <c r="AF143" i="439"/>
  <c r="W143" i="439"/>
  <c r="H143" i="439"/>
  <c r="W142" i="439"/>
  <c r="N142" i="439" s="1"/>
  <c r="H142" i="439"/>
  <c r="W141" i="439"/>
  <c r="N141" i="439"/>
  <c r="P141" i="439"/>
  <c r="H141" i="439"/>
  <c r="W140" i="439"/>
  <c r="N140" i="439" s="1"/>
  <c r="AG140" i="439" s="1"/>
  <c r="L140" i="439"/>
  <c r="H140" i="439"/>
  <c r="W139" i="439"/>
  <c r="N139" i="439" s="1"/>
  <c r="P139" i="439"/>
  <c r="H139" i="439"/>
  <c r="W138" i="439"/>
  <c r="N138" i="439" s="1"/>
  <c r="AG138" i="439" s="1"/>
  <c r="L138" i="439"/>
  <c r="H138" i="439"/>
  <c r="W137" i="439"/>
  <c r="N137" i="439" s="1"/>
  <c r="P137" i="439"/>
  <c r="H137" i="439"/>
  <c r="W136" i="439"/>
  <c r="N136" i="439" s="1"/>
  <c r="AG136" i="439" s="1"/>
  <c r="L136" i="439"/>
  <c r="H136" i="439"/>
  <c r="W135" i="439"/>
  <c r="N135" i="439"/>
  <c r="L135" i="439"/>
  <c r="P135" i="439"/>
  <c r="H135" i="439"/>
  <c r="AE134" i="439"/>
  <c r="AD134" i="439"/>
  <c r="AA134" i="439"/>
  <c r="Z134" i="439"/>
  <c r="M134" i="439"/>
  <c r="W133" i="439"/>
  <c r="H133" i="439"/>
  <c r="W132" i="439"/>
  <c r="H132" i="439"/>
  <c r="AG131" i="439"/>
  <c r="AF131" i="439"/>
  <c r="W131" i="439"/>
  <c r="H131" i="439"/>
  <c r="W130" i="439"/>
  <c r="N130" i="439" s="1"/>
  <c r="O130" i="439" s="1"/>
  <c r="P130" i="439"/>
  <c r="H130" i="439"/>
  <c r="W129" i="439"/>
  <c r="N129" i="439"/>
  <c r="P129" i="439"/>
  <c r="H129" i="439"/>
  <c r="W128" i="439"/>
  <c r="N128" i="439" s="1"/>
  <c r="L128" i="439"/>
  <c r="P128" i="439"/>
  <c r="H128" i="439"/>
  <c r="W127" i="439"/>
  <c r="N127" i="439" s="1"/>
  <c r="P127" i="439"/>
  <c r="H127" i="439"/>
  <c r="W126" i="439"/>
  <c r="P126" i="439"/>
  <c r="N126" i="439"/>
  <c r="H126" i="439"/>
  <c r="W125" i="439"/>
  <c r="N125" i="439"/>
  <c r="P125" i="439"/>
  <c r="H125" i="439"/>
  <c r="W124" i="439"/>
  <c r="N124" i="439" s="1"/>
  <c r="AG124" i="439" s="1"/>
  <c r="P124" i="439"/>
  <c r="H124" i="439"/>
  <c r="W123" i="439"/>
  <c r="N123" i="439" s="1"/>
  <c r="AF123" i="439" s="1"/>
  <c r="P123" i="439"/>
  <c r="H123" i="439"/>
  <c r="W122" i="439"/>
  <c r="N122" i="439"/>
  <c r="P122" i="439"/>
  <c r="H122" i="439"/>
  <c r="AE121" i="439"/>
  <c r="AD121" i="439"/>
  <c r="AA121" i="439"/>
  <c r="Z121" i="439"/>
  <c r="W121" i="439"/>
  <c r="M121" i="439"/>
  <c r="AG120" i="439"/>
  <c r="AF120" i="439"/>
  <c r="W120" i="439"/>
  <c r="H120" i="439"/>
  <c r="AG119" i="439"/>
  <c r="AF119" i="439"/>
  <c r="W119" i="439"/>
  <c r="H119" i="439"/>
  <c r="AG118" i="439"/>
  <c r="AF118" i="439"/>
  <c r="W118" i="439"/>
  <c r="H118" i="439"/>
  <c r="W117" i="439"/>
  <c r="N117" i="439" s="1"/>
  <c r="P117" i="439"/>
  <c r="H117" i="439"/>
  <c r="W116" i="439"/>
  <c r="N116" i="439"/>
  <c r="O116" i="439" s="1"/>
  <c r="H116" i="439"/>
  <c r="W115" i="439"/>
  <c r="N115" i="439" s="1"/>
  <c r="O115" i="439" s="1"/>
  <c r="P115" i="439"/>
  <c r="H115" i="439"/>
  <c r="W114" i="439"/>
  <c r="N114" i="439" s="1"/>
  <c r="L114" i="439"/>
  <c r="P114" i="439"/>
  <c r="H114" i="439"/>
  <c r="W113" i="439"/>
  <c r="N113" i="439" s="1"/>
  <c r="L113" i="439"/>
  <c r="P113" i="439"/>
  <c r="H113" i="439"/>
  <c r="W112" i="439"/>
  <c r="N112" i="439"/>
  <c r="AF112" i="439" s="1"/>
  <c r="L112" i="439"/>
  <c r="P112" i="439"/>
  <c r="H112" i="439"/>
  <c r="W111" i="439"/>
  <c r="N111" i="439" s="1"/>
  <c r="P111" i="439"/>
  <c r="H111" i="439"/>
  <c r="W110" i="439"/>
  <c r="N110" i="439" s="1"/>
  <c r="P110" i="439"/>
  <c r="H110" i="439"/>
  <c r="W109" i="439"/>
  <c r="N109" i="439" s="1"/>
  <c r="L109" i="439"/>
  <c r="H109" i="439"/>
  <c r="AE108" i="439"/>
  <c r="AD108" i="439"/>
  <c r="AA108" i="439"/>
  <c r="Z108" i="439"/>
  <c r="W108" i="439"/>
  <c r="M108" i="439"/>
  <c r="W107" i="439"/>
  <c r="H107" i="439"/>
  <c r="AG106" i="439"/>
  <c r="AF106" i="439"/>
  <c r="W106" i="439"/>
  <c r="H106" i="439"/>
  <c r="AG105" i="439"/>
  <c r="AF105" i="439"/>
  <c r="W105" i="439"/>
  <c r="H105" i="439"/>
  <c r="AG104" i="439"/>
  <c r="AF104" i="439"/>
  <c r="W104" i="439"/>
  <c r="H104" i="439"/>
  <c r="W103" i="439"/>
  <c r="N103" i="439"/>
  <c r="O103" i="439" s="1"/>
  <c r="L103" i="439"/>
  <c r="P103" i="439"/>
  <c r="H103" i="439"/>
  <c r="W102" i="439"/>
  <c r="N102" i="439" s="1"/>
  <c r="P102" i="439"/>
  <c r="H102" i="439"/>
  <c r="W101" i="439"/>
  <c r="N101" i="439" s="1"/>
  <c r="O101" i="439" s="1"/>
  <c r="P101" i="439"/>
  <c r="H101" i="439"/>
  <c r="W100" i="439"/>
  <c r="N100" i="439"/>
  <c r="AG100" i="439" s="1"/>
  <c r="P100" i="439"/>
  <c r="H100" i="439"/>
  <c r="W99" i="439"/>
  <c r="N99" i="439"/>
  <c r="O99" i="439" s="1"/>
  <c r="P99" i="439"/>
  <c r="H99" i="439"/>
  <c r="W98" i="439"/>
  <c r="N98" i="439" s="1"/>
  <c r="P98" i="439"/>
  <c r="H98" i="439"/>
  <c r="W97" i="439"/>
  <c r="N97" i="439" s="1"/>
  <c r="O97" i="439" s="1"/>
  <c r="P97" i="439"/>
  <c r="H97" i="439"/>
  <c r="W96" i="439"/>
  <c r="N96" i="439" s="1"/>
  <c r="P96" i="439"/>
  <c r="H96" i="439"/>
  <c r="AE95" i="439"/>
  <c r="AD95" i="439"/>
  <c r="AA95" i="439"/>
  <c r="Z95" i="439"/>
  <c r="M95" i="439"/>
  <c r="AG94" i="439"/>
  <c r="AF94" i="439"/>
  <c r="W94" i="439"/>
  <c r="H94" i="439"/>
  <c r="AG93" i="439"/>
  <c r="AF93" i="439"/>
  <c r="W93" i="439"/>
  <c r="H93" i="439"/>
  <c r="AG92" i="439"/>
  <c r="AF92" i="439"/>
  <c r="W92" i="439"/>
  <c r="H92" i="439"/>
  <c r="AG91" i="439"/>
  <c r="AF91" i="439"/>
  <c r="W91" i="439"/>
  <c r="H91" i="439"/>
  <c r="AG90" i="439"/>
  <c r="AF90" i="439"/>
  <c r="W90" i="439"/>
  <c r="H90" i="439"/>
  <c r="W89" i="439"/>
  <c r="P89" i="439"/>
  <c r="N89" i="439"/>
  <c r="O89" i="439" s="1"/>
  <c r="H89" i="439"/>
  <c r="W88" i="439"/>
  <c r="N88" i="439" s="1"/>
  <c r="P88" i="439"/>
  <c r="H88" i="439"/>
  <c r="W87" i="439"/>
  <c r="N87" i="439" s="1"/>
  <c r="P87" i="439"/>
  <c r="H87" i="439"/>
  <c r="W86" i="439"/>
  <c r="N86" i="439"/>
  <c r="H86" i="439"/>
  <c r="W85" i="439"/>
  <c r="N85" i="439" s="1"/>
  <c r="P85" i="439"/>
  <c r="H85" i="439"/>
  <c r="W84" i="439"/>
  <c r="N84" i="439" s="1"/>
  <c r="P84" i="439"/>
  <c r="H84" i="439"/>
  <c r="W83" i="439"/>
  <c r="P83" i="439"/>
  <c r="N83" i="439"/>
  <c r="AF83" i="439" s="1"/>
  <c r="H83" i="439"/>
  <c r="AE82" i="439"/>
  <c r="AD82" i="439"/>
  <c r="AA82" i="439"/>
  <c r="Z82" i="439"/>
  <c r="M82" i="439"/>
  <c r="W81" i="439"/>
  <c r="AG80" i="439"/>
  <c r="AF80" i="439"/>
  <c r="W80" i="439"/>
  <c r="H80" i="439"/>
  <c r="AG79" i="439"/>
  <c r="AF79" i="439"/>
  <c r="W79" i="439"/>
  <c r="H79" i="439"/>
  <c r="AG78" i="439"/>
  <c r="AF78" i="439"/>
  <c r="W78" i="439"/>
  <c r="H78" i="439"/>
  <c r="AG77" i="439"/>
  <c r="AF77" i="439"/>
  <c r="W77" i="439"/>
  <c r="H77" i="439"/>
  <c r="AG76" i="439"/>
  <c r="AF76" i="439"/>
  <c r="W76" i="439"/>
  <c r="H76" i="439"/>
  <c r="AG75" i="439"/>
  <c r="AF75" i="439"/>
  <c r="W75" i="439"/>
  <c r="H75" i="439"/>
  <c r="W74" i="439"/>
  <c r="N74" i="439" s="1"/>
  <c r="P74" i="439"/>
  <c r="H74" i="439"/>
  <c r="W73" i="439"/>
  <c r="N73" i="439" s="1"/>
  <c r="L73" i="439"/>
  <c r="H73" i="439"/>
  <c r="W72" i="439"/>
  <c r="N72" i="439" s="1"/>
  <c r="P72" i="439"/>
  <c r="H72" i="439"/>
  <c r="W71" i="439"/>
  <c r="N71" i="439" s="1"/>
  <c r="H71" i="439"/>
  <c r="W70" i="439"/>
  <c r="N70" i="439" s="1"/>
  <c r="H70" i="439"/>
  <c r="AE69" i="439"/>
  <c r="AD69" i="439"/>
  <c r="AA69" i="439"/>
  <c r="Z69" i="439"/>
  <c r="W69" i="439"/>
  <c r="M69" i="439"/>
  <c r="W68" i="439"/>
  <c r="H68" i="439"/>
  <c r="AG67" i="439"/>
  <c r="AF67" i="439"/>
  <c r="W67" i="439"/>
  <c r="H67" i="439"/>
  <c r="AG66" i="439"/>
  <c r="AF66" i="439"/>
  <c r="W66" i="439"/>
  <c r="H66" i="439"/>
  <c r="AG65" i="439"/>
  <c r="AF65" i="439"/>
  <c r="W65" i="439"/>
  <c r="H65" i="439"/>
  <c r="AG64" i="439"/>
  <c r="AF64" i="439"/>
  <c r="W64" i="439"/>
  <c r="H64" i="439"/>
  <c r="AG63" i="439"/>
  <c r="AF63" i="439"/>
  <c r="W63" i="439"/>
  <c r="H63" i="439"/>
  <c r="AG62" i="439"/>
  <c r="AF62" i="439"/>
  <c r="W62" i="439"/>
  <c r="H62" i="439"/>
  <c r="W61" i="439"/>
  <c r="N61" i="439"/>
  <c r="L61" i="439"/>
  <c r="P61" i="439"/>
  <c r="H61" i="439"/>
  <c r="W60" i="439"/>
  <c r="N60" i="439"/>
  <c r="P60" i="439"/>
  <c r="H60" i="439"/>
  <c r="W59" i="439"/>
  <c r="N59" i="439"/>
  <c r="P59" i="439"/>
  <c r="H59" i="439"/>
  <c r="W58" i="439"/>
  <c r="N58" i="439"/>
  <c r="P58" i="439"/>
  <c r="H58" i="439"/>
  <c r="W57" i="439"/>
  <c r="N57" i="439"/>
  <c r="H57" i="439"/>
  <c r="AE56" i="439"/>
  <c r="AD56" i="439"/>
  <c r="AA56" i="439"/>
  <c r="Z56" i="439"/>
  <c r="W56" i="439"/>
  <c r="M56" i="439"/>
  <c r="W55" i="439"/>
  <c r="H55" i="439"/>
  <c r="AG54" i="439"/>
  <c r="AF54" i="439"/>
  <c r="W54" i="439"/>
  <c r="H54" i="439"/>
  <c r="AG53" i="439"/>
  <c r="AF53" i="439"/>
  <c r="W53" i="439"/>
  <c r="H53" i="439"/>
  <c r="AG52" i="439"/>
  <c r="AF52" i="439"/>
  <c r="W52" i="439"/>
  <c r="H52" i="439"/>
  <c r="W51" i="439"/>
  <c r="N51" i="439" s="1"/>
  <c r="H51" i="439"/>
  <c r="W50" i="439"/>
  <c r="N50" i="439" s="1"/>
  <c r="P50" i="439"/>
  <c r="H50" i="439"/>
  <c r="W49" i="439"/>
  <c r="N49" i="439" s="1"/>
  <c r="P49" i="439"/>
  <c r="H49" i="439"/>
  <c r="W48" i="439"/>
  <c r="N48" i="439" s="1"/>
  <c r="P48" i="439"/>
  <c r="H48" i="439"/>
  <c r="W47" i="439"/>
  <c r="N47" i="439" s="1"/>
  <c r="H47" i="439"/>
  <c r="W46" i="439"/>
  <c r="N46" i="439" s="1"/>
  <c r="L46" i="439"/>
  <c r="P46" i="439"/>
  <c r="H46" i="439"/>
  <c r="W45" i="439"/>
  <c r="N45" i="439"/>
  <c r="AF45" i="439" s="1"/>
  <c r="L45" i="439"/>
  <c r="P45" i="439"/>
  <c r="H45" i="439"/>
  <c r="W44" i="439"/>
  <c r="N44" i="439"/>
  <c r="O44" i="439" s="1"/>
  <c r="H44" i="439"/>
  <c r="AE43" i="439"/>
  <c r="AD43" i="439"/>
  <c r="AA43" i="439"/>
  <c r="Z43" i="439"/>
  <c r="M43" i="439"/>
  <c r="W42" i="439"/>
  <c r="H42" i="439"/>
  <c r="W41" i="439"/>
  <c r="AG40" i="439"/>
  <c r="AF40" i="439"/>
  <c r="W40" i="439"/>
  <c r="H40" i="439"/>
  <c r="AG39" i="439"/>
  <c r="AF39" i="439"/>
  <c r="W39" i="439"/>
  <c r="H39" i="439"/>
  <c r="AG38" i="439"/>
  <c r="AF38" i="439"/>
  <c r="W38" i="439"/>
  <c r="H38" i="439"/>
  <c r="W37" i="439"/>
  <c r="N37" i="439" s="1"/>
  <c r="P37" i="439"/>
  <c r="H37" i="439"/>
  <c r="W36" i="439"/>
  <c r="N36" i="439"/>
  <c r="O36" i="439" s="1"/>
  <c r="L36" i="439"/>
  <c r="P36" i="439"/>
  <c r="H36" i="439"/>
  <c r="W35" i="439"/>
  <c r="N35" i="439" s="1"/>
  <c r="P35" i="439"/>
  <c r="H35" i="439"/>
  <c r="W34" i="439"/>
  <c r="N34" i="439"/>
  <c r="O34" i="439" s="1"/>
  <c r="L34" i="439"/>
  <c r="P34" i="439"/>
  <c r="H34" i="439"/>
  <c r="W33" i="439"/>
  <c r="N33" i="439" s="1"/>
  <c r="P33" i="439"/>
  <c r="H33" i="439"/>
  <c r="W32" i="439"/>
  <c r="N32" i="439"/>
  <c r="O32" i="439" s="1"/>
  <c r="H32" i="439"/>
  <c r="W31" i="439"/>
  <c r="N31" i="439" s="1"/>
  <c r="H31" i="439"/>
  <c r="AE30" i="439"/>
  <c r="AD30" i="439"/>
  <c r="AA30" i="439"/>
  <c r="Z30" i="439"/>
  <c r="M30" i="439"/>
  <c r="AF29" i="439"/>
  <c r="W29" i="439"/>
  <c r="H29" i="439"/>
  <c r="AG28" i="439"/>
  <c r="AF28" i="439"/>
  <c r="W28" i="439"/>
  <c r="H28" i="439"/>
  <c r="AG27" i="439"/>
  <c r="AF27" i="439"/>
  <c r="W27" i="439"/>
  <c r="H27" i="439"/>
  <c r="AG26" i="439"/>
  <c r="AF26" i="439"/>
  <c r="W26" i="439"/>
  <c r="H26" i="439"/>
  <c r="AG25" i="439"/>
  <c r="AF25" i="439"/>
  <c r="W25" i="439"/>
  <c r="H25" i="439"/>
  <c r="AG24" i="439"/>
  <c r="AF24" i="439"/>
  <c r="W24" i="439"/>
  <c r="H24" i="439"/>
  <c r="AG23" i="439"/>
  <c r="AF23" i="439"/>
  <c r="W23" i="439"/>
  <c r="H23" i="439"/>
  <c r="W22" i="439"/>
  <c r="N22" i="439" s="1"/>
  <c r="P22" i="439"/>
  <c r="H22" i="439"/>
  <c r="W21" i="439"/>
  <c r="N21" i="439"/>
  <c r="L21" i="439"/>
  <c r="P21" i="439"/>
  <c r="H21" i="439"/>
  <c r="W20" i="439"/>
  <c r="N20" i="439" s="1"/>
  <c r="P20" i="439"/>
  <c r="H20" i="439"/>
  <c r="W19" i="439"/>
  <c r="N19" i="439" s="1"/>
  <c r="P19" i="439"/>
  <c r="H19" i="439"/>
  <c r="W18" i="439"/>
  <c r="N18" i="439" s="1"/>
  <c r="H18" i="439"/>
  <c r="AE17" i="439"/>
  <c r="AE2" i="439" s="1"/>
  <c r="AD17" i="439"/>
  <c r="AA17" i="439"/>
  <c r="Z17" i="439"/>
  <c r="W17" i="439"/>
  <c r="M17" i="439"/>
  <c r="AG16" i="439"/>
  <c r="AF16" i="439"/>
  <c r="W16" i="439"/>
  <c r="H16" i="439"/>
  <c r="AG15" i="439"/>
  <c r="AF15" i="439"/>
  <c r="W15" i="439"/>
  <c r="H15" i="439"/>
  <c r="AG14" i="439"/>
  <c r="AF14" i="439"/>
  <c r="W14" i="439"/>
  <c r="H14" i="439"/>
  <c r="AG13" i="439"/>
  <c r="AF13" i="439"/>
  <c r="W13" i="439"/>
  <c r="H13" i="439"/>
  <c r="AG12" i="439"/>
  <c r="AF12" i="439"/>
  <c r="W12" i="439"/>
  <c r="H12" i="439"/>
  <c r="AG11" i="439"/>
  <c r="AF11" i="439"/>
  <c r="W11" i="439"/>
  <c r="H11" i="439"/>
  <c r="W10" i="439"/>
  <c r="N10" i="439" s="1"/>
  <c r="P10" i="439"/>
  <c r="H10" i="439"/>
  <c r="W9" i="439"/>
  <c r="N9" i="439" s="1"/>
  <c r="P9" i="439"/>
  <c r="H9" i="439"/>
  <c r="W8" i="439"/>
  <c r="N8" i="439" s="1"/>
  <c r="O8" i="439" s="1"/>
  <c r="P8" i="439"/>
  <c r="H8" i="439"/>
  <c r="W7" i="439"/>
  <c r="N7" i="439"/>
  <c r="L7" i="439"/>
  <c r="P7" i="439"/>
  <c r="H7" i="439"/>
  <c r="W6" i="439"/>
  <c r="N6" i="439"/>
  <c r="O6" i="439" s="1"/>
  <c r="P6" i="439"/>
  <c r="H6" i="439"/>
  <c r="W5" i="439"/>
  <c r="N5" i="439" s="1"/>
  <c r="H5" i="439"/>
  <c r="AD2" i="439"/>
  <c r="AA2" i="439"/>
  <c r="I2" i="439"/>
  <c r="I1" i="439"/>
  <c r="E1" i="439"/>
  <c r="Z2" i="439" l="1"/>
  <c r="AD2" i="441"/>
  <c r="Z2" i="441"/>
  <c r="R160" i="452"/>
  <c r="S148" i="452" s="1"/>
  <c r="Q160" i="452"/>
  <c r="Q147" i="452"/>
  <c r="R147" i="452"/>
  <c r="S135" i="452" s="1"/>
  <c r="R108" i="453"/>
  <c r="S96" i="453" s="1"/>
  <c r="Q108" i="453"/>
  <c r="R121" i="452"/>
  <c r="S109" i="452" s="1"/>
  <c r="Q121" i="452"/>
  <c r="Q108" i="452"/>
  <c r="R108" i="452"/>
  <c r="S96" i="452" s="1"/>
  <c r="R95" i="453"/>
  <c r="S83" i="453" s="1"/>
  <c r="Q95" i="453"/>
  <c r="Q147" i="453"/>
  <c r="R147" i="453"/>
  <c r="S135" i="453" s="1"/>
  <c r="R17" i="452"/>
  <c r="S5" i="452" s="1"/>
  <c r="Q17" i="452"/>
  <c r="E2" i="452"/>
  <c r="R134" i="453"/>
  <c r="S122" i="453" s="1"/>
  <c r="Q134" i="453"/>
  <c r="R95" i="452"/>
  <c r="S83" i="452" s="1"/>
  <c r="Q95" i="452"/>
  <c r="R121" i="453"/>
  <c r="S109" i="453" s="1"/>
  <c r="Q121" i="453"/>
  <c r="R160" i="453"/>
  <c r="S148" i="453" s="1"/>
  <c r="Q160" i="453"/>
  <c r="R173" i="453"/>
  <c r="S161" i="453" s="1"/>
  <c r="Q173" i="453"/>
  <c r="R134" i="452"/>
  <c r="S122" i="452" s="1"/>
  <c r="Q134" i="452"/>
  <c r="R173" i="452"/>
  <c r="S161" i="452" s="1"/>
  <c r="Q173" i="452"/>
  <c r="R30" i="453"/>
  <c r="S18" i="453" s="1"/>
  <c r="Q30" i="453"/>
  <c r="R17" i="453"/>
  <c r="S5" i="453" s="1"/>
  <c r="Q17" i="453"/>
  <c r="E2" i="453"/>
  <c r="AG18" i="441"/>
  <c r="L22" i="441"/>
  <c r="L163" i="441"/>
  <c r="R163" i="441" s="1"/>
  <c r="AG166" i="441"/>
  <c r="L46" i="441"/>
  <c r="L115" i="441"/>
  <c r="R115" i="441" s="1"/>
  <c r="L136" i="441"/>
  <c r="AG19" i="441"/>
  <c r="L34" i="441"/>
  <c r="AG46" i="441"/>
  <c r="L47" i="441"/>
  <c r="L49" i="441"/>
  <c r="AG60" i="441"/>
  <c r="AF61" i="441"/>
  <c r="L74" i="441"/>
  <c r="AF84" i="441"/>
  <c r="AF86" i="441"/>
  <c r="AG110" i="441"/>
  <c r="AG114" i="441"/>
  <c r="AG116" i="441"/>
  <c r="L122" i="441"/>
  <c r="L128" i="441"/>
  <c r="AF161" i="441"/>
  <c r="AG162" i="441"/>
  <c r="L9" i="441"/>
  <c r="L19" i="441"/>
  <c r="L85" i="441"/>
  <c r="AF8" i="441"/>
  <c r="AF9" i="441"/>
  <c r="L32" i="441"/>
  <c r="L5" i="441"/>
  <c r="R5" i="441" s="1"/>
  <c r="AG48" i="441"/>
  <c r="AG50" i="441"/>
  <c r="AG152" i="441"/>
  <c r="AG44" i="439"/>
  <c r="L58" i="439"/>
  <c r="AG61" i="439"/>
  <c r="L85" i="439"/>
  <c r="P17" i="439"/>
  <c r="AG9" i="439"/>
  <c r="AF21" i="439"/>
  <c r="L22" i="439"/>
  <c r="L59" i="439"/>
  <c r="AG84" i="439"/>
  <c r="AG86" i="439"/>
  <c r="L88" i="439"/>
  <c r="L31" i="439"/>
  <c r="P56" i="439"/>
  <c r="L60" i="439"/>
  <c r="L83" i="439"/>
  <c r="AG88" i="439"/>
  <c r="AG98" i="439"/>
  <c r="L100" i="439"/>
  <c r="AG126" i="439"/>
  <c r="AG135" i="439"/>
  <c r="L137" i="439"/>
  <c r="L139" i="439"/>
  <c r="L141" i="439"/>
  <c r="L142" i="439"/>
  <c r="AG154" i="439"/>
  <c r="L161" i="439"/>
  <c r="P82" i="439"/>
  <c r="AG7" i="439"/>
  <c r="L10" i="439"/>
  <c r="L84" i="439"/>
  <c r="AG102" i="439"/>
  <c r="L124" i="439"/>
  <c r="L125" i="439"/>
  <c r="AF127" i="439"/>
  <c r="AF129" i="439"/>
  <c r="AG142" i="439"/>
  <c r="L151" i="439"/>
  <c r="L152" i="439"/>
  <c r="L153" i="439"/>
  <c r="Q153" i="439" s="1"/>
  <c r="AG162" i="439"/>
  <c r="AG164" i="439"/>
  <c r="AG166" i="439"/>
  <c r="O18" i="439"/>
  <c r="AF18" i="439"/>
  <c r="AF19" i="439"/>
  <c r="AG19" i="439"/>
  <c r="AF110" i="439"/>
  <c r="AG110" i="439"/>
  <c r="O31" i="439"/>
  <c r="AF31" i="439"/>
  <c r="N134" i="439"/>
  <c r="N160" i="439"/>
  <c r="P31" i="441"/>
  <c r="L31" i="441"/>
  <c r="P50" i="441"/>
  <c r="L50" i="441"/>
  <c r="P108" i="441"/>
  <c r="P96" i="441"/>
  <c r="P147" i="441"/>
  <c r="P135" i="441"/>
  <c r="L5" i="439"/>
  <c r="L8" i="439"/>
  <c r="L9" i="439"/>
  <c r="L18" i="439"/>
  <c r="R18" i="439" s="1"/>
  <c r="L20" i="439"/>
  <c r="L33" i="439"/>
  <c r="L35" i="439"/>
  <c r="L37" i="439"/>
  <c r="P57" i="439"/>
  <c r="P95" i="439"/>
  <c r="L87" i="439"/>
  <c r="AG97" i="439"/>
  <c r="L98" i="439"/>
  <c r="L101" i="439"/>
  <c r="R101" i="439" s="1"/>
  <c r="L102" i="439"/>
  <c r="L111" i="439"/>
  <c r="L117" i="439"/>
  <c r="AF125" i="439"/>
  <c r="AG130" i="439"/>
  <c r="AF141" i="439"/>
  <c r="P148" i="439"/>
  <c r="L150" i="439"/>
  <c r="L163" i="439"/>
  <c r="R163" i="439" s="1"/>
  <c r="L164" i="439"/>
  <c r="L165" i="439"/>
  <c r="Q165" i="439" s="1"/>
  <c r="L166" i="439"/>
  <c r="P10" i="441"/>
  <c r="L10" i="441"/>
  <c r="P5" i="439"/>
  <c r="L19" i="439"/>
  <c r="AG21" i="439"/>
  <c r="P43" i="439"/>
  <c r="L32" i="439"/>
  <c r="L44" i="439"/>
  <c r="Q44" i="439" s="1"/>
  <c r="AF44" i="439"/>
  <c r="AG45" i="439"/>
  <c r="L47" i="439"/>
  <c r="L49" i="439"/>
  <c r="L70" i="439"/>
  <c r="L71" i="439"/>
  <c r="L86" i="439"/>
  <c r="AG89" i="439"/>
  <c r="L110" i="439"/>
  <c r="AG112" i="439"/>
  <c r="L116" i="439"/>
  <c r="L123" i="439"/>
  <c r="L126" i="439"/>
  <c r="L127" i="439"/>
  <c r="L149" i="439"/>
  <c r="L162" i="439"/>
  <c r="AF6" i="441"/>
  <c r="AG6" i="441"/>
  <c r="P48" i="441"/>
  <c r="AG122" i="441"/>
  <c r="O122" i="441"/>
  <c r="R122" i="441" s="1"/>
  <c r="G1" i="439"/>
  <c r="G2" i="439" s="1"/>
  <c r="AF6" i="439"/>
  <c r="P18" i="439"/>
  <c r="L51" i="439"/>
  <c r="AG99" i="439"/>
  <c r="AF7" i="441"/>
  <c r="O7" i="441"/>
  <c r="AG7" i="441"/>
  <c r="O10" i="441"/>
  <c r="AG10" i="441"/>
  <c r="AF10" i="441"/>
  <c r="AA2" i="441"/>
  <c r="P36" i="441"/>
  <c r="L36" i="441"/>
  <c r="P121" i="441"/>
  <c r="P109" i="441"/>
  <c r="L8" i="441"/>
  <c r="P20" i="441"/>
  <c r="P30" i="441"/>
  <c r="L51" i="441"/>
  <c r="L60" i="441"/>
  <c r="L61" i="441"/>
  <c r="L70" i="441"/>
  <c r="L87" i="441"/>
  <c r="L109" i="441"/>
  <c r="L111" i="441"/>
  <c r="R111" i="441" s="1"/>
  <c r="L113" i="441"/>
  <c r="R113" i="441" s="1"/>
  <c r="L116" i="441"/>
  <c r="L135" i="441"/>
  <c r="G1" i="441"/>
  <c r="G2" i="441" s="1"/>
  <c r="N121" i="441"/>
  <c r="AF121" i="441" s="1"/>
  <c r="L6" i="441"/>
  <c r="L20" i="441"/>
  <c r="L35" i="441"/>
  <c r="P43" i="441"/>
  <c r="P56" i="441"/>
  <c r="L45" i="441"/>
  <c r="L58" i="441"/>
  <c r="L59" i="441"/>
  <c r="L72" i="441"/>
  <c r="L110" i="441"/>
  <c r="L112" i="441"/>
  <c r="L114" i="441"/>
  <c r="L124" i="441"/>
  <c r="Q124" i="441" s="1"/>
  <c r="L130" i="441"/>
  <c r="N160" i="441"/>
  <c r="I1" i="444"/>
  <c r="L140" i="441"/>
  <c r="L162" i="441"/>
  <c r="L165" i="441"/>
  <c r="R165" i="441" s="1"/>
  <c r="L166" i="441"/>
  <c r="I1" i="442"/>
  <c r="L126" i="441"/>
  <c r="P160" i="441"/>
  <c r="L150" i="441"/>
  <c r="L151" i="441"/>
  <c r="R151" i="441" s="1"/>
  <c r="L152" i="441"/>
  <c r="L153" i="441"/>
  <c r="R153" i="441" s="1"/>
  <c r="L154" i="441"/>
  <c r="L161" i="441"/>
  <c r="K24" i="443"/>
  <c r="H8" i="445"/>
  <c r="L148" i="441"/>
  <c r="L149" i="441"/>
  <c r="R149" i="441" s="1"/>
  <c r="L101" i="443"/>
  <c r="L111" i="443" s="1"/>
  <c r="K111" i="443"/>
  <c r="L93" i="443"/>
  <c r="L100" i="443" s="1"/>
  <c r="K100" i="443"/>
  <c r="L93" i="442"/>
  <c r="L100" i="442" s="1"/>
  <c r="K100" i="442"/>
  <c r="L75" i="442"/>
  <c r="L38" i="442"/>
  <c r="G1" i="442"/>
  <c r="G2" i="442" s="1"/>
  <c r="K124" i="443"/>
  <c r="L112" i="443"/>
  <c r="L124" i="443" s="1"/>
  <c r="L64" i="443"/>
  <c r="L113" i="442"/>
  <c r="K124" i="442"/>
  <c r="L124" i="442"/>
  <c r="L52" i="442"/>
  <c r="L64" i="442" s="1"/>
  <c r="K64" i="442"/>
  <c r="L17" i="442"/>
  <c r="L24" i="442" s="1"/>
  <c r="K24" i="442"/>
  <c r="L6" i="442"/>
  <c r="L16" i="442" s="1"/>
  <c r="K16" i="442"/>
  <c r="L65" i="443"/>
  <c r="L75" i="443" s="1"/>
  <c r="K75" i="443"/>
  <c r="K111" i="442"/>
  <c r="L101" i="442"/>
  <c r="L111" i="442" s="1"/>
  <c r="G1" i="443"/>
  <c r="G2" i="443" s="1"/>
  <c r="L93" i="444"/>
  <c r="L100" i="444" s="1"/>
  <c r="K100" i="444"/>
  <c r="K75" i="444"/>
  <c r="L38" i="444"/>
  <c r="G1" i="444"/>
  <c r="G2" i="444" s="1"/>
  <c r="K75" i="442"/>
  <c r="K38" i="442"/>
  <c r="K38" i="444"/>
  <c r="L38" i="443"/>
  <c r="I1" i="443"/>
  <c r="K124" i="444"/>
  <c r="L112" i="444"/>
  <c r="L124" i="444" s="1"/>
  <c r="K111" i="444"/>
  <c r="L101" i="444"/>
  <c r="L111" i="444" s="1"/>
  <c r="L17" i="444"/>
  <c r="L24" i="444" s="1"/>
  <c r="K24" i="444"/>
  <c r="K64" i="443"/>
  <c r="K38" i="443"/>
  <c r="L17" i="443"/>
  <c r="L24" i="443" s="1"/>
  <c r="K16" i="443"/>
  <c r="L6" i="443"/>
  <c r="L16" i="443" s="1"/>
  <c r="L75" i="444"/>
  <c r="L52" i="444"/>
  <c r="L64" i="444" s="1"/>
  <c r="K64" i="444"/>
  <c r="L5" i="444"/>
  <c r="L16" i="444" s="1"/>
  <c r="K16" i="444"/>
  <c r="P17" i="441"/>
  <c r="O6" i="441"/>
  <c r="AG8" i="441"/>
  <c r="O9" i="441"/>
  <c r="AG9" i="441"/>
  <c r="R10" i="441"/>
  <c r="AG20" i="441"/>
  <c r="AG21" i="441"/>
  <c r="AF21" i="441"/>
  <c r="O21" i="441"/>
  <c r="O31" i="441"/>
  <c r="N43" i="441"/>
  <c r="AG31" i="441"/>
  <c r="AF31" i="441"/>
  <c r="AG33" i="441"/>
  <c r="AF33" i="441"/>
  <c r="O33" i="441"/>
  <c r="AF36" i="441"/>
  <c r="O36" i="441"/>
  <c r="AG36" i="441"/>
  <c r="O47" i="441"/>
  <c r="AG47" i="441"/>
  <c r="AF47" i="441"/>
  <c r="O49" i="441"/>
  <c r="AG49" i="441"/>
  <c r="AF49" i="441"/>
  <c r="AF5" i="441"/>
  <c r="AF20" i="441"/>
  <c r="AG35" i="441"/>
  <c r="AF35" i="441"/>
  <c r="O35" i="441"/>
  <c r="O45" i="441"/>
  <c r="AG45" i="441"/>
  <c r="AF45" i="441"/>
  <c r="O18" i="441"/>
  <c r="N30" i="441"/>
  <c r="R20" i="441"/>
  <c r="Q20" i="441"/>
  <c r="O22" i="441"/>
  <c r="AG22" i="441"/>
  <c r="AF22" i="441"/>
  <c r="AF32" i="441"/>
  <c r="O32" i="441"/>
  <c r="AG32" i="441"/>
  <c r="AG37" i="441"/>
  <c r="AF37" i="441"/>
  <c r="O37" i="441"/>
  <c r="O44" i="441"/>
  <c r="AG44" i="441"/>
  <c r="N56" i="441"/>
  <c r="AF44" i="441"/>
  <c r="O51" i="441"/>
  <c r="AG51" i="441"/>
  <c r="AF51" i="441"/>
  <c r="N17" i="441"/>
  <c r="AG5" i="441"/>
  <c r="L7" i="441"/>
  <c r="O8" i="441"/>
  <c r="AF18" i="441"/>
  <c r="AF19" i="441"/>
  <c r="O19" i="441"/>
  <c r="AF34" i="441"/>
  <c r="O34" i="441"/>
  <c r="AG34" i="441"/>
  <c r="L57" i="441"/>
  <c r="AG71" i="441"/>
  <c r="AF71" i="441"/>
  <c r="O71" i="441"/>
  <c r="O74" i="441"/>
  <c r="AG74" i="441"/>
  <c r="AF74" i="441"/>
  <c r="N95" i="441"/>
  <c r="AG99" i="441"/>
  <c r="AF99" i="441"/>
  <c r="O99" i="441"/>
  <c r="AG101" i="441"/>
  <c r="AF101" i="441"/>
  <c r="O101" i="441"/>
  <c r="Q115" i="441"/>
  <c r="P33" i="441"/>
  <c r="P35" i="441"/>
  <c r="P37" i="441"/>
  <c r="L44" i="441"/>
  <c r="O46" i="441"/>
  <c r="O48" i="441"/>
  <c r="O50" i="441"/>
  <c r="N69" i="441"/>
  <c r="O57" i="441"/>
  <c r="AG58" i="441"/>
  <c r="O58" i="441"/>
  <c r="AF58" i="441"/>
  <c r="P69" i="441"/>
  <c r="O72" i="441"/>
  <c r="AG72" i="441"/>
  <c r="AF72" i="441"/>
  <c r="AG97" i="441"/>
  <c r="AF97" i="441"/>
  <c r="O97" i="441"/>
  <c r="AF46" i="441"/>
  <c r="AF48" i="441"/>
  <c r="AF50" i="441"/>
  <c r="AF57" i="441"/>
  <c r="AG73" i="441"/>
  <c r="AF73" i="441"/>
  <c r="O73" i="441"/>
  <c r="AG85" i="441"/>
  <c r="AF85" i="441"/>
  <c r="O85" i="441"/>
  <c r="AF98" i="441"/>
  <c r="O98" i="441"/>
  <c r="AG98" i="441"/>
  <c r="AF100" i="441"/>
  <c r="O100" i="441"/>
  <c r="AG100" i="441"/>
  <c r="AG57" i="441"/>
  <c r="AF59" i="441"/>
  <c r="O59" i="441"/>
  <c r="AG59" i="441"/>
  <c r="AF70" i="441"/>
  <c r="O70" i="441"/>
  <c r="N82" i="441"/>
  <c r="AG70" i="441"/>
  <c r="AG87" i="441"/>
  <c r="AF87" i="441"/>
  <c r="O87" i="441"/>
  <c r="AG96" i="441"/>
  <c r="N108" i="441"/>
  <c r="AF96" i="441"/>
  <c r="O96" i="441"/>
  <c r="AF123" i="441"/>
  <c r="AG123" i="441"/>
  <c r="O123" i="441"/>
  <c r="O60" i="441"/>
  <c r="AG61" i="441"/>
  <c r="P72" i="441"/>
  <c r="P82" i="441"/>
  <c r="L83" i="441"/>
  <c r="AF83" i="441"/>
  <c r="L84" i="441"/>
  <c r="AG84" i="441"/>
  <c r="L86" i="441"/>
  <c r="AG86" i="441"/>
  <c r="L88" i="441"/>
  <c r="AG88" i="441"/>
  <c r="L98" i="441"/>
  <c r="L100" i="441"/>
  <c r="AG109" i="441"/>
  <c r="AF111" i="441"/>
  <c r="AF113" i="441"/>
  <c r="AF115" i="441"/>
  <c r="AG124" i="441"/>
  <c r="P125" i="441"/>
  <c r="L125" i="441"/>
  <c r="AG136" i="441"/>
  <c r="AF136" i="441"/>
  <c r="O136" i="441"/>
  <c r="AF139" i="441"/>
  <c r="O139" i="441"/>
  <c r="AG139" i="441"/>
  <c r="AF60" i="441"/>
  <c r="AG83" i="441"/>
  <c r="O109" i="441"/>
  <c r="O110" i="441"/>
  <c r="AG111" i="441"/>
  <c r="O112" i="441"/>
  <c r="AG113" i="441"/>
  <c r="O114" i="441"/>
  <c r="AG115" i="441"/>
  <c r="O116" i="441"/>
  <c r="N134" i="441"/>
  <c r="P123" i="441"/>
  <c r="L123" i="441"/>
  <c r="AF129" i="441"/>
  <c r="O129" i="441"/>
  <c r="AG129" i="441"/>
  <c r="AG130" i="441"/>
  <c r="AF130" i="441"/>
  <c r="O130" i="441"/>
  <c r="AF137" i="441"/>
  <c r="O137" i="441"/>
  <c r="AG137" i="441"/>
  <c r="AG140" i="441"/>
  <c r="AF140" i="441"/>
  <c r="O140" i="441"/>
  <c r="O61" i="441"/>
  <c r="P70" i="441"/>
  <c r="P71" i="441"/>
  <c r="P73" i="441"/>
  <c r="O83" i="441"/>
  <c r="O84" i="441"/>
  <c r="O86" i="441"/>
  <c r="O88" i="441"/>
  <c r="P95" i="441"/>
  <c r="L96" i="441"/>
  <c r="AF110" i="441"/>
  <c r="AF112" i="441"/>
  <c r="AF114" i="441"/>
  <c r="AF116" i="441"/>
  <c r="P122" i="441"/>
  <c r="P134" i="441"/>
  <c r="R124" i="441"/>
  <c r="AF125" i="441"/>
  <c r="AG125" i="441"/>
  <c r="AF127" i="441"/>
  <c r="O127" i="441"/>
  <c r="AG127" i="441"/>
  <c r="AG128" i="441"/>
  <c r="O128" i="441"/>
  <c r="AG135" i="441"/>
  <c r="AF135" i="441"/>
  <c r="N147" i="441"/>
  <c r="O135" i="441"/>
  <c r="AF141" i="441"/>
  <c r="O141" i="441"/>
  <c r="AG141" i="441"/>
  <c r="Q149" i="441"/>
  <c r="Q163" i="441"/>
  <c r="AF109" i="441"/>
  <c r="Q122" i="441"/>
  <c r="AF122" i="441"/>
  <c r="AF124" i="441"/>
  <c r="O125" i="441"/>
  <c r="AG126" i="441"/>
  <c r="O126" i="441"/>
  <c r="AF128" i="441"/>
  <c r="AG138" i="441"/>
  <c r="AF138" i="441"/>
  <c r="O138" i="441"/>
  <c r="L127" i="441"/>
  <c r="L129" i="441"/>
  <c r="L137" i="441"/>
  <c r="L139" i="441"/>
  <c r="L141" i="441"/>
  <c r="AF149" i="441"/>
  <c r="AF151" i="441"/>
  <c r="AF153" i="441"/>
  <c r="AG161" i="441"/>
  <c r="AF163" i="441"/>
  <c r="AF165" i="441"/>
  <c r="P140" i="441"/>
  <c r="AF148" i="441"/>
  <c r="AG149" i="441"/>
  <c r="O150" i="441"/>
  <c r="AG151" i="441"/>
  <c r="O152" i="441"/>
  <c r="AG153" i="441"/>
  <c r="O154" i="441"/>
  <c r="O161" i="441"/>
  <c r="O162" i="441"/>
  <c r="AG163" i="441"/>
  <c r="O164" i="441"/>
  <c r="AG165" i="441"/>
  <c r="O166" i="441"/>
  <c r="P173" i="441"/>
  <c r="N173" i="441"/>
  <c r="AG148" i="441"/>
  <c r="AF150" i="441"/>
  <c r="AF152" i="441"/>
  <c r="AF154" i="441"/>
  <c r="AF162" i="441"/>
  <c r="AF164" i="441"/>
  <c r="AF166" i="441"/>
  <c r="O148" i="441"/>
  <c r="N17" i="439"/>
  <c r="O5" i="439"/>
  <c r="AG5" i="439"/>
  <c r="AF5" i="439"/>
  <c r="O10" i="439"/>
  <c r="AG10" i="439"/>
  <c r="AF10" i="439"/>
  <c r="AF48" i="439"/>
  <c r="O48" i="439"/>
  <c r="AG48" i="439"/>
  <c r="R8" i="439"/>
  <c r="Q8" i="439"/>
  <c r="AG20" i="439"/>
  <c r="AF20" i="439"/>
  <c r="O20" i="439"/>
  <c r="AG33" i="439"/>
  <c r="AF33" i="439"/>
  <c r="O33" i="439"/>
  <c r="AG35" i="439"/>
  <c r="AF35" i="439"/>
  <c r="O35" i="439"/>
  <c r="AG37" i="439"/>
  <c r="AF37" i="439"/>
  <c r="O37" i="439"/>
  <c r="P30" i="439"/>
  <c r="AF46" i="439"/>
  <c r="O46" i="439"/>
  <c r="AG46" i="439"/>
  <c r="AG49" i="439"/>
  <c r="AF49" i="439"/>
  <c r="O49" i="439"/>
  <c r="R32" i="439"/>
  <c r="Q32" i="439"/>
  <c r="R34" i="439"/>
  <c r="Q34" i="439"/>
  <c r="R36" i="439"/>
  <c r="Q36" i="439"/>
  <c r="AG47" i="439"/>
  <c r="AF47" i="439"/>
  <c r="O47" i="439"/>
  <c r="AF50" i="439"/>
  <c r="O50" i="439"/>
  <c r="AG50" i="439"/>
  <c r="AG22" i="439"/>
  <c r="AF22" i="439"/>
  <c r="O22" i="439"/>
  <c r="AG51" i="439"/>
  <c r="AF51" i="439"/>
  <c r="O51" i="439"/>
  <c r="P31" i="439"/>
  <c r="P32" i="439"/>
  <c r="AF32" i="439"/>
  <c r="AF34" i="439"/>
  <c r="AF36" i="439"/>
  <c r="O45" i="439"/>
  <c r="L48" i="439"/>
  <c r="L50" i="439"/>
  <c r="AG73" i="439"/>
  <c r="AF73" i="439"/>
  <c r="O73" i="439"/>
  <c r="O85" i="439"/>
  <c r="AG85" i="439"/>
  <c r="AF85" i="439"/>
  <c r="P108" i="439"/>
  <c r="AF111" i="439"/>
  <c r="O111" i="439"/>
  <c r="AG111" i="439"/>
  <c r="AF8" i="439"/>
  <c r="L6" i="439"/>
  <c r="R6" i="439" s="1"/>
  <c r="AG6" i="439"/>
  <c r="O7" i="439"/>
  <c r="AG8" i="439"/>
  <c r="O9" i="439"/>
  <c r="AG18" i="439"/>
  <c r="N30" i="439"/>
  <c r="AG32" i="439"/>
  <c r="AG34" i="439"/>
  <c r="AG36" i="439"/>
  <c r="P44" i="439"/>
  <c r="P47" i="439"/>
  <c r="P51" i="439"/>
  <c r="L57" i="439"/>
  <c r="O58" i="439"/>
  <c r="AG58" i="439"/>
  <c r="AF58" i="439"/>
  <c r="O60" i="439"/>
  <c r="AG60" i="439"/>
  <c r="AF60" i="439"/>
  <c r="N82" i="439"/>
  <c r="AG70" i="439"/>
  <c r="AF70" i="439"/>
  <c r="O70" i="439"/>
  <c r="AF74" i="439"/>
  <c r="O74" i="439"/>
  <c r="AG74" i="439"/>
  <c r="O87" i="439"/>
  <c r="AG87" i="439"/>
  <c r="AF87" i="439"/>
  <c r="AF113" i="439"/>
  <c r="O113" i="439"/>
  <c r="AG113" i="439"/>
  <c r="AF7" i="439"/>
  <c r="AF9" i="439"/>
  <c r="O19" i="439"/>
  <c r="O21" i="439"/>
  <c r="AG31" i="439"/>
  <c r="N43" i="439"/>
  <c r="N56" i="439"/>
  <c r="O57" i="439"/>
  <c r="N69" i="439"/>
  <c r="AF57" i="439"/>
  <c r="P69" i="439"/>
  <c r="AG71" i="439"/>
  <c r="AF71" i="439"/>
  <c r="O71" i="439"/>
  <c r="R103" i="439"/>
  <c r="Q103" i="439"/>
  <c r="AG57" i="439"/>
  <c r="AG59" i="439"/>
  <c r="O59" i="439"/>
  <c r="AF59" i="439"/>
  <c r="AF72" i="439"/>
  <c r="O72" i="439"/>
  <c r="AG72" i="439"/>
  <c r="O96" i="439"/>
  <c r="AG96" i="439"/>
  <c r="N108" i="439"/>
  <c r="AF96" i="439"/>
  <c r="N121" i="439"/>
  <c r="AG109" i="439"/>
  <c r="AF109" i="439"/>
  <c r="O109" i="439"/>
  <c r="L72" i="439"/>
  <c r="L74" i="439"/>
  <c r="AG83" i="439"/>
  <c r="AF89" i="439"/>
  <c r="AF97" i="439"/>
  <c r="AF99" i="439"/>
  <c r="AF101" i="439"/>
  <c r="AF103" i="439"/>
  <c r="P121" i="439"/>
  <c r="O110" i="439"/>
  <c r="O112" i="439"/>
  <c r="AG117" i="439"/>
  <c r="AF117" i="439"/>
  <c r="O117" i="439"/>
  <c r="AG128" i="439"/>
  <c r="AF128" i="439"/>
  <c r="O128" i="439"/>
  <c r="R151" i="439"/>
  <c r="Q151" i="439"/>
  <c r="P160" i="439"/>
  <c r="O61" i="439"/>
  <c r="P70" i="439"/>
  <c r="P71" i="439"/>
  <c r="P73" i="439"/>
  <c r="O83" i="439"/>
  <c r="O84" i="439"/>
  <c r="O86" i="439"/>
  <c r="O88" i="439"/>
  <c r="L89" i="439"/>
  <c r="R89" i="439" s="1"/>
  <c r="N95" i="439"/>
  <c r="L96" i="439"/>
  <c r="L97" i="439"/>
  <c r="R97" i="439" s="1"/>
  <c r="O98" i="439"/>
  <c r="L99" i="439"/>
  <c r="R99" i="439" s="1"/>
  <c r="O100" i="439"/>
  <c r="AG101" i="439"/>
  <c r="O102" i="439"/>
  <c r="AG103" i="439"/>
  <c r="P109" i="439"/>
  <c r="AG115" i="439"/>
  <c r="AF115" i="439"/>
  <c r="L160" i="439"/>
  <c r="AG150" i="439"/>
  <c r="AF150" i="439"/>
  <c r="O150" i="439"/>
  <c r="R153" i="439"/>
  <c r="AF61" i="439"/>
  <c r="AF84" i="439"/>
  <c r="P86" i="439"/>
  <c r="AF86" i="439"/>
  <c r="AF88" i="439"/>
  <c r="AF98" i="439"/>
  <c r="AF100" i="439"/>
  <c r="AF102" i="439"/>
  <c r="R116" i="439"/>
  <c r="Q116" i="439"/>
  <c r="AF134" i="439"/>
  <c r="AG134" i="439"/>
  <c r="AH122" i="439" s="1"/>
  <c r="AG160" i="439"/>
  <c r="AH148" i="439" s="1"/>
  <c r="AF160" i="439"/>
  <c r="R149" i="439"/>
  <c r="Q149" i="439"/>
  <c r="O114" i="439"/>
  <c r="AF114" i="439"/>
  <c r="AG114" i="439"/>
  <c r="L115" i="439"/>
  <c r="R115" i="439" s="1"/>
  <c r="AF137" i="439"/>
  <c r="O137" i="439"/>
  <c r="AG137" i="439"/>
  <c r="AF139" i="439"/>
  <c r="O139" i="439"/>
  <c r="AG139" i="439"/>
  <c r="AG152" i="439"/>
  <c r="AF152" i="439"/>
  <c r="O152" i="439"/>
  <c r="P116" i="439"/>
  <c r="AF116" i="439"/>
  <c r="L122" i="439"/>
  <c r="AF122" i="439"/>
  <c r="AG123" i="439"/>
  <c r="O124" i="439"/>
  <c r="AG125" i="439"/>
  <c r="O126" i="439"/>
  <c r="AG127" i="439"/>
  <c r="L129" i="439"/>
  <c r="AG129" i="439"/>
  <c r="O135" i="439"/>
  <c r="O136" i="439"/>
  <c r="O138" i="439"/>
  <c r="O140" i="439"/>
  <c r="AG141" i="439"/>
  <c r="O142" i="439"/>
  <c r="P147" i="439"/>
  <c r="N147" i="439"/>
  <c r="P149" i="439"/>
  <c r="AF149" i="439"/>
  <c r="AF151" i="439"/>
  <c r="P153" i="439"/>
  <c r="AF153" i="439"/>
  <c r="AG161" i="439"/>
  <c r="AF163" i="439"/>
  <c r="AF165" i="439"/>
  <c r="AG116" i="439"/>
  <c r="AG122" i="439"/>
  <c r="AF124" i="439"/>
  <c r="AF126" i="439"/>
  <c r="AF130" i="439"/>
  <c r="P136" i="439"/>
  <c r="AF136" i="439"/>
  <c r="P138" i="439"/>
  <c r="AF138" i="439"/>
  <c r="P140" i="439"/>
  <c r="AF140" i="439"/>
  <c r="P142" i="439"/>
  <c r="AF142" i="439"/>
  <c r="AF148" i="439"/>
  <c r="AG149" i="439"/>
  <c r="AG151" i="439"/>
  <c r="AG153" i="439"/>
  <c r="O154" i="439"/>
  <c r="O161" i="439"/>
  <c r="O162" i="439"/>
  <c r="AG163" i="439"/>
  <c r="O164" i="439"/>
  <c r="AG165" i="439"/>
  <c r="O166" i="439"/>
  <c r="P173" i="439"/>
  <c r="N173" i="439"/>
  <c r="O122" i="439"/>
  <c r="O123" i="439"/>
  <c r="O125" i="439"/>
  <c r="O127" i="439"/>
  <c r="O129" i="439"/>
  <c r="L130" i="439"/>
  <c r="Q130" i="439" s="1"/>
  <c r="P134" i="439"/>
  <c r="AF135" i="439"/>
  <c r="O141" i="439"/>
  <c r="AG148" i="439"/>
  <c r="AF154" i="439"/>
  <c r="AF162" i="439"/>
  <c r="AF164" i="439"/>
  <c r="AF166" i="439"/>
  <c r="O148" i="439"/>
  <c r="O56" i="439" l="1"/>
  <c r="O43" i="439"/>
  <c r="L82" i="441"/>
  <c r="L147" i="439"/>
  <c r="R31" i="439"/>
  <c r="Q151" i="441"/>
  <c r="Q113" i="441"/>
  <c r="L43" i="441"/>
  <c r="Q153" i="441"/>
  <c r="L56" i="441"/>
  <c r="L173" i="441"/>
  <c r="L147" i="441"/>
  <c r="Q165" i="441"/>
  <c r="L69" i="441"/>
  <c r="L17" i="441"/>
  <c r="Q5" i="441"/>
  <c r="L160" i="441"/>
  <c r="L30" i="441"/>
  <c r="R165" i="439"/>
  <c r="Q163" i="439"/>
  <c r="R44" i="439"/>
  <c r="L17" i="439"/>
  <c r="Q101" i="439"/>
  <c r="Q31" i="439"/>
  <c r="Q18" i="439"/>
  <c r="L69" i="439"/>
  <c r="L43" i="439"/>
  <c r="R43" i="439"/>
  <c r="S31" i="439" s="1"/>
  <c r="L173" i="439"/>
  <c r="L82" i="439"/>
  <c r="Q99" i="439"/>
  <c r="Q111" i="441"/>
  <c r="L121" i="441"/>
  <c r="Q6" i="439"/>
  <c r="AG160" i="441"/>
  <c r="AH148" i="441" s="1"/>
  <c r="L134" i="441"/>
  <c r="AG121" i="441"/>
  <c r="AH109" i="441" s="1"/>
  <c r="O17" i="441"/>
  <c r="Q10" i="441"/>
  <c r="L56" i="439"/>
  <c r="R56" i="439" s="1"/>
  <c r="S44" i="439" s="1"/>
  <c r="O134" i="441"/>
  <c r="L108" i="441"/>
  <c r="E2" i="443"/>
  <c r="L30" i="439"/>
  <c r="E2" i="442"/>
  <c r="E2" i="444"/>
  <c r="R17" i="441"/>
  <c r="S5" i="441" s="1"/>
  <c r="Q166" i="441"/>
  <c r="R166" i="441"/>
  <c r="Q162" i="441"/>
  <c r="R162" i="441"/>
  <c r="Q152" i="441"/>
  <c r="R152" i="441"/>
  <c r="R126" i="441"/>
  <c r="Q126" i="441"/>
  <c r="AF160" i="441"/>
  <c r="Q127" i="441"/>
  <c r="R127" i="441"/>
  <c r="R86" i="441"/>
  <c r="Q86" i="441"/>
  <c r="R140" i="441"/>
  <c r="Q140" i="441"/>
  <c r="R137" i="441"/>
  <c r="Q137" i="441"/>
  <c r="Q116" i="441"/>
  <c r="R116" i="441"/>
  <c r="Q112" i="441"/>
  <c r="R112" i="441"/>
  <c r="R136" i="441"/>
  <c r="Q136" i="441"/>
  <c r="L95" i="441"/>
  <c r="R60" i="441"/>
  <c r="Q60" i="441"/>
  <c r="O108" i="441"/>
  <c r="R96" i="441"/>
  <c r="Q96" i="441"/>
  <c r="R87" i="441"/>
  <c r="Q87" i="441"/>
  <c r="Q82" i="441"/>
  <c r="AG82" i="441"/>
  <c r="AH70" i="441" s="1"/>
  <c r="AF82" i="441"/>
  <c r="Q59" i="441"/>
  <c r="R59" i="441"/>
  <c r="R100" i="441"/>
  <c r="Q100" i="441"/>
  <c r="Q73" i="441"/>
  <c r="R73" i="441"/>
  <c r="R97" i="441"/>
  <c r="Q97" i="441"/>
  <c r="O69" i="441"/>
  <c r="R69" i="441" s="1"/>
  <c r="S57" i="441" s="1"/>
  <c r="Q57" i="441"/>
  <c r="R57" i="441"/>
  <c r="Q46" i="441"/>
  <c r="R46" i="441"/>
  <c r="R99" i="441"/>
  <c r="Q99" i="441"/>
  <c r="R34" i="441"/>
  <c r="Q34" i="441"/>
  <c r="AG17" i="441"/>
  <c r="AH5" i="441" s="1"/>
  <c r="AF17" i="441"/>
  <c r="R37" i="441"/>
  <c r="Q37" i="441"/>
  <c r="R32" i="441"/>
  <c r="Q32" i="441"/>
  <c r="AG30" i="441"/>
  <c r="AH18" i="441" s="1"/>
  <c r="AF30" i="441"/>
  <c r="Q21" i="441"/>
  <c r="R21" i="441"/>
  <c r="R148" i="441"/>
  <c r="Q148" i="441"/>
  <c r="O160" i="441"/>
  <c r="Q161" i="441"/>
  <c r="O173" i="441"/>
  <c r="R161" i="441"/>
  <c r="R135" i="441"/>
  <c r="Q135" i="441"/>
  <c r="O147" i="441"/>
  <c r="R128" i="441"/>
  <c r="Q128" i="441"/>
  <c r="R84" i="441"/>
  <c r="Q84" i="441"/>
  <c r="Q123" i="441"/>
  <c r="R123" i="441"/>
  <c r="Q70" i="441"/>
  <c r="O82" i="441"/>
  <c r="R82" i="441" s="1"/>
  <c r="S70" i="441" s="1"/>
  <c r="R70" i="441"/>
  <c r="R85" i="441"/>
  <c r="Q85" i="441"/>
  <c r="AG69" i="441"/>
  <c r="AH57" i="441" s="1"/>
  <c r="Q69" i="441"/>
  <c r="AF69" i="441"/>
  <c r="R101" i="441"/>
  <c r="Q101" i="441"/>
  <c r="R8" i="441"/>
  <c r="Q8" i="441"/>
  <c r="AG56" i="441"/>
  <c r="AH44" i="441" s="1"/>
  <c r="Q56" i="441"/>
  <c r="AF56" i="441"/>
  <c r="R22" i="441"/>
  <c r="Q22" i="441"/>
  <c r="O30" i="441"/>
  <c r="R18" i="441"/>
  <c r="Q18" i="441"/>
  <c r="R45" i="441"/>
  <c r="Q45" i="441"/>
  <c r="R47" i="441"/>
  <c r="Q47" i="441"/>
  <c r="R33" i="441"/>
  <c r="Q33" i="441"/>
  <c r="R6" i="441"/>
  <c r="Q6" i="441"/>
  <c r="AG173" i="441"/>
  <c r="AH161" i="441" s="1"/>
  <c r="AF173" i="441"/>
  <c r="Q164" i="441"/>
  <c r="R164" i="441"/>
  <c r="Q154" i="441"/>
  <c r="R154" i="441"/>
  <c r="Q150" i="441"/>
  <c r="R150" i="441"/>
  <c r="Q125" i="441"/>
  <c r="R125" i="441"/>
  <c r="AG147" i="441"/>
  <c r="AH135" i="441" s="1"/>
  <c r="AF147" i="441"/>
  <c r="O95" i="441"/>
  <c r="R83" i="441"/>
  <c r="Q83" i="441"/>
  <c r="R61" i="441"/>
  <c r="Q61" i="441"/>
  <c r="R130" i="441"/>
  <c r="Q130" i="441"/>
  <c r="Q129" i="441"/>
  <c r="R129" i="441"/>
  <c r="AF134" i="441"/>
  <c r="AG134" i="441"/>
  <c r="AH122" i="441" s="1"/>
  <c r="Q114" i="441"/>
  <c r="R114" i="441"/>
  <c r="Q110" i="441"/>
  <c r="R110" i="441"/>
  <c r="R139" i="441"/>
  <c r="Q139" i="441"/>
  <c r="AG108" i="441"/>
  <c r="AH96" i="441" s="1"/>
  <c r="AF108" i="441"/>
  <c r="R72" i="441"/>
  <c r="Q72" i="441"/>
  <c r="Q58" i="441"/>
  <c r="R58" i="441"/>
  <c r="Q50" i="441"/>
  <c r="R50" i="441"/>
  <c r="R74" i="441"/>
  <c r="Q74" i="441"/>
  <c r="R19" i="441"/>
  <c r="Q19" i="441"/>
  <c r="Q7" i="441"/>
  <c r="R35" i="441"/>
  <c r="Q35" i="441"/>
  <c r="R49" i="441"/>
  <c r="Q49" i="441"/>
  <c r="AG43" i="441"/>
  <c r="AH31" i="441" s="1"/>
  <c r="AF43" i="441"/>
  <c r="Q43" i="441"/>
  <c r="R138" i="441"/>
  <c r="Q138" i="441"/>
  <c r="R141" i="441"/>
  <c r="Q141" i="441"/>
  <c r="R88" i="441"/>
  <c r="Q88" i="441"/>
  <c r="Q109" i="441"/>
  <c r="O121" i="441"/>
  <c r="R109" i="441"/>
  <c r="R98" i="441"/>
  <c r="Q98" i="441"/>
  <c r="Q48" i="441"/>
  <c r="R48" i="441"/>
  <c r="AF95" i="441"/>
  <c r="AG95" i="441"/>
  <c r="AH83" i="441" s="1"/>
  <c r="Q71" i="441"/>
  <c r="R71" i="441"/>
  <c r="R51" i="441"/>
  <c r="Q51" i="441"/>
  <c r="O56" i="441"/>
  <c r="R56" i="441" s="1"/>
  <c r="S44" i="441" s="1"/>
  <c r="R44" i="441"/>
  <c r="Q44" i="441"/>
  <c r="R36" i="441"/>
  <c r="Q36" i="441"/>
  <c r="O43" i="441"/>
  <c r="R31" i="441"/>
  <c r="Q31" i="441"/>
  <c r="R9" i="441"/>
  <c r="Q9" i="441"/>
  <c r="R7" i="441"/>
  <c r="R125" i="439"/>
  <c r="Q125" i="439"/>
  <c r="R142" i="439"/>
  <c r="Q142" i="439"/>
  <c r="R136" i="439"/>
  <c r="Q136" i="439"/>
  <c r="Q150" i="439"/>
  <c r="R150" i="439"/>
  <c r="Q88" i="439"/>
  <c r="R88" i="439"/>
  <c r="O121" i="439"/>
  <c r="R109" i="439"/>
  <c r="Q109" i="439"/>
  <c r="AG56" i="439"/>
  <c r="AH44" i="439" s="1"/>
  <c r="Q56" i="439"/>
  <c r="AF56" i="439"/>
  <c r="R19" i="439"/>
  <c r="Q19" i="439"/>
  <c r="Q115" i="439"/>
  <c r="Q82" i="439"/>
  <c r="AG82" i="439"/>
  <c r="AH70" i="439" s="1"/>
  <c r="AF82" i="439"/>
  <c r="Q9" i="439"/>
  <c r="R9" i="439"/>
  <c r="Q97" i="439"/>
  <c r="R85" i="439"/>
  <c r="Q85" i="439"/>
  <c r="R51" i="439"/>
  <c r="Q51" i="439"/>
  <c r="R47" i="439"/>
  <c r="Q47" i="439"/>
  <c r="Q37" i="439"/>
  <c r="R37" i="439"/>
  <c r="R123" i="439"/>
  <c r="Q123" i="439"/>
  <c r="Q166" i="439"/>
  <c r="R166" i="439"/>
  <c r="Q162" i="439"/>
  <c r="R162" i="439"/>
  <c r="R135" i="439"/>
  <c r="Q135" i="439"/>
  <c r="O147" i="439"/>
  <c r="R126" i="439"/>
  <c r="Q126" i="439"/>
  <c r="R137" i="439"/>
  <c r="Q137" i="439"/>
  <c r="Q100" i="439"/>
  <c r="R100" i="439"/>
  <c r="L108" i="439"/>
  <c r="Q86" i="439"/>
  <c r="R86" i="439"/>
  <c r="R112" i="439"/>
  <c r="Q112" i="439"/>
  <c r="AF108" i="439"/>
  <c r="AG108" i="439"/>
  <c r="AH96" i="439" s="1"/>
  <c r="Q59" i="439"/>
  <c r="R59" i="439"/>
  <c r="R71" i="439"/>
  <c r="Q71" i="439"/>
  <c r="AF43" i="439"/>
  <c r="Q43" i="439"/>
  <c r="AG43" i="439"/>
  <c r="AH31" i="439" s="1"/>
  <c r="Q89" i="439"/>
  <c r="R87" i="439"/>
  <c r="Q87" i="439"/>
  <c r="R70" i="439"/>
  <c r="Q70" i="439"/>
  <c r="O82" i="439"/>
  <c r="L95" i="439"/>
  <c r="R45" i="439"/>
  <c r="Q45" i="439"/>
  <c r="R49" i="439"/>
  <c r="Q49" i="439"/>
  <c r="R46" i="439"/>
  <c r="Q46" i="439"/>
  <c r="R20" i="439"/>
  <c r="Q20" i="439"/>
  <c r="R141" i="439"/>
  <c r="Q141" i="439"/>
  <c r="R129" i="439"/>
  <c r="Q129" i="439"/>
  <c r="O134" i="439"/>
  <c r="R122" i="439"/>
  <c r="Q122" i="439"/>
  <c r="Q161" i="439"/>
  <c r="O173" i="439"/>
  <c r="R161" i="439"/>
  <c r="AG147" i="439"/>
  <c r="AH135" i="439" s="1"/>
  <c r="AF147" i="439"/>
  <c r="R140" i="439"/>
  <c r="Q140" i="439"/>
  <c r="L134" i="439"/>
  <c r="Q152" i="439"/>
  <c r="R152" i="439"/>
  <c r="R139" i="439"/>
  <c r="Q139" i="439"/>
  <c r="R114" i="439"/>
  <c r="Q114" i="439"/>
  <c r="R130" i="439"/>
  <c r="AG95" i="439"/>
  <c r="AH83" i="439" s="1"/>
  <c r="AF95" i="439"/>
  <c r="Q84" i="439"/>
  <c r="R84" i="439"/>
  <c r="Q117" i="439"/>
  <c r="R117" i="439"/>
  <c r="R110" i="439"/>
  <c r="Q110" i="439"/>
  <c r="R72" i="439"/>
  <c r="Q72" i="439"/>
  <c r="AF69" i="439"/>
  <c r="AG69" i="439"/>
  <c r="AH57" i="439" s="1"/>
  <c r="Q69" i="439"/>
  <c r="R113" i="439"/>
  <c r="Q113" i="439"/>
  <c r="Q58" i="439"/>
  <c r="R58" i="439"/>
  <c r="AG30" i="439"/>
  <c r="AH18" i="439" s="1"/>
  <c r="AF30" i="439"/>
  <c r="Q7" i="439"/>
  <c r="R7" i="439"/>
  <c r="R73" i="439"/>
  <c r="Q73" i="439"/>
  <c r="R22" i="439"/>
  <c r="Q22" i="439"/>
  <c r="R50" i="439"/>
  <c r="Q50" i="439"/>
  <c r="Q33" i="439"/>
  <c r="R33" i="439"/>
  <c r="O30" i="439"/>
  <c r="R48" i="439"/>
  <c r="Q48" i="439"/>
  <c r="R10" i="439"/>
  <c r="Q10" i="439"/>
  <c r="R5" i="439"/>
  <c r="Q5" i="439"/>
  <c r="O17" i="439"/>
  <c r="R148" i="439"/>
  <c r="Q148" i="439"/>
  <c r="O160" i="439"/>
  <c r="R127" i="439"/>
  <c r="Q127" i="439"/>
  <c r="AG173" i="439"/>
  <c r="AH161" i="439" s="1"/>
  <c r="AF173" i="439"/>
  <c r="Q164" i="439"/>
  <c r="R164" i="439"/>
  <c r="Q154" i="439"/>
  <c r="R154" i="439"/>
  <c r="R138" i="439"/>
  <c r="Q138" i="439"/>
  <c r="R124" i="439"/>
  <c r="Q124" i="439"/>
  <c r="L121" i="439"/>
  <c r="Q102" i="439"/>
  <c r="R102" i="439"/>
  <c r="Q98" i="439"/>
  <c r="R98" i="439"/>
  <c r="Q83" i="439"/>
  <c r="O95" i="439"/>
  <c r="R83" i="439"/>
  <c r="Q61" i="439"/>
  <c r="R61" i="439"/>
  <c r="R128" i="439"/>
  <c r="Q128" i="439"/>
  <c r="AG121" i="439"/>
  <c r="AH109" i="439" s="1"/>
  <c r="AF121" i="439"/>
  <c r="O108" i="439"/>
  <c r="R96" i="439"/>
  <c r="Q96" i="439"/>
  <c r="O69" i="439"/>
  <c r="R57" i="439"/>
  <c r="Q57" i="439"/>
  <c r="R21" i="439"/>
  <c r="Q21" i="439"/>
  <c r="R74" i="439"/>
  <c r="Q74" i="439"/>
  <c r="Q60" i="439"/>
  <c r="R60" i="439"/>
  <c r="R111" i="439"/>
  <c r="Q111" i="439"/>
  <c r="Q35" i="439"/>
  <c r="R35" i="439"/>
  <c r="AG17" i="439"/>
  <c r="AH5" i="439" s="1"/>
  <c r="AF17" i="439"/>
  <c r="R134" i="441" l="1"/>
  <c r="S122" i="441" s="1"/>
  <c r="Q17" i="441"/>
  <c r="R43" i="441"/>
  <c r="S31" i="441" s="1"/>
  <c r="Q134" i="441"/>
  <c r="R69" i="439"/>
  <c r="S57" i="439" s="1"/>
  <c r="R82" i="439"/>
  <c r="S70" i="439" s="1"/>
  <c r="R108" i="441"/>
  <c r="S96" i="441" s="1"/>
  <c r="Q108" i="441"/>
  <c r="Q30" i="441"/>
  <c r="R30" i="441"/>
  <c r="S18" i="441" s="1"/>
  <c r="Q147" i="441"/>
  <c r="R147" i="441"/>
  <c r="S135" i="441" s="1"/>
  <c r="R173" i="441"/>
  <c r="S161" i="441" s="1"/>
  <c r="Q173" i="441"/>
  <c r="E2" i="441"/>
  <c r="R121" i="441"/>
  <c r="S109" i="441" s="1"/>
  <c r="Q121" i="441"/>
  <c r="R95" i="441"/>
  <c r="S83" i="441" s="1"/>
  <c r="Q95" i="441"/>
  <c r="R160" i="441"/>
  <c r="S148" i="441" s="1"/>
  <c r="Q160" i="441"/>
  <c r="R17" i="439"/>
  <c r="S5" i="439" s="1"/>
  <c r="Q17" i="439"/>
  <c r="E2" i="439"/>
  <c r="R160" i="439"/>
  <c r="S148" i="439" s="1"/>
  <c r="Q160" i="439"/>
  <c r="R121" i="439"/>
  <c r="S109" i="439" s="1"/>
  <c r="Q121" i="439"/>
  <c r="R108" i="439"/>
  <c r="S96" i="439" s="1"/>
  <c r="Q108" i="439"/>
  <c r="R95" i="439"/>
  <c r="S83" i="439" s="1"/>
  <c r="Q95" i="439"/>
  <c r="R173" i="439"/>
  <c r="S161" i="439" s="1"/>
  <c r="Q173" i="439"/>
  <c r="R134" i="439"/>
  <c r="S122" i="439" s="1"/>
  <c r="Q134" i="439"/>
  <c r="Q147" i="439"/>
  <c r="R147" i="439"/>
  <c r="S135" i="439" s="1"/>
  <c r="R30" i="439"/>
  <c r="S18" i="439" s="1"/>
  <c r="Q30" i="439"/>
  <c r="M32" i="438" l="1"/>
  <c r="L32" i="438"/>
  <c r="K32" i="438"/>
  <c r="L8" i="438" s="1"/>
  <c r="J32" i="438"/>
  <c r="I32" i="438"/>
  <c r="H32" i="438"/>
  <c r="G32" i="438"/>
  <c r="F32" i="438"/>
  <c r="E32" i="438"/>
  <c r="D32" i="438"/>
  <c r="Q15" i="438"/>
  <c r="P15" i="438"/>
  <c r="O15" i="438"/>
  <c r="N15" i="438"/>
  <c r="M15" i="438"/>
  <c r="L15" i="438"/>
  <c r="K15" i="438"/>
  <c r="J15" i="438"/>
  <c r="I15" i="438"/>
  <c r="H15" i="438"/>
  <c r="G15" i="438"/>
  <c r="F15" i="438"/>
  <c r="E15" i="438"/>
  <c r="D15" i="438"/>
  <c r="F8" i="438" s="1"/>
  <c r="J7" i="438"/>
  <c r="H7" i="438"/>
  <c r="J6" i="438"/>
  <c r="H6" i="438"/>
  <c r="F6" i="438"/>
  <c r="M32" i="437"/>
  <c r="L32" i="437"/>
  <c r="K32" i="437"/>
  <c r="L8" i="437" s="1"/>
  <c r="J32" i="437"/>
  <c r="I32" i="437"/>
  <c r="H32" i="437"/>
  <c r="G32" i="437"/>
  <c r="F32" i="437"/>
  <c r="E32" i="437"/>
  <c r="D32" i="437"/>
  <c r="Q15" i="437"/>
  <c r="P15" i="437"/>
  <c r="O15" i="437"/>
  <c r="N15" i="437"/>
  <c r="M15" i="437"/>
  <c r="L15" i="437"/>
  <c r="K15" i="437"/>
  <c r="J15" i="437"/>
  <c r="I15" i="437"/>
  <c r="H15" i="437"/>
  <c r="G15" i="437"/>
  <c r="F15" i="437"/>
  <c r="E15" i="437"/>
  <c r="D15" i="437"/>
  <c r="F8" i="437" s="1"/>
  <c r="J7" i="437"/>
  <c r="H7" i="437"/>
  <c r="J6" i="437"/>
  <c r="H6" i="437"/>
  <c r="F6" i="437"/>
  <c r="AE173" i="436"/>
  <c r="AD173" i="436"/>
  <c r="AA173" i="436"/>
  <c r="Z173" i="436"/>
  <c r="M173" i="436"/>
  <c r="W172" i="436"/>
  <c r="H172" i="436"/>
  <c r="W171" i="436"/>
  <c r="H171" i="436"/>
  <c r="AG170" i="436"/>
  <c r="AF170" i="436"/>
  <c r="W170" i="436"/>
  <c r="H170" i="436"/>
  <c r="W169" i="436"/>
  <c r="N169" i="436" s="1"/>
  <c r="P169" i="436"/>
  <c r="H169" i="436"/>
  <c r="W168" i="436"/>
  <c r="N168" i="436" s="1"/>
  <c r="AG168" i="436" s="1"/>
  <c r="H168" i="436"/>
  <c r="W167" i="436"/>
  <c r="N167" i="436" s="1"/>
  <c r="O167" i="436" s="1"/>
  <c r="P167" i="436"/>
  <c r="H167" i="436"/>
  <c r="W166" i="436"/>
  <c r="N166" i="436" s="1"/>
  <c r="AG166" i="436" s="1"/>
  <c r="P166" i="436"/>
  <c r="H166" i="436"/>
  <c r="W165" i="436"/>
  <c r="N165" i="436" s="1"/>
  <c r="O165" i="436" s="1"/>
  <c r="P165" i="436"/>
  <c r="H165" i="436"/>
  <c r="W164" i="436"/>
  <c r="N164" i="436" s="1"/>
  <c r="AG164" i="436" s="1"/>
  <c r="P164" i="436"/>
  <c r="H164" i="436"/>
  <c r="W163" i="436"/>
  <c r="N163" i="436" s="1"/>
  <c r="O163" i="436" s="1"/>
  <c r="P163" i="436"/>
  <c r="H163" i="436"/>
  <c r="W162" i="436"/>
  <c r="N162" i="436" s="1"/>
  <c r="AG162" i="436" s="1"/>
  <c r="P162" i="436"/>
  <c r="H162" i="436"/>
  <c r="W161" i="436"/>
  <c r="N161" i="436" s="1"/>
  <c r="AF161" i="436" s="1"/>
  <c r="P161" i="436"/>
  <c r="H161" i="436"/>
  <c r="AE160" i="436"/>
  <c r="AD160" i="436"/>
  <c r="AA160" i="436"/>
  <c r="Z160" i="436"/>
  <c r="M160" i="436"/>
  <c r="W159" i="436"/>
  <c r="H159" i="436"/>
  <c r="W158" i="436"/>
  <c r="H158" i="436"/>
  <c r="W157" i="436"/>
  <c r="H157" i="436"/>
  <c r="W156" i="436"/>
  <c r="H156" i="436"/>
  <c r="AG155" i="436"/>
  <c r="AF155" i="436"/>
  <c r="W155" i="436"/>
  <c r="H155" i="436"/>
  <c r="W154" i="436"/>
  <c r="N154" i="436" s="1"/>
  <c r="AG154" i="436" s="1"/>
  <c r="P154" i="436"/>
  <c r="H154" i="436"/>
  <c r="W153" i="436"/>
  <c r="N153" i="436" s="1"/>
  <c r="O153" i="436" s="1"/>
  <c r="P153" i="436"/>
  <c r="H153" i="436"/>
  <c r="W152" i="436"/>
  <c r="N152" i="436" s="1"/>
  <c r="AG152" i="436" s="1"/>
  <c r="P152" i="436"/>
  <c r="H152" i="436"/>
  <c r="W151" i="436"/>
  <c r="N151" i="436" s="1"/>
  <c r="O151" i="436" s="1"/>
  <c r="P151" i="436"/>
  <c r="H151" i="436"/>
  <c r="W150" i="436"/>
  <c r="N150" i="436" s="1"/>
  <c r="AG150" i="436" s="1"/>
  <c r="P150" i="436"/>
  <c r="H150" i="436"/>
  <c r="W149" i="436"/>
  <c r="N149" i="436" s="1"/>
  <c r="O149" i="436" s="1"/>
  <c r="P149" i="436"/>
  <c r="H149" i="436"/>
  <c r="W148" i="436"/>
  <c r="N148" i="436" s="1"/>
  <c r="P148" i="436"/>
  <c r="H148" i="436"/>
  <c r="AE147" i="436"/>
  <c r="AD147" i="436"/>
  <c r="AA147" i="436"/>
  <c r="Z147" i="436"/>
  <c r="W147" i="436"/>
  <c r="M147" i="436"/>
  <c r="W146" i="436"/>
  <c r="H146" i="436"/>
  <c r="AG145" i="436"/>
  <c r="AF145" i="436"/>
  <c r="W145" i="436"/>
  <c r="AG144" i="436"/>
  <c r="AF144" i="436"/>
  <c r="W144" i="436"/>
  <c r="AG143" i="436"/>
  <c r="AF143" i="436"/>
  <c r="W143" i="436"/>
  <c r="H143" i="436"/>
  <c r="W142" i="436"/>
  <c r="N142" i="436" s="1"/>
  <c r="H142" i="436"/>
  <c r="W141" i="436"/>
  <c r="N141" i="436" s="1"/>
  <c r="P141" i="436"/>
  <c r="H141" i="436"/>
  <c r="W140" i="436"/>
  <c r="N140" i="436" s="1"/>
  <c r="H140" i="436"/>
  <c r="W139" i="436"/>
  <c r="N139" i="436" s="1"/>
  <c r="P139" i="436"/>
  <c r="H139" i="436"/>
  <c r="W138" i="436"/>
  <c r="N138" i="436" s="1"/>
  <c r="H138" i="436"/>
  <c r="W137" i="436"/>
  <c r="N137" i="436" s="1"/>
  <c r="P137" i="436"/>
  <c r="H137" i="436"/>
  <c r="W136" i="436"/>
  <c r="N136" i="436" s="1"/>
  <c r="H136" i="436"/>
  <c r="W135" i="436"/>
  <c r="N135" i="436" s="1"/>
  <c r="H135" i="436"/>
  <c r="AE134" i="436"/>
  <c r="AD134" i="436"/>
  <c r="AA134" i="436"/>
  <c r="Z134" i="436"/>
  <c r="M134" i="436"/>
  <c r="W133" i="436"/>
  <c r="H133" i="436"/>
  <c r="W132" i="436"/>
  <c r="H132" i="436"/>
  <c r="AG131" i="436"/>
  <c r="AF131" i="436"/>
  <c r="W131" i="436"/>
  <c r="H131" i="436"/>
  <c r="W130" i="436"/>
  <c r="N130" i="436" s="1"/>
  <c r="P130" i="436"/>
  <c r="H130" i="436"/>
  <c r="W129" i="436"/>
  <c r="N129" i="436" s="1"/>
  <c r="P129" i="436"/>
  <c r="H129" i="436"/>
  <c r="W128" i="436"/>
  <c r="N128" i="436" s="1"/>
  <c r="O128" i="436" s="1"/>
  <c r="P128" i="436"/>
  <c r="H128" i="436"/>
  <c r="W127" i="436"/>
  <c r="N127" i="436"/>
  <c r="P127" i="436"/>
  <c r="H127" i="436"/>
  <c r="W126" i="436"/>
  <c r="N126" i="436" s="1"/>
  <c r="AG126" i="436" s="1"/>
  <c r="P126" i="436"/>
  <c r="H126" i="436"/>
  <c r="W125" i="436"/>
  <c r="N125" i="436" s="1"/>
  <c r="P125" i="436"/>
  <c r="H125" i="436"/>
  <c r="W124" i="436"/>
  <c r="N124" i="436" s="1"/>
  <c r="O124" i="436" s="1"/>
  <c r="P124" i="436"/>
  <c r="H124" i="436"/>
  <c r="W123" i="436"/>
  <c r="P123" i="436"/>
  <c r="N123" i="436"/>
  <c r="AG123" i="436" s="1"/>
  <c r="H123" i="436"/>
  <c r="W122" i="436"/>
  <c r="P122" i="436"/>
  <c r="N122" i="436"/>
  <c r="H122" i="436"/>
  <c r="AE121" i="436"/>
  <c r="AD121" i="436"/>
  <c r="AA121" i="436"/>
  <c r="Z121" i="436"/>
  <c r="W121" i="436"/>
  <c r="M121" i="436"/>
  <c r="AG120" i="436"/>
  <c r="AF120" i="436"/>
  <c r="W120" i="436"/>
  <c r="H120" i="436"/>
  <c r="AG119" i="436"/>
  <c r="AF119" i="436"/>
  <c r="W119" i="436"/>
  <c r="H119" i="436"/>
  <c r="AG118" i="436"/>
  <c r="AF118" i="436"/>
  <c r="W118" i="436"/>
  <c r="H118" i="436"/>
  <c r="AG117" i="436"/>
  <c r="AF117" i="436"/>
  <c r="W117" i="436"/>
  <c r="H117" i="436"/>
  <c r="W116" i="436"/>
  <c r="N116" i="436" s="1"/>
  <c r="P116" i="436"/>
  <c r="H116" i="436"/>
  <c r="W115" i="436"/>
  <c r="N115" i="436"/>
  <c r="O115" i="436" s="1"/>
  <c r="H115" i="436"/>
  <c r="W114" i="436"/>
  <c r="N114" i="436" s="1"/>
  <c r="P114" i="436"/>
  <c r="H114" i="436"/>
  <c r="W113" i="436"/>
  <c r="N113" i="436" s="1"/>
  <c r="O113" i="436" s="1"/>
  <c r="H113" i="436"/>
  <c r="W112" i="436"/>
  <c r="N112" i="436" s="1"/>
  <c r="P112" i="436"/>
  <c r="H112" i="436"/>
  <c r="W111" i="436"/>
  <c r="N111" i="436"/>
  <c r="O111" i="436" s="1"/>
  <c r="H111" i="436"/>
  <c r="W110" i="436"/>
  <c r="N110" i="436" s="1"/>
  <c r="P110" i="436"/>
  <c r="H110" i="436"/>
  <c r="W109" i="436"/>
  <c r="N109" i="436" s="1"/>
  <c r="P109" i="436"/>
  <c r="H109" i="436"/>
  <c r="AE108" i="436"/>
  <c r="AD108" i="436"/>
  <c r="AA108" i="436"/>
  <c r="Z108" i="436"/>
  <c r="W108" i="436"/>
  <c r="M108" i="436"/>
  <c r="W107" i="436"/>
  <c r="H107" i="436"/>
  <c r="AG106" i="436"/>
  <c r="AF106" i="436"/>
  <c r="W106" i="436"/>
  <c r="H106" i="436"/>
  <c r="AG105" i="436"/>
  <c r="AF105" i="436"/>
  <c r="W105" i="436"/>
  <c r="H105" i="436"/>
  <c r="W104" i="436"/>
  <c r="N104" i="436" s="1"/>
  <c r="P104" i="436"/>
  <c r="H104" i="436"/>
  <c r="W103" i="436"/>
  <c r="N103" i="436" s="1"/>
  <c r="P103" i="436"/>
  <c r="H103" i="436"/>
  <c r="W102" i="436"/>
  <c r="N102" i="436" s="1"/>
  <c r="P102" i="436"/>
  <c r="H102" i="436"/>
  <c r="W101" i="436"/>
  <c r="N101" i="436" s="1"/>
  <c r="P101" i="436"/>
  <c r="H101" i="436"/>
  <c r="W100" i="436"/>
  <c r="N100" i="436" s="1"/>
  <c r="P100" i="436"/>
  <c r="H100" i="436"/>
  <c r="W99" i="436"/>
  <c r="P99" i="436"/>
  <c r="N99" i="436"/>
  <c r="O99" i="436" s="1"/>
  <c r="H99" i="436"/>
  <c r="W98" i="436"/>
  <c r="N98" i="436" s="1"/>
  <c r="P98" i="436"/>
  <c r="H98" i="436"/>
  <c r="W97" i="436"/>
  <c r="P97" i="436"/>
  <c r="N97" i="436"/>
  <c r="O97" i="436" s="1"/>
  <c r="H97" i="436"/>
  <c r="W96" i="436"/>
  <c r="N96" i="436" s="1"/>
  <c r="P96" i="436"/>
  <c r="H96" i="436"/>
  <c r="AE95" i="436"/>
  <c r="AD95" i="436"/>
  <c r="AA95" i="436"/>
  <c r="Z95" i="436"/>
  <c r="M95" i="436"/>
  <c r="AG94" i="436"/>
  <c r="AF94" i="436"/>
  <c r="W94" i="436"/>
  <c r="H94" i="436"/>
  <c r="AG93" i="436"/>
  <c r="AF93" i="436"/>
  <c r="W93" i="436"/>
  <c r="H93" i="436"/>
  <c r="AG92" i="436"/>
  <c r="AF92" i="436"/>
  <c r="W92" i="436"/>
  <c r="H92" i="436"/>
  <c r="AG91" i="436"/>
  <c r="AF91" i="436"/>
  <c r="W91" i="436"/>
  <c r="H91" i="436"/>
  <c r="AG90" i="436"/>
  <c r="AF90" i="436"/>
  <c r="W90" i="436"/>
  <c r="H90" i="436"/>
  <c r="AG89" i="436"/>
  <c r="AF89" i="436"/>
  <c r="W89" i="436"/>
  <c r="H89" i="436"/>
  <c r="W88" i="436"/>
  <c r="N88" i="436" s="1"/>
  <c r="P88" i="436"/>
  <c r="H88" i="436"/>
  <c r="W87" i="436"/>
  <c r="N87" i="436" s="1"/>
  <c r="O87" i="436" s="1"/>
  <c r="P87" i="436"/>
  <c r="H87" i="436"/>
  <c r="W86" i="436"/>
  <c r="N86" i="436" s="1"/>
  <c r="P86" i="436"/>
  <c r="H86" i="436"/>
  <c r="W85" i="436"/>
  <c r="P85" i="436"/>
  <c r="N85" i="436"/>
  <c r="O85" i="436" s="1"/>
  <c r="H85" i="436"/>
  <c r="W84" i="436"/>
  <c r="N84" i="436" s="1"/>
  <c r="P84" i="436"/>
  <c r="H84" i="436"/>
  <c r="W83" i="436"/>
  <c r="N83" i="436"/>
  <c r="O83" i="436" s="1"/>
  <c r="H83" i="436"/>
  <c r="AE82" i="436"/>
  <c r="AD82" i="436"/>
  <c r="AA82" i="436"/>
  <c r="Z82" i="436"/>
  <c r="M82" i="436"/>
  <c r="W81" i="436"/>
  <c r="AG80" i="436"/>
  <c r="AF80" i="436"/>
  <c r="W80" i="436"/>
  <c r="H80" i="436"/>
  <c r="AG79" i="436"/>
  <c r="AF79" i="436"/>
  <c r="W79" i="436"/>
  <c r="H79" i="436"/>
  <c r="AG78" i="436"/>
  <c r="AF78" i="436"/>
  <c r="W78" i="436"/>
  <c r="H78" i="436"/>
  <c r="AG77" i="436"/>
  <c r="AF77" i="436"/>
  <c r="W77" i="436"/>
  <c r="H77" i="436"/>
  <c r="AG76" i="436"/>
  <c r="AF76" i="436"/>
  <c r="W76" i="436"/>
  <c r="H76" i="436"/>
  <c r="AG75" i="436"/>
  <c r="AF75" i="436"/>
  <c r="W75" i="436"/>
  <c r="H75" i="436"/>
  <c r="W74" i="436"/>
  <c r="N74" i="436" s="1"/>
  <c r="O74" i="436" s="1"/>
  <c r="P74" i="436"/>
  <c r="H74" i="436"/>
  <c r="W73" i="436"/>
  <c r="N73" i="436" s="1"/>
  <c r="P73" i="436"/>
  <c r="H73" i="436"/>
  <c r="W72" i="436"/>
  <c r="N72" i="436" s="1"/>
  <c r="O72" i="436" s="1"/>
  <c r="P72" i="436"/>
  <c r="H72" i="436"/>
  <c r="W71" i="436"/>
  <c r="N71" i="436" s="1"/>
  <c r="P71" i="436"/>
  <c r="H71" i="436"/>
  <c r="W70" i="436"/>
  <c r="N70" i="436" s="1"/>
  <c r="P82" i="436"/>
  <c r="H70" i="436"/>
  <c r="AE69" i="436"/>
  <c r="AD69" i="436"/>
  <c r="AA69" i="436"/>
  <c r="Z69" i="436"/>
  <c r="W69" i="436"/>
  <c r="M69" i="436"/>
  <c r="W68" i="436"/>
  <c r="H68" i="436"/>
  <c r="AG67" i="436"/>
  <c r="AF67" i="436"/>
  <c r="W67" i="436"/>
  <c r="H67" i="436"/>
  <c r="AG66" i="436"/>
  <c r="AF66" i="436"/>
  <c r="W66" i="436"/>
  <c r="H66" i="436"/>
  <c r="AG65" i="436"/>
  <c r="AF65" i="436"/>
  <c r="W65" i="436"/>
  <c r="H65" i="436"/>
  <c r="AG64" i="436"/>
  <c r="AF64" i="436"/>
  <c r="W64" i="436"/>
  <c r="H64" i="436"/>
  <c r="AG63" i="436"/>
  <c r="AF63" i="436"/>
  <c r="W63" i="436"/>
  <c r="H63" i="436"/>
  <c r="AG62" i="436"/>
  <c r="AF62" i="436"/>
  <c r="W62" i="436"/>
  <c r="H62" i="436"/>
  <c r="W61" i="436"/>
  <c r="N61" i="436" s="1"/>
  <c r="AF61" i="436" s="1"/>
  <c r="P61" i="436"/>
  <c r="H61" i="436"/>
  <c r="W60" i="436"/>
  <c r="P60" i="436"/>
  <c r="N60" i="436"/>
  <c r="O60" i="436" s="1"/>
  <c r="H60" i="436"/>
  <c r="W59" i="436"/>
  <c r="N59" i="436"/>
  <c r="AF59" i="436" s="1"/>
  <c r="P59" i="436"/>
  <c r="H59" i="436"/>
  <c r="W58" i="436"/>
  <c r="P58" i="436"/>
  <c r="N58" i="436"/>
  <c r="O58" i="436" s="1"/>
  <c r="H58" i="436"/>
  <c r="W57" i="436"/>
  <c r="N57" i="436" s="1"/>
  <c r="P57" i="436"/>
  <c r="H57" i="436"/>
  <c r="AE56" i="436"/>
  <c r="AD56" i="436"/>
  <c r="AA56" i="436"/>
  <c r="Z56" i="436"/>
  <c r="W56" i="436"/>
  <c r="M56" i="436"/>
  <c r="W55" i="436"/>
  <c r="H55" i="436"/>
  <c r="AG54" i="436"/>
  <c r="AF54" i="436"/>
  <c r="W54" i="436"/>
  <c r="H54" i="436"/>
  <c r="AG53" i="436"/>
  <c r="AF53" i="436"/>
  <c r="W53" i="436"/>
  <c r="H53" i="436"/>
  <c r="AG52" i="436"/>
  <c r="AF52" i="436"/>
  <c r="W52" i="436"/>
  <c r="H52" i="436"/>
  <c r="W51" i="436"/>
  <c r="N51" i="436" s="1"/>
  <c r="P51" i="436"/>
  <c r="H51" i="436"/>
  <c r="W50" i="436"/>
  <c r="N50" i="436" s="1"/>
  <c r="P50" i="436"/>
  <c r="H50" i="436"/>
  <c r="W49" i="436"/>
  <c r="N49" i="436" s="1"/>
  <c r="P49" i="436"/>
  <c r="H49" i="436"/>
  <c r="W48" i="436"/>
  <c r="N48" i="436" s="1"/>
  <c r="P48" i="436"/>
  <c r="H48" i="436"/>
  <c r="W47" i="436"/>
  <c r="N47" i="436" s="1"/>
  <c r="P47" i="436"/>
  <c r="H47" i="436"/>
  <c r="W46" i="436"/>
  <c r="N46" i="436" s="1"/>
  <c r="P46" i="436"/>
  <c r="H46" i="436"/>
  <c r="W45" i="436"/>
  <c r="N45" i="436" s="1"/>
  <c r="P45" i="436"/>
  <c r="H45" i="436"/>
  <c r="W44" i="436"/>
  <c r="N44" i="436" s="1"/>
  <c r="P44" i="436"/>
  <c r="P56" i="436"/>
  <c r="H44" i="436"/>
  <c r="AE43" i="436"/>
  <c r="AD43" i="436"/>
  <c r="AA43" i="436"/>
  <c r="Z43" i="436"/>
  <c r="M43" i="436"/>
  <c r="W42" i="436"/>
  <c r="H42" i="436"/>
  <c r="W41" i="436"/>
  <c r="AG40" i="436"/>
  <c r="AF40" i="436"/>
  <c r="W40" i="436"/>
  <c r="H40" i="436"/>
  <c r="AG39" i="436"/>
  <c r="AF39" i="436"/>
  <c r="W39" i="436"/>
  <c r="H39" i="436"/>
  <c r="AG38" i="436"/>
  <c r="AF38" i="436"/>
  <c r="W38" i="436"/>
  <c r="H38" i="436"/>
  <c r="W37" i="436"/>
  <c r="N37" i="436" s="1"/>
  <c r="P37" i="436"/>
  <c r="H37" i="436"/>
  <c r="W36" i="436"/>
  <c r="N36" i="436" s="1"/>
  <c r="AF36" i="436" s="1"/>
  <c r="P36" i="436"/>
  <c r="H36" i="436"/>
  <c r="W35" i="436"/>
  <c r="N35" i="436" s="1"/>
  <c r="P35" i="436"/>
  <c r="H35" i="436"/>
  <c r="W34" i="436"/>
  <c r="N34" i="436" s="1"/>
  <c r="AF34" i="436" s="1"/>
  <c r="P34" i="436"/>
  <c r="H34" i="436"/>
  <c r="W33" i="436"/>
  <c r="N33" i="436" s="1"/>
  <c r="P33" i="436"/>
  <c r="H33" i="436"/>
  <c r="W32" i="436"/>
  <c r="N32" i="436"/>
  <c r="AF32" i="436" s="1"/>
  <c r="P32" i="436"/>
  <c r="H32" i="436"/>
  <c r="W31" i="436"/>
  <c r="N31" i="436"/>
  <c r="O31" i="436" s="1"/>
  <c r="P31" i="436"/>
  <c r="H31" i="436"/>
  <c r="AE30" i="436"/>
  <c r="AD30" i="436"/>
  <c r="AA30" i="436"/>
  <c r="Z30" i="436"/>
  <c r="M30" i="436"/>
  <c r="AF29" i="436"/>
  <c r="W29" i="436"/>
  <c r="H29" i="436"/>
  <c r="AG28" i="436"/>
  <c r="AF28" i="436"/>
  <c r="W28" i="436"/>
  <c r="H28" i="436"/>
  <c r="AG27" i="436"/>
  <c r="AF27" i="436"/>
  <c r="W27" i="436"/>
  <c r="H27" i="436"/>
  <c r="AG26" i="436"/>
  <c r="AF26" i="436"/>
  <c r="W26" i="436"/>
  <c r="H26" i="436"/>
  <c r="AG25" i="436"/>
  <c r="AF25" i="436"/>
  <c r="W25" i="436"/>
  <c r="H25" i="436"/>
  <c r="AG24" i="436"/>
  <c r="AF24" i="436"/>
  <c r="W24" i="436"/>
  <c r="H24" i="436"/>
  <c r="W23" i="436"/>
  <c r="N23" i="436" s="1"/>
  <c r="P23" i="436"/>
  <c r="H23" i="436"/>
  <c r="W22" i="436"/>
  <c r="N22" i="436"/>
  <c r="AG22" i="436" s="1"/>
  <c r="P22" i="436"/>
  <c r="H22" i="436"/>
  <c r="W21" i="436"/>
  <c r="N21" i="436"/>
  <c r="O21" i="436" s="1"/>
  <c r="R21" i="436" s="1"/>
  <c r="P21" i="436"/>
  <c r="H21" i="436"/>
  <c r="W20" i="436"/>
  <c r="N20" i="436" s="1"/>
  <c r="AG20" i="436" s="1"/>
  <c r="P20" i="436"/>
  <c r="H20" i="436"/>
  <c r="W19" i="436"/>
  <c r="N19" i="436" s="1"/>
  <c r="P19" i="436"/>
  <c r="H19" i="436"/>
  <c r="W18" i="436"/>
  <c r="N18" i="436" s="1"/>
  <c r="P18" i="436"/>
  <c r="P30" i="436"/>
  <c r="H18" i="436"/>
  <c r="AE17" i="436"/>
  <c r="AD17" i="436"/>
  <c r="AA17" i="436"/>
  <c r="AA2" i="436" s="1"/>
  <c r="Z17" i="436"/>
  <c r="W17" i="436"/>
  <c r="M17" i="436"/>
  <c r="AG16" i="436"/>
  <c r="AF16" i="436"/>
  <c r="W16" i="436"/>
  <c r="H16" i="436"/>
  <c r="AG15" i="436"/>
  <c r="AF15" i="436"/>
  <c r="W15" i="436"/>
  <c r="H15" i="436"/>
  <c r="AG14" i="436"/>
  <c r="AF14" i="436"/>
  <c r="W14" i="436"/>
  <c r="H14" i="436"/>
  <c r="AG13" i="436"/>
  <c r="AF13" i="436"/>
  <c r="W13" i="436"/>
  <c r="H13" i="436"/>
  <c r="AG12" i="436"/>
  <c r="AF12" i="436"/>
  <c r="W12" i="436"/>
  <c r="H12" i="436"/>
  <c r="AG11" i="436"/>
  <c r="AF11" i="436"/>
  <c r="W11" i="436"/>
  <c r="H11" i="436"/>
  <c r="W10" i="436"/>
  <c r="N10" i="436" s="1"/>
  <c r="P10" i="436"/>
  <c r="H10" i="436"/>
  <c r="W9" i="436"/>
  <c r="N9" i="436" s="1"/>
  <c r="P9" i="436"/>
  <c r="H9" i="436"/>
  <c r="W8" i="436"/>
  <c r="N8" i="436" s="1"/>
  <c r="P8" i="436"/>
  <c r="H8" i="436"/>
  <c r="W7" i="436"/>
  <c r="N7" i="436" s="1"/>
  <c r="P7" i="436"/>
  <c r="H7" i="436"/>
  <c r="W6" i="436"/>
  <c r="N6" i="436" s="1"/>
  <c r="P6" i="436"/>
  <c r="H6" i="436"/>
  <c r="W5" i="436"/>
  <c r="N5" i="436" s="1"/>
  <c r="H5" i="436"/>
  <c r="Z2" i="436"/>
  <c r="I2" i="436"/>
  <c r="E1" i="436"/>
  <c r="AE173" i="435"/>
  <c r="AD173" i="435"/>
  <c r="AA173" i="435"/>
  <c r="Z173" i="435"/>
  <c r="M173" i="435"/>
  <c r="W172" i="435"/>
  <c r="H172" i="435"/>
  <c r="W171" i="435"/>
  <c r="H171" i="435"/>
  <c r="AG170" i="435"/>
  <c r="AF170" i="435"/>
  <c r="W170" i="435"/>
  <c r="H170" i="435"/>
  <c r="W169" i="435"/>
  <c r="P169" i="435"/>
  <c r="N169" i="435"/>
  <c r="O169" i="435" s="1"/>
  <c r="H169" i="435"/>
  <c r="W168" i="435"/>
  <c r="N168" i="435" s="1"/>
  <c r="P168" i="435"/>
  <c r="H168" i="435"/>
  <c r="W167" i="435"/>
  <c r="P167" i="435"/>
  <c r="N167" i="435"/>
  <c r="O167" i="435" s="1"/>
  <c r="H167" i="435"/>
  <c r="W166" i="435"/>
  <c r="N166" i="435" s="1"/>
  <c r="P166" i="435"/>
  <c r="H166" i="435"/>
  <c r="W165" i="435"/>
  <c r="N165" i="435" s="1"/>
  <c r="P165" i="435"/>
  <c r="H165" i="435"/>
  <c r="W164" i="435"/>
  <c r="N164" i="435" s="1"/>
  <c r="P164" i="435"/>
  <c r="H164" i="435"/>
  <c r="W163" i="435"/>
  <c r="N163" i="435" s="1"/>
  <c r="P163" i="435"/>
  <c r="H163" i="435"/>
  <c r="W162" i="435"/>
  <c r="N162" i="435" s="1"/>
  <c r="P162" i="435"/>
  <c r="H162" i="435"/>
  <c r="W161" i="435"/>
  <c r="N161" i="435" s="1"/>
  <c r="O161" i="435" s="1"/>
  <c r="H161" i="435"/>
  <c r="AE160" i="435"/>
  <c r="AD160" i="435"/>
  <c r="AA160" i="435"/>
  <c r="Z160" i="435"/>
  <c r="M160" i="435"/>
  <c r="W159" i="435"/>
  <c r="H159" i="435"/>
  <c r="W158" i="435"/>
  <c r="H158" i="435"/>
  <c r="W157" i="435"/>
  <c r="H157" i="435"/>
  <c r="W156" i="435"/>
  <c r="H156" i="435"/>
  <c r="AG155" i="435"/>
  <c r="AF155" i="435"/>
  <c r="W155" i="435"/>
  <c r="H155" i="435"/>
  <c r="W154" i="435"/>
  <c r="N154" i="435" s="1"/>
  <c r="P154" i="435"/>
  <c r="H154" i="435"/>
  <c r="W153" i="435"/>
  <c r="P153" i="435"/>
  <c r="N153" i="435"/>
  <c r="AF153" i="435" s="1"/>
  <c r="H153" i="435"/>
  <c r="W152" i="435"/>
  <c r="N152" i="435" s="1"/>
  <c r="P152" i="435"/>
  <c r="H152" i="435"/>
  <c r="W151" i="435"/>
  <c r="P151" i="435"/>
  <c r="N151" i="435"/>
  <c r="AF151" i="435" s="1"/>
  <c r="H151" i="435"/>
  <c r="W150" i="435"/>
  <c r="N150" i="435" s="1"/>
  <c r="P150" i="435"/>
  <c r="H150" i="435"/>
  <c r="W149" i="435"/>
  <c r="P149" i="435"/>
  <c r="N149" i="435"/>
  <c r="AF149" i="435" s="1"/>
  <c r="H149" i="435"/>
  <c r="W148" i="435"/>
  <c r="N148" i="435" s="1"/>
  <c r="P148" i="435"/>
  <c r="P160" i="435"/>
  <c r="H148" i="435"/>
  <c r="AE147" i="435"/>
  <c r="AD147" i="435"/>
  <c r="AA147" i="435"/>
  <c r="Z147" i="435"/>
  <c r="W147" i="435"/>
  <c r="M147" i="435"/>
  <c r="W146" i="435"/>
  <c r="H146" i="435"/>
  <c r="AG145" i="435"/>
  <c r="AF145" i="435"/>
  <c r="W145" i="435"/>
  <c r="AG144" i="435"/>
  <c r="AF144" i="435"/>
  <c r="W144" i="435"/>
  <c r="AG143" i="435"/>
  <c r="AF143" i="435"/>
  <c r="W143" i="435"/>
  <c r="H143" i="435"/>
  <c r="W142" i="435"/>
  <c r="N142" i="435" s="1"/>
  <c r="P142" i="435"/>
  <c r="H142" i="435"/>
  <c r="W141" i="435"/>
  <c r="N141" i="435"/>
  <c r="P141" i="435"/>
  <c r="H141" i="435"/>
  <c r="W140" i="435"/>
  <c r="N140" i="435" s="1"/>
  <c r="P140" i="435"/>
  <c r="H140" i="435"/>
  <c r="W139" i="435"/>
  <c r="N139" i="435" s="1"/>
  <c r="P139" i="435"/>
  <c r="H139" i="435"/>
  <c r="W138" i="435"/>
  <c r="N138" i="435" s="1"/>
  <c r="O138" i="435" s="1"/>
  <c r="AF138" i="435"/>
  <c r="P138" i="435"/>
  <c r="H138" i="435"/>
  <c r="W137" i="435"/>
  <c r="N137" i="435" s="1"/>
  <c r="P137" i="435"/>
  <c r="H137" i="435"/>
  <c r="W136" i="435"/>
  <c r="N136" i="435" s="1"/>
  <c r="AG136" i="435" s="1"/>
  <c r="H136" i="435"/>
  <c r="W135" i="435"/>
  <c r="N135" i="435" s="1"/>
  <c r="AF135" i="435" s="1"/>
  <c r="P147" i="435"/>
  <c r="H135" i="435"/>
  <c r="AE134" i="435"/>
  <c r="AD134" i="435"/>
  <c r="AA134" i="435"/>
  <c r="Z134" i="435"/>
  <c r="M134" i="435"/>
  <c r="W133" i="435"/>
  <c r="H133" i="435"/>
  <c r="W132" i="435"/>
  <c r="H132" i="435"/>
  <c r="AG131" i="435"/>
  <c r="AF131" i="435"/>
  <c r="W131" i="435"/>
  <c r="H131" i="435"/>
  <c r="W130" i="435"/>
  <c r="N130" i="435" s="1"/>
  <c r="P130" i="435"/>
  <c r="H130" i="435"/>
  <c r="W129" i="435"/>
  <c r="N129" i="435" s="1"/>
  <c r="AF129" i="435" s="1"/>
  <c r="P129" i="435"/>
  <c r="H129" i="435"/>
  <c r="W128" i="435"/>
  <c r="N128" i="435" s="1"/>
  <c r="P128" i="435"/>
  <c r="H128" i="435"/>
  <c r="W127" i="435"/>
  <c r="N127" i="435" s="1"/>
  <c r="AF127" i="435" s="1"/>
  <c r="P127" i="435"/>
  <c r="H127" i="435"/>
  <c r="W126" i="435"/>
  <c r="N126" i="435" s="1"/>
  <c r="AG126" i="435" s="1"/>
  <c r="P126" i="435"/>
  <c r="H126" i="435"/>
  <c r="W125" i="435"/>
  <c r="N125" i="435" s="1"/>
  <c r="AF125" i="435" s="1"/>
  <c r="P125" i="435"/>
  <c r="H125" i="435"/>
  <c r="W124" i="435"/>
  <c r="N124" i="435" s="1"/>
  <c r="AG124" i="435" s="1"/>
  <c r="P124" i="435"/>
  <c r="H124" i="435"/>
  <c r="W123" i="435"/>
  <c r="N123" i="435" s="1"/>
  <c r="AF123" i="435" s="1"/>
  <c r="P123" i="435"/>
  <c r="H123" i="435"/>
  <c r="W122" i="435"/>
  <c r="N122" i="435" s="1"/>
  <c r="P122" i="435"/>
  <c r="H122" i="435"/>
  <c r="AE121" i="435"/>
  <c r="AD121" i="435"/>
  <c r="AA121" i="435"/>
  <c r="Z121" i="435"/>
  <c r="W121" i="435"/>
  <c r="M121" i="435"/>
  <c r="AG120" i="435"/>
  <c r="AF120" i="435"/>
  <c r="W120" i="435"/>
  <c r="H120" i="435"/>
  <c r="AG119" i="435"/>
  <c r="AF119" i="435"/>
  <c r="W119" i="435"/>
  <c r="H119" i="435"/>
  <c r="AG118" i="435"/>
  <c r="AF118" i="435"/>
  <c r="W118" i="435"/>
  <c r="H118" i="435"/>
  <c r="W117" i="435"/>
  <c r="N117" i="435" s="1"/>
  <c r="P117" i="435"/>
  <c r="H117" i="435"/>
  <c r="W116" i="435"/>
  <c r="N116" i="435" s="1"/>
  <c r="O116" i="435" s="1"/>
  <c r="H116" i="435"/>
  <c r="W115" i="435"/>
  <c r="N115" i="435" s="1"/>
  <c r="P115" i="435"/>
  <c r="H115" i="435"/>
  <c r="W114" i="435"/>
  <c r="N114" i="435"/>
  <c r="O114" i="435" s="1"/>
  <c r="H114" i="435"/>
  <c r="W113" i="435"/>
  <c r="N113" i="435" s="1"/>
  <c r="P113" i="435"/>
  <c r="H113" i="435"/>
  <c r="W112" i="435"/>
  <c r="N112" i="435" s="1"/>
  <c r="O112" i="435" s="1"/>
  <c r="P112" i="435"/>
  <c r="H112" i="435"/>
  <c r="W111" i="435"/>
  <c r="N111" i="435" s="1"/>
  <c r="P111" i="435"/>
  <c r="H111" i="435"/>
  <c r="W110" i="435"/>
  <c r="N110" i="435" s="1"/>
  <c r="O110" i="435" s="1"/>
  <c r="P110" i="435"/>
  <c r="H110" i="435"/>
  <c r="W109" i="435"/>
  <c r="N109" i="435" s="1"/>
  <c r="P121" i="435"/>
  <c r="H109" i="435"/>
  <c r="AE108" i="435"/>
  <c r="AD108" i="435"/>
  <c r="AA108" i="435"/>
  <c r="Z108" i="435"/>
  <c r="W108" i="435"/>
  <c r="M108" i="435"/>
  <c r="P108" i="435" s="1"/>
  <c r="W107" i="435"/>
  <c r="H107" i="435"/>
  <c r="AG106" i="435"/>
  <c r="AF106" i="435"/>
  <c r="W106" i="435"/>
  <c r="H106" i="435"/>
  <c r="AG105" i="435"/>
  <c r="AF105" i="435"/>
  <c r="W105" i="435"/>
  <c r="H105" i="435"/>
  <c r="AG104" i="435"/>
  <c r="AF104" i="435"/>
  <c r="W104" i="435"/>
  <c r="H104" i="435"/>
  <c r="W103" i="435"/>
  <c r="N103" i="435" s="1"/>
  <c r="P103" i="435"/>
  <c r="H103" i="435"/>
  <c r="W102" i="435"/>
  <c r="N102" i="435" s="1"/>
  <c r="AG102" i="435" s="1"/>
  <c r="H102" i="435"/>
  <c r="W101" i="435"/>
  <c r="N101" i="435" s="1"/>
  <c r="P101" i="435"/>
  <c r="H101" i="435"/>
  <c r="W100" i="435"/>
  <c r="N100" i="435"/>
  <c r="AG100" i="435" s="1"/>
  <c r="H100" i="435"/>
  <c r="W99" i="435"/>
  <c r="N99" i="435" s="1"/>
  <c r="P99" i="435"/>
  <c r="H99" i="435"/>
  <c r="W98" i="435"/>
  <c r="N98" i="435" s="1"/>
  <c r="AG98" i="435" s="1"/>
  <c r="H98" i="435"/>
  <c r="W97" i="435"/>
  <c r="N97" i="435" s="1"/>
  <c r="P97" i="435"/>
  <c r="H97" i="435"/>
  <c r="W96" i="435"/>
  <c r="N96" i="435" s="1"/>
  <c r="P96" i="435"/>
  <c r="H96" i="435"/>
  <c r="AE95" i="435"/>
  <c r="AD95" i="435"/>
  <c r="AA95" i="435"/>
  <c r="Z95" i="435"/>
  <c r="M95" i="435"/>
  <c r="AG94" i="435"/>
  <c r="AF94" i="435"/>
  <c r="W94" i="435"/>
  <c r="H94" i="435"/>
  <c r="AG93" i="435"/>
  <c r="AF93" i="435"/>
  <c r="W93" i="435"/>
  <c r="H93" i="435"/>
  <c r="AG92" i="435"/>
  <c r="AF92" i="435"/>
  <c r="W92" i="435"/>
  <c r="H92" i="435"/>
  <c r="AG91" i="435"/>
  <c r="AF91" i="435"/>
  <c r="W91" i="435"/>
  <c r="H91" i="435"/>
  <c r="AG90" i="435"/>
  <c r="AF90" i="435"/>
  <c r="W90" i="435"/>
  <c r="H90" i="435"/>
  <c r="AG89" i="435"/>
  <c r="AF89" i="435"/>
  <c r="W89" i="435"/>
  <c r="H89" i="435"/>
  <c r="W88" i="435"/>
  <c r="N88" i="435"/>
  <c r="AG88" i="435" s="1"/>
  <c r="P88" i="435"/>
  <c r="H88" i="435"/>
  <c r="W87" i="435"/>
  <c r="N87" i="435" s="1"/>
  <c r="P87" i="435"/>
  <c r="H87" i="435"/>
  <c r="W86" i="435"/>
  <c r="N86" i="435" s="1"/>
  <c r="AG86" i="435" s="1"/>
  <c r="P86" i="435"/>
  <c r="H86" i="435"/>
  <c r="W85" i="435"/>
  <c r="N85" i="435" s="1"/>
  <c r="P85" i="435"/>
  <c r="H85" i="435"/>
  <c r="W84" i="435"/>
  <c r="N84" i="435" s="1"/>
  <c r="AG84" i="435" s="1"/>
  <c r="P84" i="435"/>
  <c r="H84" i="435"/>
  <c r="W83" i="435"/>
  <c r="N83" i="435" s="1"/>
  <c r="AG83" i="435" s="1"/>
  <c r="P83" i="435"/>
  <c r="H83" i="435"/>
  <c r="AE82" i="435"/>
  <c r="AD82" i="435"/>
  <c r="AA82" i="435"/>
  <c r="Z82" i="435"/>
  <c r="M82" i="435"/>
  <c r="P82" i="435" s="1"/>
  <c r="W81" i="435"/>
  <c r="AG80" i="435"/>
  <c r="AF80" i="435"/>
  <c r="W80" i="435"/>
  <c r="H80" i="435"/>
  <c r="AG79" i="435"/>
  <c r="AF79" i="435"/>
  <c r="W79" i="435"/>
  <c r="H79" i="435"/>
  <c r="AG78" i="435"/>
  <c r="AF78" i="435"/>
  <c r="W78" i="435"/>
  <c r="H78" i="435"/>
  <c r="AG77" i="435"/>
  <c r="AF77" i="435"/>
  <c r="W77" i="435"/>
  <c r="H77" i="435"/>
  <c r="AG76" i="435"/>
  <c r="AF76" i="435"/>
  <c r="W76" i="435"/>
  <c r="H76" i="435"/>
  <c r="AG75" i="435"/>
  <c r="AF75" i="435"/>
  <c r="W75" i="435"/>
  <c r="H75" i="435"/>
  <c r="W74" i="435"/>
  <c r="N74" i="435" s="1"/>
  <c r="P74" i="435"/>
  <c r="H74" i="435"/>
  <c r="W73" i="435"/>
  <c r="N73" i="435" s="1"/>
  <c r="H73" i="435"/>
  <c r="W72" i="435"/>
  <c r="N72" i="435" s="1"/>
  <c r="P72" i="435"/>
  <c r="H72" i="435"/>
  <c r="W71" i="435"/>
  <c r="N71" i="435" s="1"/>
  <c r="H71" i="435"/>
  <c r="W70" i="435"/>
  <c r="N70" i="435" s="1"/>
  <c r="O70" i="435" s="1"/>
  <c r="H70" i="435"/>
  <c r="AE69" i="435"/>
  <c r="AD69" i="435"/>
  <c r="AA69" i="435"/>
  <c r="Z69" i="435"/>
  <c r="W69" i="435"/>
  <c r="M69" i="435"/>
  <c r="W68" i="435"/>
  <c r="H68" i="435"/>
  <c r="AG67" i="435"/>
  <c r="AF67" i="435"/>
  <c r="W67" i="435"/>
  <c r="H67" i="435"/>
  <c r="AG66" i="435"/>
  <c r="AF66" i="435"/>
  <c r="W66" i="435"/>
  <c r="H66" i="435"/>
  <c r="AG65" i="435"/>
  <c r="AF65" i="435"/>
  <c r="W65" i="435"/>
  <c r="H65" i="435"/>
  <c r="AG64" i="435"/>
  <c r="AF64" i="435"/>
  <c r="W64" i="435"/>
  <c r="H64" i="435"/>
  <c r="AG63" i="435"/>
  <c r="AF63" i="435"/>
  <c r="W63" i="435"/>
  <c r="H63" i="435"/>
  <c r="AG62" i="435"/>
  <c r="AF62" i="435"/>
  <c r="W62" i="435"/>
  <c r="H62" i="435"/>
  <c r="W61" i="435"/>
  <c r="N61" i="435"/>
  <c r="AG61" i="435" s="1"/>
  <c r="P61" i="435"/>
  <c r="H61" i="435"/>
  <c r="W60" i="435"/>
  <c r="N60" i="435" s="1"/>
  <c r="P60" i="435"/>
  <c r="H60" i="435"/>
  <c r="W59" i="435"/>
  <c r="P59" i="435"/>
  <c r="N59" i="435"/>
  <c r="AG59" i="435" s="1"/>
  <c r="H59" i="435"/>
  <c r="W58" i="435"/>
  <c r="P58" i="435"/>
  <c r="N58" i="435"/>
  <c r="O58" i="435" s="1"/>
  <c r="H58" i="435"/>
  <c r="W57" i="435"/>
  <c r="N57" i="435" s="1"/>
  <c r="P57" i="435"/>
  <c r="H57" i="435"/>
  <c r="AE56" i="435"/>
  <c r="AD56" i="435"/>
  <c r="AA56" i="435"/>
  <c r="Z56" i="435"/>
  <c r="W56" i="435"/>
  <c r="M56" i="435"/>
  <c r="W55" i="435"/>
  <c r="H55" i="435"/>
  <c r="AG54" i="435"/>
  <c r="AF54" i="435"/>
  <c r="W54" i="435"/>
  <c r="H54" i="435"/>
  <c r="AG53" i="435"/>
  <c r="AF53" i="435"/>
  <c r="W53" i="435"/>
  <c r="H53" i="435"/>
  <c r="AG52" i="435"/>
  <c r="AF52" i="435"/>
  <c r="W52" i="435"/>
  <c r="H52" i="435"/>
  <c r="W51" i="435"/>
  <c r="P51" i="435"/>
  <c r="N51" i="435"/>
  <c r="AF51" i="435"/>
  <c r="H51" i="435"/>
  <c r="W50" i="435"/>
  <c r="N50" i="435" s="1"/>
  <c r="P50" i="435"/>
  <c r="H50" i="435"/>
  <c r="W49" i="435"/>
  <c r="N49" i="435" s="1"/>
  <c r="P49" i="435"/>
  <c r="H49" i="435"/>
  <c r="W48" i="435"/>
  <c r="N48" i="435" s="1"/>
  <c r="P48" i="435"/>
  <c r="H48" i="435"/>
  <c r="W47" i="435"/>
  <c r="N47" i="435" s="1"/>
  <c r="P47" i="435"/>
  <c r="H47" i="435"/>
  <c r="W46" i="435"/>
  <c r="N46" i="435" s="1"/>
  <c r="P46" i="435"/>
  <c r="H46" i="435"/>
  <c r="W45" i="435"/>
  <c r="P45" i="435"/>
  <c r="N45" i="435"/>
  <c r="O45" i="435" s="1"/>
  <c r="H45" i="435"/>
  <c r="W44" i="435"/>
  <c r="N44" i="435" s="1"/>
  <c r="P44" i="435"/>
  <c r="P56" i="435"/>
  <c r="H44" i="435"/>
  <c r="AE43" i="435"/>
  <c r="AD43" i="435"/>
  <c r="AA43" i="435"/>
  <c r="Z43" i="435"/>
  <c r="M43" i="435"/>
  <c r="W42" i="435"/>
  <c r="H42" i="435"/>
  <c r="W41" i="435"/>
  <c r="AG40" i="435"/>
  <c r="AF40" i="435"/>
  <c r="W40" i="435"/>
  <c r="H40" i="435"/>
  <c r="AG39" i="435"/>
  <c r="AF39" i="435"/>
  <c r="W39" i="435"/>
  <c r="H39" i="435"/>
  <c r="W38" i="435"/>
  <c r="N38" i="435"/>
  <c r="AG38" i="435" s="1"/>
  <c r="P38" i="435"/>
  <c r="H38" i="435"/>
  <c r="W37" i="435"/>
  <c r="N37" i="435" s="1"/>
  <c r="P37" i="435"/>
  <c r="H37" i="435"/>
  <c r="W36" i="435"/>
  <c r="N36" i="435" s="1"/>
  <c r="P36" i="435"/>
  <c r="H36" i="435"/>
  <c r="W35" i="435"/>
  <c r="N35" i="435" s="1"/>
  <c r="P35" i="435"/>
  <c r="H35" i="435"/>
  <c r="W34" i="435"/>
  <c r="N34" i="435"/>
  <c r="P34" i="435"/>
  <c r="H34" i="435"/>
  <c r="W33" i="435"/>
  <c r="N33" i="435" s="1"/>
  <c r="O33" i="435"/>
  <c r="P33" i="435"/>
  <c r="H33" i="435"/>
  <c r="W32" i="435"/>
  <c r="N32" i="435"/>
  <c r="P32" i="435"/>
  <c r="H32" i="435"/>
  <c r="W31" i="435"/>
  <c r="N31" i="435" s="1"/>
  <c r="AG31" i="435" s="1"/>
  <c r="H31" i="435"/>
  <c r="AE30" i="435"/>
  <c r="AD30" i="435"/>
  <c r="AA30" i="435"/>
  <c r="Z30" i="435"/>
  <c r="M30" i="435"/>
  <c r="AF29" i="435"/>
  <c r="W29" i="435"/>
  <c r="H29" i="435"/>
  <c r="AG28" i="435"/>
  <c r="AF28" i="435"/>
  <c r="W28" i="435"/>
  <c r="H28" i="435"/>
  <c r="AG27" i="435"/>
  <c r="AF27" i="435"/>
  <c r="W27" i="435"/>
  <c r="H27" i="435"/>
  <c r="AG26" i="435"/>
  <c r="AF26" i="435"/>
  <c r="W26" i="435"/>
  <c r="H26" i="435"/>
  <c r="AG25" i="435"/>
  <c r="AF25" i="435"/>
  <c r="W25" i="435"/>
  <c r="H25" i="435"/>
  <c r="AG24" i="435"/>
  <c r="AF24" i="435"/>
  <c r="W24" i="435"/>
  <c r="H24" i="435"/>
  <c r="W23" i="435"/>
  <c r="N23" i="435" s="1"/>
  <c r="AF23" i="435" s="1"/>
  <c r="P23" i="435"/>
  <c r="H23" i="435"/>
  <c r="W22" i="435"/>
  <c r="N22" i="435" s="1"/>
  <c r="AG22" i="435" s="1"/>
  <c r="P22" i="435"/>
  <c r="H22" i="435"/>
  <c r="W21" i="435"/>
  <c r="N21" i="435" s="1"/>
  <c r="AF21" i="435" s="1"/>
  <c r="P21" i="435"/>
  <c r="H21" i="435"/>
  <c r="W20" i="435"/>
  <c r="N20" i="435"/>
  <c r="AG20" i="435" s="1"/>
  <c r="P20" i="435"/>
  <c r="H20" i="435"/>
  <c r="W19" i="435"/>
  <c r="N19" i="435" s="1"/>
  <c r="P19" i="435"/>
  <c r="H19" i="435"/>
  <c r="W18" i="435"/>
  <c r="N18" i="435" s="1"/>
  <c r="P18" i="435"/>
  <c r="H18" i="435"/>
  <c r="AE17" i="435"/>
  <c r="AD17" i="435"/>
  <c r="AA17" i="435"/>
  <c r="Z17" i="435"/>
  <c r="Z2" i="435" s="1"/>
  <c r="W17" i="435"/>
  <c r="M17" i="435"/>
  <c r="I1" i="435" s="1"/>
  <c r="AG16" i="435"/>
  <c r="AF16" i="435"/>
  <c r="W16" i="435"/>
  <c r="H16" i="435"/>
  <c r="AG15" i="435"/>
  <c r="AF15" i="435"/>
  <c r="W15" i="435"/>
  <c r="H15" i="435"/>
  <c r="AG14" i="435"/>
  <c r="AF14" i="435"/>
  <c r="W14" i="435"/>
  <c r="H14" i="435"/>
  <c r="AG13" i="435"/>
  <c r="AF13" i="435"/>
  <c r="W13" i="435"/>
  <c r="H13" i="435"/>
  <c r="AG12" i="435"/>
  <c r="AF12" i="435"/>
  <c r="W12" i="435"/>
  <c r="H12" i="435"/>
  <c r="AG11" i="435"/>
  <c r="AF11" i="435"/>
  <c r="W11" i="435"/>
  <c r="H11" i="435"/>
  <c r="W10" i="435"/>
  <c r="N10" i="435" s="1"/>
  <c r="P10" i="435"/>
  <c r="H10" i="435"/>
  <c r="W9" i="435"/>
  <c r="N9" i="435"/>
  <c r="AF9" i="435" s="1"/>
  <c r="P9" i="435"/>
  <c r="H9" i="435"/>
  <c r="W8" i="435"/>
  <c r="N8" i="435" s="1"/>
  <c r="P8" i="435"/>
  <c r="H8" i="435"/>
  <c r="W7" i="435"/>
  <c r="N7" i="435"/>
  <c r="AF7" i="435" s="1"/>
  <c r="P7" i="435"/>
  <c r="H7" i="435"/>
  <c r="W6" i="435"/>
  <c r="N6" i="435" s="1"/>
  <c r="P6" i="435"/>
  <c r="H6" i="435"/>
  <c r="W5" i="435"/>
  <c r="N5" i="435" s="1"/>
  <c r="H5" i="435"/>
  <c r="I2" i="435"/>
  <c r="E1" i="435"/>
  <c r="O51" i="435" l="1"/>
  <c r="AG51" i="435"/>
  <c r="AA2" i="435"/>
  <c r="AE2" i="435"/>
  <c r="AD2" i="436"/>
  <c r="I1" i="436"/>
  <c r="AE2" i="436"/>
  <c r="AF127" i="436"/>
  <c r="O127" i="436"/>
  <c r="O19" i="435"/>
  <c r="AF19" i="435"/>
  <c r="O49" i="435"/>
  <c r="AG49" i="435"/>
  <c r="AF49" i="435"/>
  <c r="O47" i="436"/>
  <c r="AG47" i="436"/>
  <c r="O51" i="436"/>
  <c r="Q51" i="436" s="1"/>
  <c r="AG51" i="436"/>
  <c r="O47" i="435"/>
  <c r="AF47" i="435"/>
  <c r="AG47" i="435"/>
  <c r="O165" i="435"/>
  <c r="AG165" i="435"/>
  <c r="AF165" i="435"/>
  <c r="N17" i="436"/>
  <c r="AG17" i="436" s="1"/>
  <c r="AH5" i="436" s="1"/>
  <c r="O5" i="436"/>
  <c r="O9" i="436"/>
  <c r="AG9" i="436"/>
  <c r="AF9" i="436"/>
  <c r="O19" i="436"/>
  <c r="AF19" i="436"/>
  <c r="O103" i="436"/>
  <c r="AG103" i="436"/>
  <c r="AF103" i="436"/>
  <c r="N160" i="436"/>
  <c r="O111" i="435"/>
  <c r="AG111" i="435"/>
  <c r="O163" i="435"/>
  <c r="AF163" i="435"/>
  <c r="AG163" i="435"/>
  <c r="O60" i="435"/>
  <c r="AF60" i="435"/>
  <c r="O45" i="436"/>
  <c r="AG45" i="436"/>
  <c r="O49" i="436"/>
  <c r="Q49" i="436" s="1"/>
  <c r="AG49" i="436"/>
  <c r="O7" i="436"/>
  <c r="AG7" i="436"/>
  <c r="AF7" i="436"/>
  <c r="O44" i="436"/>
  <c r="AF44" i="436"/>
  <c r="O101" i="436"/>
  <c r="AG101" i="436"/>
  <c r="AF101" i="436"/>
  <c r="AF125" i="436"/>
  <c r="O125" i="436"/>
  <c r="AG125" i="436"/>
  <c r="AG135" i="436"/>
  <c r="O135" i="436"/>
  <c r="R135" i="436" s="1"/>
  <c r="AF135" i="436"/>
  <c r="N134" i="436"/>
  <c r="AG134" i="436" s="1"/>
  <c r="AH122" i="436" s="1"/>
  <c r="P17" i="435"/>
  <c r="AG124" i="436"/>
  <c r="AF128" i="436"/>
  <c r="AD2" i="435"/>
  <c r="AF167" i="435"/>
  <c r="AG167" i="435"/>
  <c r="AG58" i="436"/>
  <c r="AG85" i="436"/>
  <c r="AF97" i="436"/>
  <c r="AG97" i="436"/>
  <c r="AG127" i="436"/>
  <c r="J8" i="437"/>
  <c r="J8" i="438"/>
  <c r="AG7" i="435"/>
  <c r="AG9" i="435"/>
  <c r="AF45" i="435"/>
  <c r="AG45" i="435"/>
  <c r="AF58" i="435"/>
  <c r="AG149" i="435"/>
  <c r="AG151" i="435"/>
  <c r="AG153" i="435"/>
  <c r="AF169" i="435"/>
  <c r="AG169" i="435"/>
  <c r="AG60" i="436"/>
  <c r="AG83" i="436"/>
  <c r="AF99" i="436"/>
  <c r="AG99" i="436"/>
  <c r="H8" i="437"/>
  <c r="H8" i="438"/>
  <c r="G1" i="436"/>
  <c r="G2" i="436" s="1"/>
  <c r="O10" i="435"/>
  <c r="AG10" i="435"/>
  <c r="AF10" i="435"/>
  <c r="N17" i="435"/>
  <c r="AG5" i="435"/>
  <c r="AF5" i="435"/>
  <c r="O5" i="435"/>
  <c r="G1" i="435"/>
  <c r="G2" i="435" s="1"/>
  <c r="AF6" i="435"/>
  <c r="AG6" i="435"/>
  <c r="O6" i="435"/>
  <c r="N30" i="435"/>
  <c r="O18" i="435"/>
  <c r="AG18" i="435"/>
  <c r="AF18" i="435"/>
  <c r="R19" i="435"/>
  <c r="Q19" i="435"/>
  <c r="AG8" i="435"/>
  <c r="AF8" i="435"/>
  <c r="O8" i="435"/>
  <c r="AG19" i="435"/>
  <c r="O20" i="435"/>
  <c r="AG21" i="435"/>
  <c r="O22" i="435"/>
  <c r="AG23" i="435"/>
  <c r="P43" i="435"/>
  <c r="Q47" i="435"/>
  <c r="R47" i="435"/>
  <c r="O50" i="435"/>
  <c r="AG50" i="435"/>
  <c r="AF50" i="435"/>
  <c r="O73" i="435"/>
  <c r="AG73" i="435"/>
  <c r="AF73" i="435"/>
  <c r="AF97" i="435"/>
  <c r="O97" i="435"/>
  <c r="AG97" i="435"/>
  <c r="N121" i="435"/>
  <c r="AG113" i="435"/>
  <c r="AF113" i="435"/>
  <c r="O113" i="435"/>
  <c r="P5" i="435"/>
  <c r="O7" i="435"/>
  <c r="O9" i="435"/>
  <c r="AF20" i="435"/>
  <c r="AF22" i="435"/>
  <c r="AG33" i="435"/>
  <c r="AG34" i="435"/>
  <c r="AF34" i="435"/>
  <c r="O34" i="435"/>
  <c r="O35" i="435"/>
  <c r="AG35" i="435"/>
  <c r="AG36" i="435"/>
  <c r="AF36" i="435"/>
  <c r="O36" i="435"/>
  <c r="AF37" i="435"/>
  <c r="O37" i="435"/>
  <c r="AG37" i="435"/>
  <c r="Q45" i="435"/>
  <c r="R45" i="435"/>
  <c r="O48" i="435"/>
  <c r="AG48" i="435"/>
  <c r="AF48" i="435"/>
  <c r="N82" i="435"/>
  <c r="O71" i="435"/>
  <c r="AG71" i="435"/>
  <c r="AF71" i="435"/>
  <c r="AF87" i="435"/>
  <c r="O87" i="435"/>
  <c r="AG87" i="435"/>
  <c r="AF99" i="435"/>
  <c r="O99" i="435"/>
  <c r="AG99" i="435"/>
  <c r="R112" i="435"/>
  <c r="Q112" i="435"/>
  <c r="AG115" i="435"/>
  <c r="AF115" i="435"/>
  <c r="O115" i="435"/>
  <c r="AG117" i="435"/>
  <c r="AF117" i="435"/>
  <c r="O117" i="435"/>
  <c r="AG128" i="435"/>
  <c r="AF128" i="435"/>
  <c r="O128" i="435"/>
  <c r="O21" i="435"/>
  <c r="O23" i="435"/>
  <c r="P30" i="435"/>
  <c r="N43" i="435"/>
  <c r="O31" i="435"/>
  <c r="AF31" i="435"/>
  <c r="AF32" i="435"/>
  <c r="O32" i="435"/>
  <c r="AG32" i="435"/>
  <c r="AF33" i="435"/>
  <c r="AF35" i="435"/>
  <c r="O46" i="435"/>
  <c r="AG46" i="435"/>
  <c r="AF46" i="435"/>
  <c r="Q51" i="435"/>
  <c r="R51" i="435"/>
  <c r="O57" i="435"/>
  <c r="AG57" i="435"/>
  <c r="N69" i="435"/>
  <c r="AF57" i="435"/>
  <c r="AG74" i="435"/>
  <c r="AF74" i="435"/>
  <c r="O74" i="435"/>
  <c r="O96" i="435"/>
  <c r="AG96" i="435"/>
  <c r="N108" i="435"/>
  <c r="AF96" i="435"/>
  <c r="AF101" i="435"/>
  <c r="O101" i="435"/>
  <c r="AG101" i="435"/>
  <c r="R114" i="435"/>
  <c r="Q114" i="435"/>
  <c r="AG130" i="435"/>
  <c r="AF130" i="435"/>
  <c r="O130" i="435"/>
  <c r="AF137" i="435"/>
  <c r="O137" i="435"/>
  <c r="AG137" i="435"/>
  <c r="R33" i="435"/>
  <c r="Q33" i="435"/>
  <c r="N56" i="435"/>
  <c r="AF44" i="435"/>
  <c r="O44" i="435"/>
  <c r="AG44" i="435"/>
  <c r="Q49" i="435"/>
  <c r="R49" i="435"/>
  <c r="P69" i="435"/>
  <c r="AG72" i="435"/>
  <c r="AF72" i="435"/>
  <c r="O72" i="435"/>
  <c r="AF85" i="435"/>
  <c r="O85" i="435"/>
  <c r="AG85" i="435"/>
  <c r="AF103" i="435"/>
  <c r="O103" i="435"/>
  <c r="AG103" i="435"/>
  <c r="R110" i="435"/>
  <c r="Q110" i="435"/>
  <c r="R116" i="435"/>
  <c r="Q116" i="435"/>
  <c r="N134" i="435"/>
  <c r="O38" i="435"/>
  <c r="Q58" i="435"/>
  <c r="AG58" i="435"/>
  <c r="O59" i="435"/>
  <c r="R60" i="435"/>
  <c r="AG60" i="435"/>
  <c r="O61" i="435"/>
  <c r="P70" i="435"/>
  <c r="P71" i="435"/>
  <c r="P73" i="435"/>
  <c r="O83" i="435"/>
  <c r="O84" i="435"/>
  <c r="O86" i="435"/>
  <c r="O88" i="435"/>
  <c r="P95" i="435"/>
  <c r="N95" i="435"/>
  <c r="O98" i="435"/>
  <c r="O100" i="435"/>
  <c r="O102" i="435"/>
  <c r="P109" i="435"/>
  <c r="AF110" i="435"/>
  <c r="AF112" i="435"/>
  <c r="P114" i="435"/>
  <c r="AF114" i="435"/>
  <c r="P116" i="435"/>
  <c r="AF116" i="435"/>
  <c r="AF122" i="435"/>
  <c r="AG123" i="435"/>
  <c r="O124" i="435"/>
  <c r="AG125" i="435"/>
  <c r="O126" i="435"/>
  <c r="AG127" i="435"/>
  <c r="AG129" i="435"/>
  <c r="O135" i="435"/>
  <c r="O136" i="435"/>
  <c r="AG140" i="435"/>
  <c r="AF141" i="435"/>
  <c r="O141" i="435"/>
  <c r="AG141" i="435"/>
  <c r="O154" i="435"/>
  <c r="AG154" i="435"/>
  <c r="AF154" i="435"/>
  <c r="O164" i="435"/>
  <c r="AG164" i="435"/>
  <c r="AF164" i="435"/>
  <c r="Q169" i="435"/>
  <c r="R169" i="435"/>
  <c r="Q7" i="436"/>
  <c r="R7" i="436"/>
  <c r="O10" i="436"/>
  <c r="AG10" i="436"/>
  <c r="AF10" i="436"/>
  <c r="P31" i="435"/>
  <c r="AF38" i="435"/>
  <c r="AF59" i="435"/>
  <c r="AF61" i="435"/>
  <c r="AF70" i="435"/>
  <c r="AF84" i="435"/>
  <c r="AF86" i="435"/>
  <c r="AF88" i="435"/>
  <c r="P98" i="435"/>
  <c r="AF98" i="435"/>
  <c r="P100" i="435"/>
  <c r="AF100" i="435"/>
  <c r="P102" i="435"/>
  <c r="AF102" i="435"/>
  <c r="AF109" i="435"/>
  <c r="AG110" i="435"/>
  <c r="AG112" i="435"/>
  <c r="AG114" i="435"/>
  <c r="AG116" i="435"/>
  <c r="AG122" i="435"/>
  <c r="AF124" i="435"/>
  <c r="AF126" i="435"/>
  <c r="P135" i="435"/>
  <c r="P136" i="435"/>
  <c r="AF136" i="435"/>
  <c r="Q138" i="435"/>
  <c r="AG138" i="435"/>
  <c r="AF139" i="435"/>
  <c r="O139" i="435"/>
  <c r="AG139" i="435"/>
  <c r="AF140" i="435"/>
  <c r="O152" i="435"/>
  <c r="AG152" i="435"/>
  <c r="AF152" i="435"/>
  <c r="N173" i="435"/>
  <c r="O162" i="435"/>
  <c r="AG162" i="435"/>
  <c r="AF162" i="435"/>
  <c r="Q167" i="435"/>
  <c r="R167" i="435"/>
  <c r="P173" i="435"/>
  <c r="O8" i="436"/>
  <c r="AG8" i="436"/>
  <c r="AF8" i="436"/>
  <c r="R70" i="435"/>
  <c r="AG70" i="435"/>
  <c r="AF83" i="435"/>
  <c r="AG109" i="435"/>
  <c r="AF111" i="435"/>
  <c r="O122" i="435"/>
  <c r="O123" i="435"/>
  <c r="O125" i="435"/>
  <c r="O127" i="435"/>
  <c r="O129" i="435"/>
  <c r="P134" i="435"/>
  <c r="R138" i="435"/>
  <c r="O140" i="435"/>
  <c r="O142" i="435"/>
  <c r="AG142" i="435"/>
  <c r="O150" i="435"/>
  <c r="AG150" i="435"/>
  <c r="AF150" i="435"/>
  <c r="R161" i="435"/>
  <c r="Q165" i="435"/>
  <c r="R165" i="435"/>
  <c r="O168" i="435"/>
  <c r="AG168" i="435"/>
  <c r="AF168" i="435"/>
  <c r="O6" i="436"/>
  <c r="AG6" i="436"/>
  <c r="AF6" i="436"/>
  <c r="N30" i="436"/>
  <c r="O18" i="436"/>
  <c r="AG18" i="436"/>
  <c r="AF18" i="436"/>
  <c r="O109" i="435"/>
  <c r="Q111" i="435"/>
  <c r="N147" i="435"/>
  <c r="AG135" i="435"/>
  <c r="AF142" i="435"/>
  <c r="AF148" i="435"/>
  <c r="N160" i="435"/>
  <c r="O148" i="435"/>
  <c r="AG148" i="435"/>
  <c r="Q163" i="435"/>
  <c r="R163" i="435"/>
  <c r="O166" i="435"/>
  <c r="AG166" i="435"/>
  <c r="AF166" i="435"/>
  <c r="R5" i="436"/>
  <c r="Q9" i="436"/>
  <c r="R9" i="436"/>
  <c r="P17" i="436"/>
  <c r="P161" i="435"/>
  <c r="P5" i="436"/>
  <c r="O17" i="436"/>
  <c r="R19" i="436"/>
  <c r="AG19" i="436"/>
  <c r="O20" i="436"/>
  <c r="AG21" i="436"/>
  <c r="O22" i="436"/>
  <c r="AF22" i="436"/>
  <c r="AG23" i="436"/>
  <c r="AF23" i="436"/>
  <c r="O23" i="436"/>
  <c r="AG37" i="436"/>
  <c r="AF37" i="436"/>
  <c r="O37" i="436"/>
  <c r="R45" i="436"/>
  <c r="Q45" i="436"/>
  <c r="AG48" i="436"/>
  <c r="AF48" i="436"/>
  <c r="O48" i="436"/>
  <c r="AG57" i="436"/>
  <c r="N69" i="436"/>
  <c r="AF57" i="436"/>
  <c r="O57" i="436"/>
  <c r="N82" i="436"/>
  <c r="AF70" i="436"/>
  <c r="O70" i="436"/>
  <c r="AG70" i="436"/>
  <c r="AF84" i="436"/>
  <c r="AG84" i="436"/>
  <c r="O84" i="436"/>
  <c r="O149" i="435"/>
  <c r="O151" i="435"/>
  <c r="O153" i="435"/>
  <c r="Q161" i="435"/>
  <c r="AF161" i="435"/>
  <c r="Q5" i="436"/>
  <c r="AF5" i="436"/>
  <c r="AF20" i="436"/>
  <c r="Q21" i="436"/>
  <c r="AF21" i="436"/>
  <c r="AG46" i="436"/>
  <c r="AF46" i="436"/>
  <c r="O46" i="436"/>
  <c r="AG71" i="436"/>
  <c r="AF71" i="436"/>
  <c r="O71" i="436"/>
  <c r="AG73" i="436"/>
  <c r="AF73" i="436"/>
  <c r="O73" i="436"/>
  <c r="Q83" i="436"/>
  <c r="R83" i="436"/>
  <c r="AF86" i="436"/>
  <c r="AG86" i="436"/>
  <c r="O86" i="436"/>
  <c r="AG161" i="435"/>
  <c r="AG5" i="436"/>
  <c r="AG33" i="436"/>
  <c r="AF33" i="436"/>
  <c r="O33" i="436"/>
  <c r="R49" i="436"/>
  <c r="P69" i="436"/>
  <c r="AG35" i="436"/>
  <c r="AF35" i="436"/>
  <c r="O35" i="436"/>
  <c r="R44" i="436"/>
  <c r="Q44" i="436"/>
  <c r="R47" i="436"/>
  <c r="Q47" i="436"/>
  <c r="AG50" i="436"/>
  <c r="AF50" i="436"/>
  <c r="O50" i="436"/>
  <c r="R72" i="436"/>
  <c r="Q72" i="436"/>
  <c r="R74" i="436"/>
  <c r="Q74" i="436"/>
  <c r="Q31" i="436"/>
  <c r="AF31" i="436"/>
  <c r="AG32" i="436"/>
  <c r="AG34" i="436"/>
  <c r="AG36" i="436"/>
  <c r="AF45" i="436"/>
  <c r="AF47" i="436"/>
  <c r="AF49" i="436"/>
  <c r="AF51" i="436"/>
  <c r="AG59" i="436"/>
  <c r="AG61" i="436"/>
  <c r="AF72" i="436"/>
  <c r="AF74" i="436"/>
  <c r="Q85" i="436"/>
  <c r="AG96" i="436"/>
  <c r="N108" i="436"/>
  <c r="AF96" i="436"/>
  <c r="O96" i="436"/>
  <c r="R101" i="436"/>
  <c r="Q101" i="436"/>
  <c r="AF104" i="436"/>
  <c r="O104" i="436"/>
  <c r="AG104" i="436"/>
  <c r="P108" i="436"/>
  <c r="AG110" i="436"/>
  <c r="AF110" i="436"/>
  <c r="O110" i="436"/>
  <c r="AG112" i="436"/>
  <c r="AF112" i="436"/>
  <c r="O112" i="436"/>
  <c r="AG31" i="436"/>
  <c r="P43" i="436"/>
  <c r="N43" i="436"/>
  <c r="N56" i="436"/>
  <c r="AF58" i="436"/>
  <c r="AF60" i="436"/>
  <c r="AG72" i="436"/>
  <c r="AG74" i="436"/>
  <c r="P95" i="436"/>
  <c r="P83" i="436"/>
  <c r="AF85" i="436"/>
  <c r="AF88" i="436"/>
  <c r="O88" i="436"/>
  <c r="AG88" i="436"/>
  <c r="R99" i="436"/>
  <c r="Q99" i="436"/>
  <c r="AF102" i="436"/>
  <c r="O102" i="436"/>
  <c r="AG102" i="436"/>
  <c r="AG114" i="436"/>
  <c r="AF114" i="436"/>
  <c r="O114" i="436"/>
  <c r="AG116" i="436"/>
  <c r="AF116" i="436"/>
  <c r="O116" i="436"/>
  <c r="O32" i="436"/>
  <c r="O34" i="436"/>
  <c r="O36" i="436"/>
  <c r="AG44" i="436"/>
  <c r="Q58" i="436"/>
  <c r="O59" i="436"/>
  <c r="R60" i="436"/>
  <c r="O61" i="436"/>
  <c r="P70" i="436"/>
  <c r="R97" i="436"/>
  <c r="Q97" i="436"/>
  <c r="AF100" i="436"/>
  <c r="O100" i="436"/>
  <c r="AG100" i="436"/>
  <c r="AF109" i="436"/>
  <c r="N121" i="436"/>
  <c r="O109" i="436"/>
  <c r="AG109" i="436"/>
  <c r="R111" i="436"/>
  <c r="Q111" i="436"/>
  <c r="R113" i="436"/>
  <c r="Q113" i="436"/>
  <c r="R125" i="436"/>
  <c r="N95" i="436"/>
  <c r="AF83" i="436"/>
  <c r="AG87" i="436"/>
  <c r="Q87" i="436"/>
  <c r="AF87" i="436"/>
  <c r="AF98" i="436"/>
  <c r="O98" i="436"/>
  <c r="AG98" i="436"/>
  <c r="R103" i="436"/>
  <c r="Q103" i="436"/>
  <c r="R115" i="436"/>
  <c r="Q115" i="436"/>
  <c r="P111" i="436"/>
  <c r="AF111" i="436"/>
  <c r="P113" i="436"/>
  <c r="AF113" i="436"/>
  <c r="P115" i="436"/>
  <c r="AF115" i="436"/>
  <c r="P134" i="436"/>
  <c r="O122" i="436"/>
  <c r="O123" i="436"/>
  <c r="Q124" i="436"/>
  <c r="Q125" i="436"/>
  <c r="O126" i="436"/>
  <c r="AF126" i="436"/>
  <c r="AF129" i="436"/>
  <c r="O129" i="436"/>
  <c r="AG129" i="436"/>
  <c r="AG130" i="436"/>
  <c r="O130" i="436"/>
  <c r="AG136" i="436"/>
  <c r="AF136" i="436"/>
  <c r="O136" i="436"/>
  <c r="AG140" i="436"/>
  <c r="AF140" i="436"/>
  <c r="O140" i="436"/>
  <c r="R165" i="436"/>
  <c r="Q165" i="436"/>
  <c r="AG111" i="436"/>
  <c r="AG113" i="436"/>
  <c r="AG115" i="436"/>
  <c r="P121" i="436"/>
  <c r="AF123" i="436"/>
  <c r="R124" i="436"/>
  <c r="AF124" i="436"/>
  <c r="AG128" i="436"/>
  <c r="AF130" i="436"/>
  <c r="AF137" i="436"/>
  <c r="O137" i="436"/>
  <c r="AG137" i="436"/>
  <c r="AF141" i="436"/>
  <c r="O141" i="436"/>
  <c r="AG141" i="436"/>
  <c r="R149" i="436"/>
  <c r="Q149" i="436"/>
  <c r="R151" i="436"/>
  <c r="Q151" i="436"/>
  <c r="R153" i="436"/>
  <c r="Q153" i="436"/>
  <c r="O169" i="436"/>
  <c r="AG169" i="436"/>
  <c r="AF169" i="436"/>
  <c r="AF122" i="436"/>
  <c r="Q128" i="436"/>
  <c r="AG138" i="436"/>
  <c r="AF138" i="436"/>
  <c r="O138" i="436"/>
  <c r="AG142" i="436"/>
  <c r="AF142" i="436"/>
  <c r="O142" i="436"/>
  <c r="R163" i="436"/>
  <c r="Q163" i="436"/>
  <c r="R167" i="436"/>
  <c r="Q167" i="436"/>
  <c r="AG122" i="436"/>
  <c r="R128" i="436"/>
  <c r="AF139" i="436"/>
  <c r="O139" i="436"/>
  <c r="AG139" i="436"/>
  <c r="P160" i="436"/>
  <c r="P147" i="436"/>
  <c r="N147" i="436"/>
  <c r="AF149" i="436"/>
  <c r="AF151" i="436"/>
  <c r="AF153" i="436"/>
  <c r="AF160" i="436"/>
  <c r="AG161" i="436"/>
  <c r="AF163" i="436"/>
  <c r="AF165" i="436"/>
  <c r="AF167" i="436"/>
  <c r="P135" i="436"/>
  <c r="P136" i="436"/>
  <c r="P138" i="436"/>
  <c r="P140" i="436"/>
  <c r="P142" i="436"/>
  <c r="AF148" i="436"/>
  <c r="AG149" i="436"/>
  <c r="O150" i="436"/>
  <c r="AG151" i="436"/>
  <c r="O152" i="436"/>
  <c r="AG153" i="436"/>
  <c r="O154" i="436"/>
  <c r="O161" i="436"/>
  <c r="O162" i="436"/>
  <c r="AG163" i="436"/>
  <c r="O164" i="436"/>
  <c r="AG165" i="436"/>
  <c r="O166" i="436"/>
  <c r="AG167" i="436"/>
  <c r="O168" i="436"/>
  <c r="P173" i="436"/>
  <c r="N173" i="436"/>
  <c r="Q135" i="436"/>
  <c r="AG148" i="436"/>
  <c r="AF150" i="436"/>
  <c r="AF152" i="436"/>
  <c r="AF154" i="436"/>
  <c r="AF162" i="436"/>
  <c r="AF164" i="436"/>
  <c r="AF166" i="436"/>
  <c r="P168" i="436"/>
  <c r="AF168" i="436"/>
  <c r="O148" i="436"/>
  <c r="O147" i="436" l="1"/>
  <c r="O173" i="435"/>
  <c r="O82" i="435"/>
  <c r="R82" i="435" s="1"/>
  <c r="S70" i="435" s="1"/>
  <c r="AF134" i="436"/>
  <c r="O56" i="436"/>
  <c r="R56" i="436" s="1"/>
  <c r="S44" i="436" s="1"/>
  <c r="R51" i="436"/>
  <c r="O95" i="436"/>
  <c r="Q147" i="436"/>
  <c r="R147" i="436"/>
  <c r="S135" i="436" s="1"/>
  <c r="R173" i="435"/>
  <c r="S161" i="435" s="1"/>
  <c r="Q173" i="435"/>
  <c r="R148" i="436"/>
  <c r="Q148" i="436"/>
  <c r="O160" i="436"/>
  <c r="Q166" i="436"/>
  <c r="R166" i="436"/>
  <c r="Q152" i="436"/>
  <c r="R152" i="436"/>
  <c r="R139" i="436"/>
  <c r="Q139" i="436"/>
  <c r="Q161" i="436"/>
  <c r="O173" i="436"/>
  <c r="R161" i="436"/>
  <c r="Q168" i="436"/>
  <c r="R168" i="436"/>
  <c r="Q164" i="436"/>
  <c r="R164" i="436"/>
  <c r="Q154" i="436"/>
  <c r="R154" i="436"/>
  <c r="Q150" i="436"/>
  <c r="R150" i="436"/>
  <c r="R169" i="436"/>
  <c r="Q169" i="436"/>
  <c r="AG160" i="436"/>
  <c r="AH148" i="436" s="1"/>
  <c r="Q129" i="436"/>
  <c r="R129" i="436"/>
  <c r="R98" i="436"/>
  <c r="Q98" i="436"/>
  <c r="AF95" i="436"/>
  <c r="AG95" i="436"/>
  <c r="AH83" i="436" s="1"/>
  <c r="AF121" i="436"/>
  <c r="AG121" i="436"/>
  <c r="AH109" i="436" s="1"/>
  <c r="R95" i="436"/>
  <c r="S83" i="436" s="1"/>
  <c r="R61" i="436"/>
  <c r="Q61" i="436"/>
  <c r="R32" i="436"/>
  <c r="Q32" i="436"/>
  <c r="Q114" i="436"/>
  <c r="R114" i="436"/>
  <c r="R102" i="436"/>
  <c r="Q102" i="436"/>
  <c r="R85" i="436"/>
  <c r="AG43" i="436"/>
  <c r="AH31" i="436" s="1"/>
  <c r="AF43" i="436"/>
  <c r="Q43" i="436"/>
  <c r="R87" i="436"/>
  <c r="Q50" i="436"/>
  <c r="R50" i="436"/>
  <c r="R35" i="436"/>
  <c r="Q35" i="436"/>
  <c r="Q71" i="436"/>
  <c r="R71" i="436"/>
  <c r="R58" i="436"/>
  <c r="Q149" i="435"/>
  <c r="R149" i="435"/>
  <c r="O69" i="436"/>
  <c r="R69" i="436" s="1"/>
  <c r="S57" i="436" s="1"/>
  <c r="R57" i="436"/>
  <c r="Q57" i="436"/>
  <c r="Q48" i="436"/>
  <c r="R48" i="436"/>
  <c r="R109" i="435"/>
  <c r="Q109" i="435"/>
  <c r="O121" i="435"/>
  <c r="AG30" i="436"/>
  <c r="AH18" i="436" s="1"/>
  <c r="AF30" i="436"/>
  <c r="AF17" i="436"/>
  <c r="R168" i="435"/>
  <c r="Q168" i="435"/>
  <c r="R142" i="435"/>
  <c r="Q142" i="435"/>
  <c r="R129" i="435"/>
  <c r="Q129" i="435"/>
  <c r="O134" i="435"/>
  <c r="R122" i="435"/>
  <c r="Q122" i="435"/>
  <c r="R8" i="436"/>
  <c r="Q8" i="436"/>
  <c r="Q70" i="435"/>
  <c r="R154" i="435"/>
  <c r="Q154" i="435"/>
  <c r="R124" i="435"/>
  <c r="Q124" i="435"/>
  <c r="R102" i="435"/>
  <c r="Q102" i="435"/>
  <c r="AG95" i="435"/>
  <c r="AH83" i="435" s="1"/>
  <c r="AF95" i="435"/>
  <c r="R84" i="435"/>
  <c r="Q84" i="435"/>
  <c r="R59" i="435"/>
  <c r="Q59" i="435"/>
  <c r="R38" i="435"/>
  <c r="Q38" i="435"/>
  <c r="R103" i="435"/>
  <c r="Q103" i="435"/>
  <c r="O108" i="435"/>
  <c r="R96" i="435"/>
  <c r="Q96" i="435"/>
  <c r="O69" i="435"/>
  <c r="R57" i="435"/>
  <c r="Q57" i="435"/>
  <c r="R23" i="435"/>
  <c r="Q23" i="435"/>
  <c r="Q115" i="435"/>
  <c r="R115" i="435"/>
  <c r="R99" i="435"/>
  <c r="Q99" i="435"/>
  <c r="AF82" i="435"/>
  <c r="Q82" i="435"/>
  <c r="AG82" i="435"/>
  <c r="AH70" i="435" s="1"/>
  <c r="R73" i="435"/>
  <c r="Q73" i="435"/>
  <c r="R58" i="435"/>
  <c r="R22" i="435"/>
  <c r="Q22" i="435"/>
  <c r="R6" i="435"/>
  <c r="Q6" i="435"/>
  <c r="R5" i="435"/>
  <c r="Q5" i="435"/>
  <c r="O17" i="435"/>
  <c r="AG147" i="436"/>
  <c r="AH135" i="436" s="1"/>
  <c r="AF147" i="436"/>
  <c r="R138" i="436"/>
  <c r="Q138" i="436"/>
  <c r="R137" i="436"/>
  <c r="Q137" i="436"/>
  <c r="R130" i="436"/>
  <c r="Q130" i="436"/>
  <c r="Q116" i="436"/>
  <c r="R116" i="436"/>
  <c r="Q88" i="436"/>
  <c r="R88" i="436"/>
  <c r="AG108" i="436"/>
  <c r="AH96" i="436" s="1"/>
  <c r="AF108" i="436"/>
  <c r="Q73" i="436"/>
  <c r="R73" i="436"/>
  <c r="Q84" i="436"/>
  <c r="R84" i="436"/>
  <c r="Q70" i="436"/>
  <c r="O82" i="436"/>
  <c r="R82" i="436" s="1"/>
  <c r="S70" i="436" s="1"/>
  <c r="R70" i="436"/>
  <c r="R37" i="436"/>
  <c r="Q37" i="436"/>
  <c r="R31" i="436"/>
  <c r="R20" i="436"/>
  <c r="Q20" i="436"/>
  <c r="R17" i="436"/>
  <c r="S5" i="436" s="1"/>
  <c r="Q17" i="436"/>
  <c r="R166" i="435"/>
  <c r="Q166" i="435"/>
  <c r="Q148" i="435"/>
  <c r="O160" i="435"/>
  <c r="R148" i="435"/>
  <c r="R140" i="435"/>
  <c r="Q140" i="435"/>
  <c r="R127" i="435"/>
  <c r="Q127" i="435"/>
  <c r="R164" i="435"/>
  <c r="Q164" i="435"/>
  <c r="R136" i="435"/>
  <c r="Q136" i="435"/>
  <c r="R100" i="435"/>
  <c r="Q100" i="435"/>
  <c r="R83" i="435"/>
  <c r="Q83" i="435"/>
  <c r="O95" i="435"/>
  <c r="R61" i="435"/>
  <c r="Q61" i="435"/>
  <c r="AF134" i="435"/>
  <c r="AG134" i="435"/>
  <c r="AH122" i="435" s="1"/>
  <c r="Q44" i="435"/>
  <c r="O56" i="435"/>
  <c r="R56" i="435" s="1"/>
  <c r="S44" i="435" s="1"/>
  <c r="R44" i="435"/>
  <c r="R130" i="435"/>
  <c r="Q130" i="435"/>
  <c r="Q74" i="435"/>
  <c r="R74" i="435"/>
  <c r="R46" i="435"/>
  <c r="Q46" i="435"/>
  <c r="O43" i="435"/>
  <c r="R43" i="435" s="1"/>
  <c r="S31" i="435" s="1"/>
  <c r="Q31" i="435"/>
  <c r="R31" i="435"/>
  <c r="R21" i="435"/>
  <c r="Q21" i="435"/>
  <c r="Q117" i="435"/>
  <c r="R117" i="435"/>
  <c r="R111" i="435"/>
  <c r="Q36" i="435"/>
  <c r="R36" i="435"/>
  <c r="R35" i="435"/>
  <c r="Q35" i="435"/>
  <c r="Q9" i="435"/>
  <c r="R9" i="435"/>
  <c r="AG121" i="435"/>
  <c r="AH109" i="435" s="1"/>
  <c r="AF121" i="435"/>
  <c r="Q60" i="435"/>
  <c r="Q162" i="436"/>
  <c r="R162" i="436"/>
  <c r="R127" i="436"/>
  <c r="Q127" i="436"/>
  <c r="R142" i="436"/>
  <c r="Q142" i="436"/>
  <c r="R141" i="436"/>
  <c r="Q141" i="436"/>
  <c r="R136" i="436"/>
  <c r="Q136" i="436"/>
  <c r="R123" i="436"/>
  <c r="Q123" i="436"/>
  <c r="R59" i="436"/>
  <c r="Q59" i="436"/>
  <c r="R36" i="436"/>
  <c r="Q36" i="436"/>
  <c r="Q110" i="436"/>
  <c r="R110" i="436"/>
  <c r="Q60" i="436"/>
  <c r="R33" i="436"/>
  <c r="Q33" i="436"/>
  <c r="Q153" i="435"/>
  <c r="R153" i="435"/>
  <c r="AG69" i="436"/>
  <c r="AH57" i="436" s="1"/>
  <c r="Q69" i="436"/>
  <c r="AF69" i="436"/>
  <c r="O43" i="436"/>
  <c r="AG160" i="435"/>
  <c r="AH148" i="435" s="1"/>
  <c r="AF160" i="435"/>
  <c r="AG147" i="435"/>
  <c r="AH135" i="435" s="1"/>
  <c r="AF147" i="435"/>
  <c r="R150" i="435"/>
  <c r="Q150" i="435"/>
  <c r="R125" i="435"/>
  <c r="Q125" i="435"/>
  <c r="R162" i="435"/>
  <c r="Q162" i="435"/>
  <c r="R152" i="435"/>
  <c r="Q152" i="435"/>
  <c r="Q19" i="436"/>
  <c r="R10" i="436"/>
  <c r="Q10" i="436"/>
  <c r="R141" i="435"/>
  <c r="Q141" i="435"/>
  <c r="O147" i="435"/>
  <c r="R135" i="435"/>
  <c r="Q135" i="435"/>
  <c r="R126" i="435"/>
  <c r="Q126" i="435"/>
  <c r="R98" i="435"/>
  <c r="Q98" i="435"/>
  <c r="R88" i="435"/>
  <c r="Q88" i="435"/>
  <c r="Q72" i="435"/>
  <c r="R72" i="435"/>
  <c r="AG108" i="435"/>
  <c r="AH96" i="435" s="1"/>
  <c r="AF108" i="435"/>
  <c r="AG69" i="435"/>
  <c r="AH57" i="435" s="1"/>
  <c r="Q69" i="435"/>
  <c r="AF69" i="435"/>
  <c r="Q32" i="435"/>
  <c r="R32" i="435"/>
  <c r="Q43" i="435"/>
  <c r="AG43" i="435"/>
  <c r="AH31" i="435" s="1"/>
  <c r="AF43" i="435"/>
  <c r="R128" i="435"/>
  <c r="Q128" i="435"/>
  <c r="Q34" i="435"/>
  <c r="R34" i="435"/>
  <c r="R7" i="435"/>
  <c r="Q7" i="435"/>
  <c r="Q113" i="435"/>
  <c r="R113" i="435"/>
  <c r="R20" i="435"/>
  <c r="Q20" i="435"/>
  <c r="R18" i="435"/>
  <c r="O30" i="435"/>
  <c r="Q18" i="435"/>
  <c r="R10" i="435"/>
  <c r="Q10" i="435"/>
  <c r="AG173" i="436"/>
  <c r="AH161" i="436" s="1"/>
  <c r="AF173" i="436"/>
  <c r="R140" i="436"/>
  <c r="Q140" i="436"/>
  <c r="R126" i="436"/>
  <c r="Q126" i="436"/>
  <c r="O134" i="436"/>
  <c r="R122" i="436"/>
  <c r="Q122" i="436"/>
  <c r="Q109" i="436"/>
  <c r="O121" i="436"/>
  <c r="R109" i="436"/>
  <c r="R100" i="436"/>
  <c r="Q100" i="436"/>
  <c r="R34" i="436"/>
  <c r="Q34" i="436"/>
  <c r="AF56" i="436"/>
  <c r="AG56" i="436"/>
  <c r="AH44" i="436" s="1"/>
  <c r="Q56" i="436"/>
  <c r="Q112" i="436"/>
  <c r="R112" i="436"/>
  <c r="R104" i="436"/>
  <c r="Q104" i="436"/>
  <c r="O108" i="436"/>
  <c r="R96" i="436"/>
  <c r="Q96" i="436"/>
  <c r="Q86" i="436"/>
  <c r="R86" i="436"/>
  <c r="Q46" i="436"/>
  <c r="R46" i="436"/>
  <c r="Q151" i="435"/>
  <c r="R151" i="435"/>
  <c r="Q82" i="436"/>
  <c r="AG82" i="436"/>
  <c r="AH70" i="436" s="1"/>
  <c r="AF82" i="436"/>
  <c r="Q23" i="436"/>
  <c r="R23" i="436"/>
  <c r="R22" i="436"/>
  <c r="Q22" i="436"/>
  <c r="O30" i="436"/>
  <c r="R18" i="436"/>
  <c r="Q18" i="436"/>
  <c r="R6" i="436"/>
  <c r="Q6" i="436"/>
  <c r="R123" i="435"/>
  <c r="Q123" i="435"/>
  <c r="AG173" i="435"/>
  <c r="AH161" i="435" s="1"/>
  <c r="AF173" i="435"/>
  <c r="R139" i="435"/>
  <c r="Q139" i="435"/>
  <c r="R86" i="435"/>
  <c r="Q86" i="435"/>
  <c r="R85" i="435"/>
  <c r="Q85" i="435"/>
  <c r="AG56" i="435"/>
  <c r="AH44" i="435" s="1"/>
  <c r="Q56" i="435"/>
  <c r="AF56" i="435"/>
  <c r="R137" i="435"/>
  <c r="Q137" i="435"/>
  <c r="R101" i="435"/>
  <c r="Q101" i="435"/>
  <c r="R87" i="435"/>
  <c r="Q87" i="435"/>
  <c r="R71" i="435"/>
  <c r="Q71" i="435"/>
  <c r="R48" i="435"/>
  <c r="Q48" i="435"/>
  <c r="R37" i="435"/>
  <c r="Q37" i="435"/>
  <c r="R97" i="435"/>
  <c r="Q97" i="435"/>
  <c r="R50" i="435"/>
  <c r="Q50" i="435"/>
  <c r="R8" i="435"/>
  <c r="Q8" i="435"/>
  <c r="AG30" i="435"/>
  <c r="AH18" i="435" s="1"/>
  <c r="AF30" i="435"/>
  <c r="AG17" i="435"/>
  <c r="AH5" i="435" s="1"/>
  <c r="AF17" i="435"/>
  <c r="R108" i="436" l="1"/>
  <c r="S96" i="436" s="1"/>
  <c r="Q108" i="436"/>
  <c r="R121" i="436"/>
  <c r="S109" i="436" s="1"/>
  <c r="Q121" i="436"/>
  <c r="R43" i="436"/>
  <c r="S31" i="436" s="1"/>
  <c r="R134" i="435"/>
  <c r="S122" i="435" s="1"/>
  <c r="Q134" i="435"/>
  <c r="Q30" i="436"/>
  <c r="R30" i="436"/>
  <c r="S18" i="436" s="1"/>
  <c r="R30" i="435"/>
  <c r="S18" i="435" s="1"/>
  <c r="Q30" i="435"/>
  <c r="Q95" i="435"/>
  <c r="R95" i="435"/>
  <c r="S83" i="435" s="1"/>
  <c r="R17" i="435"/>
  <c r="S5" i="435" s="1"/>
  <c r="Q17" i="435"/>
  <c r="E2" i="435"/>
  <c r="Q108" i="435"/>
  <c r="R108" i="435"/>
  <c r="S96" i="435" s="1"/>
  <c r="R121" i="435"/>
  <c r="S109" i="435" s="1"/>
  <c r="Q121" i="435"/>
  <c r="Q95" i="436"/>
  <c r="R134" i="436"/>
  <c r="S122" i="436" s="1"/>
  <c r="Q134" i="436"/>
  <c r="R147" i="435"/>
  <c r="S135" i="435" s="1"/>
  <c r="Q147" i="435"/>
  <c r="R160" i="435"/>
  <c r="S148" i="435" s="1"/>
  <c r="Q160" i="435"/>
  <c r="E2" i="436"/>
  <c r="R69" i="435"/>
  <c r="S57" i="435" s="1"/>
  <c r="R173" i="436"/>
  <c r="S161" i="436" s="1"/>
  <c r="Q173" i="436"/>
  <c r="R160" i="436"/>
  <c r="S148" i="436" s="1"/>
  <c r="Q160" i="436"/>
  <c r="J124" i="434" l="1"/>
  <c r="H123" i="434"/>
  <c r="H122" i="434"/>
  <c r="H121" i="434"/>
  <c r="H120" i="434"/>
  <c r="H119" i="434"/>
  <c r="P118" i="434"/>
  <c r="K118" i="434" s="1"/>
  <c r="L118" i="434" s="1"/>
  <c r="H118" i="434"/>
  <c r="P117" i="434"/>
  <c r="K117" i="434" s="1"/>
  <c r="L117" i="434" s="1"/>
  <c r="H117" i="434"/>
  <c r="P116" i="434"/>
  <c r="K116" i="434" s="1"/>
  <c r="L116" i="434" s="1"/>
  <c r="H116" i="434"/>
  <c r="P115" i="434"/>
  <c r="K115" i="434"/>
  <c r="L115" i="434" s="1"/>
  <c r="H115" i="434"/>
  <c r="P114" i="434"/>
  <c r="K114" i="434" s="1"/>
  <c r="L114" i="434" s="1"/>
  <c r="H114" i="434"/>
  <c r="P113" i="434"/>
  <c r="K113" i="434"/>
  <c r="L113" i="434" s="1"/>
  <c r="H113" i="434"/>
  <c r="P112" i="434"/>
  <c r="K112" i="434" s="1"/>
  <c r="H112" i="434"/>
  <c r="J111" i="434"/>
  <c r="H110" i="434"/>
  <c r="H109" i="434"/>
  <c r="H108" i="434"/>
  <c r="P107" i="434"/>
  <c r="K107" i="434" s="1"/>
  <c r="L107" i="434" s="1"/>
  <c r="H107" i="434"/>
  <c r="P106" i="434"/>
  <c r="K106" i="434" s="1"/>
  <c r="L106" i="434" s="1"/>
  <c r="H106" i="434"/>
  <c r="P105" i="434"/>
  <c r="K105" i="434" s="1"/>
  <c r="L105" i="434" s="1"/>
  <c r="H105" i="434"/>
  <c r="P104" i="434"/>
  <c r="K104" i="434" s="1"/>
  <c r="L104" i="434" s="1"/>
  <c r="H104" i="434"/>
  <c r="P103" i="434"/>
  <c r="K103" i="434"/>
  <c r="L103" i="434" s="1"/>
  <c r="H103" i="434"/>
  <c r="P102" i="434"/>
  <c r="K102" i="434" s="1"/>
  <c r="L102" i="434" s="1"/>
  <c r="H102" i="434"/>
  <c r="P101" i="434"/>
  <c r="K101" i="434"/>
  <c r="H101" i="434"/>
  <c r="J100" i="434"/>
  <c r="H99" i="434"/>
  <c r="H98" i="434"/>
  <c r="H97" i="434"/>
  <c r="H96" i="434"/>
  <c r="H95" i="434"/>
  <c r="P94" i="434"/>
  <c r="K94" i="434" s="1"/>
  <c r="L94" i="434" s="1"/>
  <c r="H94" i="434"/>
  <c r="P93" i="434"/>
  <c r="K93" i="434"/>
  <c r="L93" i="434" s="1"/>
  <c r="H93" i="434"/>
  <c r="P92" i="434"/>
  <c r="K92" i="434" s="1"/>
  <c r="H92" i="434"/>
  <c r="H90" i="434"/>
  <c r="H89" i="434"/>
  <c r="H88" i="434"/>
  <c r="H87" i="434"/>
  <c r="H86" i="434"/>
  <c r="H85" i="434"/>
  <c r="H84" i="434"/>
  <c r="H83" i="434"/>
  <c r="H82" i="434"/>
  <c r="L81" i="434"/>
  <c r="K81" i="434"/>
  <c r="J81" i="434"/>
  <c r="H80" i="434"/>
  <c r="H79" i="434"/>
  <c r="H78" i="434"/>
  <c r="H77" i="434"/>
  <c r="H76" i="434"/>
  <c r="J75" i="434"/>
  <c r="H74" i="434"/>
  <c r="H73" i="434"/>
  <c r="H72" i="434"/>
  <c r="P71" i="434"/>
  <c r="K71" i="434" s="1"/>
  <c r="L71" i="434" s="1"/>
  <c r="H71" i="434"/>
  <c r="P70" i="434"/>
  <c r="K70" i="434" s="1"/>
  <c r="L70" i="434" s="1"/>
  <c r="H70" i="434"/>
  <c r="P69" i="434"/>
  <c r="K69" i="434" s="1"/>
  <c r="L69" i="434" s="1"/>
  <c r="H69" i="434"/>
  <c r="P68" i="434"/>
  <c r="K68" i="434" s="1"/>
  <c r="L68" i="434" s="1"/>
  <c r="H68" i="434"/>
  <c r="P67" i="434"/>
  <c r="K67" i="434"/>
  <c r="L67" i="434" s="1"/>
  <c r="H67" i="434"/>
  <c r="P66" i="434"/>
  <c r="K66" i="434" s="1"/>
  <c r="L66" i="434" s="1"/>
  <c r="H66" i="434"/>
  <c r="P65" i="434"/>
  <c r="K65" i="434" s="1"/>
  <c r="K75" i="434" s="1"/>
  <c r="H65" i="434"/>
  <c r="J64" i="434"/>
  <c r="H63" i="434"/>
  <c r="H62" i="434"/>
  <c r="H61" i="434"/>
  <c r="H60" i="434"/>
  <c r="H59" i="434"/>
  <c r="P58" i="434"/>
  <c r="K58" i="434" s="1"/>
  <c r="L58" i="434" s="1"/>
  <c r="H58" i="434"/>
  <c r="P57" i="434"/>
  <c r="K57" i="434" s="1"/>
  <c r="L57" i="434" s="1"/>
  <c r="H57" i="434"/>
  <c r="P56" i="434"/>
  <c r="K56" i="434" s="1"/>
  <c r="L56" i="434" s="1"/>
  <c r="H56" i="434"/>
  <c r="P55" i="434"/>
  <c r="K55" i="434" s="1"/>
  <c r="L55" i="434" s="1"/>
  <c r="H55" i="434"/>
  <c r="P54" i="434"/>
  <c r="K54" i="434"/>
  <c r="L54" i="434" s="1"/>
  <c r="H54" i="434"/>
  <c r="P53" i="434"/>
  <c r="K53" i="434" s="1"/>
  <c r="L53" i="434" s="1"/>
  <c r="H53" i="434"/>
  <c r="P52" i="434"/>
  <c r="K52" i="434" s="1"/>
  <c r="L52" i="434" s="1"/>
  <c r="L64" i="434" s="1"/>
  <c r="H52" i="434"/>
  <c r="H50" i="434"/>
  <c r="H49" i="434"/>
  <c r="H47" i="434"/>
  <c r="H46" i="434"/>
  <c r="H45" i="434"/>
  <c r="H44" i="434"/>
  <c r="H43" i="434"/>
  <c r="H42" i="434"/>
  <c r="H41" i="434"/>
  <c r="H40" i="434"/>
  <c r="H39" i="434"/>
  <c r="J38" i="434"/>
  <c r="H37" i="434"/>
  <c r="H36" i="434"/>
  <c r="H35" i="434"/>
  <c r="H34" i="434"/>
  <c r="H33" i="434"/>
  <c r="H32" i="434"/>
  <c r="H31" i="434"/>
  <c r="H30" i="434"/>
  <c r="H29" i="434"/>
  <c r="P28" i="434"/>
  <c r="K28" i="434" s="1"/>
  <c r="L28" i="434" s="1"/>
  <c r="H28" i="434"/>
  <c r="P27" i="434"/>
  <c r="K27" i="434" s="1"/>
  <c r="L27" i="434" s="1"/>
  <c r="H27" i="434"/>
  <c r="P26" i="434"/>
  <c r="K26" i="434" s="1"/>
  <c r="L26" i="434" s="1"/>
  <c r="H26" i="434"/>
  <c r="P25" i="434"/>
  <c r="K25" i="434"/>
  <c r="H25" i="434"/>
  <c r="J24" i="434"/>
  <c r="H23" i="434"/>
  <c r="H22" i="434"/>
  <c r="H21" i="434"/>
  <c r="P20" i="434"/>
  <c r="K20" i="434" s="1"/>
  <c r="L20" i="434" s="1"/>
  <c r="H20" i="434"/>
  <c r="P19" i="434"/>
  <c r="K19" i="434" s="1"/>
  <c r="L19" i="434" s="1"/>
  <c r="H19" i="434"/>
  <c r="P18" i="434"/>
  <c r="K18" i="434" s="1"/>
  <c r="L18" i="434" s="1"/>
  <c r="H18" i="434"/>
  <c r="P17" i="434"/>
  <c r="K17" i="434" s="1"/>
  <c r="L17" i="434" s="1"/>
  <c r="L24" i="434" s="1"/>
  <c r="H17" i="434"/>
  <c r="J16" i="434"/>
  <c r="I1" i="434" s="1"/>
  <c r="H15" i="434"/>
  <c r="H14" i="434"/>
  <c r="H13" i="434"/>
  <c r="H12" i="434"/>
  <c r="H11" i="434"/>
  <c r="H10" i="434"/>
  <c r="H9" i="434"/>
  <c r="H8" i="434"/>
  <c r="P7" i="434"/>
  <c r="K7" i="434" s="1"/>
  <c r="L7" i="434" s="1"/>
  <c r="H7" i="434"/>
  <c r="P6" i="434"/>
  <c r="K6" i="434"/>
  <c r="L6" i="434" s="1"/>
  <c r="H6" i="434"/>
  <c r="P5" i="434"/>
  <c r="K5" i="434" s="1"/>
  <c r="H5" i="434"/>
  <c r="I2" i="434"/>
  <c r="E1" i="434"/>
  <c r="J124" i="433"/>
  <c r="H123" i="433"/>
  <c r="H122" i="433"/>
  <c r="H121" i="433"/>
  <c r="H120" i="433"/>
  <c r="H119" i="433"/>
  <c r="P118" i="433"/>
  <c r="K118" i="433" s="1"/>
  <c r="L118" i="433" s="1"/>
  <c r="H118" i="433"/>
  <c r="P117" i="433"/>
  <c r="K117" i="433" s="1"/>
  <c r="L117" i="433" s="1"/>
  <c r="H117" i="433"/>
  <c r="P116" i="433"/>
  <c r="K116" i="433" s="1"/>
  <c r="L116" i="433" s="1"/>
  <c r="H116" i="433"/>
  <c r="P115" i="433"/>
  <c r="K115" i="433" s="1"/>
  <c r="H115" i="433"/>
  <c r="P114" i="433"/>
  <c r="K114" i="433" s="1"/>
  <c r="L114" i="433" s="1"/>
  <c r="H114" i="433"/>
  <c r="P113" i="433"/>
  <c r="K113" i="433"/>
  <c r="L113" i="433" s="1"/>
  <c r="H113" i="433"/>
  <c r="P112" i="433"/>
  <c r="K112" i="433" s="1"/>
  <c r="H112" i="433"/>
  <c r="J111" i="433"/>
  <c r="H110" i="433"/>
  <c r="H109" i="433"/>
  <c r="H108" i="433"/>
  <c r="P107" i="433"/>
  <c r="K107" i="433" s="1"/>
  <c r="L107" i="433" s="1"/>
  <c r="H107" i="433"/>
  <c r="P106" i="433"/>
  <c r="K106" i="433" s="1"/>
  <c r="L106" i="433" s="1"/>
  <c r="H106" i="433"/>
  <c r="P105" i="433"/>
  <c r="K105" i="433" s="1"/>
  <c r="L105" i="433" s="1"/>
  <c r="H105" i="433"/>
  <c r="P104" i="433"/>
  <c r="K104" i="433" s="1"/>
  <c r="L104" i="433" s="1"/>
  <c r="H104" i="433"/>
  <c r="P103" i="433"/>
  <c r="K103" i="433"/>
  <c r="L103" i="433" s="1"/>
  <c r="H103" i="433"/>
  <c r="P102" i="433"/>
  <c r="K102" i="433" s="1"/>
  <c r="L102" i="433" s="1"/>
  <c r="H102" i="433"/>
  <c r="P101" i="433"/>
  <c r="K101" i="433"/>
  <c r="H101" i="433"/>
  <c r="J100" i="433"/>
  <c r="H99" i="433"/>
  <c r="H98" i="433"/>
  <c r="H97" i="433"/>
  <c r="H96" i="433"/>
  <c r="H95" i="433"/>
  <c r="P94" i="433"/>
  <c r="K94" i="433" s="1"/>
  <c r="L94" i="433" s="1"/>
  <c r="H94" i="433"/>
  <c r="P93" i="433"/>
  <c r="K93" i="433" s="1"/>
  <c r="L93" i="433" s="1"/>
  <c r="H93" i="433"/>
  <c r="P92" i="433"/>
  <c r="K92" i="433" s="1"/>
  <c r="H92" i="433"/>
  <c r="H90" i="433"/>
  <c r="H89" i="433"/>
  <c r="H88" i="433"/>
  <c r="H87" i="433"/>
  <c r="H86" i="433"/>
  <c r="H85" i="433"/>
  <c r="H84" i="433"/>
  <c r="H83" i="433"/>
  <c r="H82" i="433"/>
  <c r="L81" i="433"/>
  <c r="K81" i="433"/>
  <c r="J81" i="433"/>
  <c r="H80" i="433"/>
  <c r="H79" i="433"/>
  <c r="H78" i="433"/>
  <c r="H77" i="433"/>
  <c r="H76" i="433"/>
  <c r="J75" i="433"/>
  <c r="H74" i="433"/>
  <c r="H73" i="433"/>
  <c r="H72" i="433"/>
  <c r="P71" i="433"/>
  <c r="K71" i="433" s="1"/>
  <c r="L71" i="433" s="1"/>
  <c r="H71" i="433"/>
  <c r="P70" i="433"/>
  <c r="K70" i="433" s="1"/>
  <c r="L70" i="433" s="1"/>
  <c r="H70" i="433"/>
  <c r="P69" i="433"/>
  <c r="K69" i="433" s="1"/>
  <c r="L69" i="433" s="1"/>
  <c r="H69" i="433"/>
  <c r="P68" i="433"/>
  <c r="K68" i="433"/>
  <c r="L68" i="433" s="1"/>
  <c r="H68" i="433"/>
  <c r="P67" i="433"/>
  <c r="K67" i="433" s="1"/>
  <c r="L67" i="433" s="1"/>
  <c r="H67" i="433"/>
  <c r="P66" i="433"/>
  <c r="K66" i="433" s="1"/>
  <c r="L66" i="433" s="1"/>
  <c r="H66" i="433"/>
  <c r="P65" i="433"/>
  <c r="K65" i="433" s="1"/>
  <c r="H65" i="433"/>
  <c r="J64" i="433"/>
  <c r="H63" i="433"/>
  <c r="H62" i="433"/>
  <c r="H61" i="433"/>
  <c r="H60" i="433"/>
  <c r="H59" i="433"/>
  <c r="P58" i="433"/>
  <c r="K58" i="433"/>
  <c r="L58" i="433" s="1"/>
  <c r="H58" i="433"/>
  <c r="P57" i="433"/>
  <c r="K57" i="433" s="1"/>
  <c r="L57" i="433" s="1"/>
  <c r="H57" i="433"/>
  <c r="P56" i="433"/>
  <c r="K56" i="433" s="1"/>
  <c r="L56" i="433" s="1"/>
  <c r="H56" i="433"/>
  <c r="P55" i="433"/>
  <c r="K55" i="433" s="1"/>
  <c r="L55" i="433" s="1"/>
  <c r="H55" i="433"/>
  <c r="P54" i="433"/>
  <c r="K54" i="433" s="1"/>
  <c r="L54" i="433" s="1"/>
  <c r="H54" i="433"/>
  <c r="P53" i="433"/>
  <c r="K53" i="433" s="1"/>
  <c r="L53" i="433" s="1"/>
  <c r="H53" i="433"/>
  <c r="P52" i="433"/>
  <c r="K52" i="433" s="1"/>
  <c r="L52" i="433" s="1"/>
  <c r="H52" i="433"/>
  <c r="H50" i="433"/>
  <c r="H49" i="433"/>
  <c r="H47" i="433"/>
  <c r="H46" i="433"/>
  <c r="H45" i="433"/>
  <c r="H44" i="433"/>
  <c r="H43" i="433"/>
  <c r="H42" i="433"/>
  <c r="H41" i="433"/>
  <c r="H40" i="433"/>
  <c r="H39" i="433"/>
  <c r="J38" i="433"/>
  <c r="H37" i="433"/>
  <c r="H36" i="433"/>
  <c r="H35" i="433"/>
  <c r="H34" i="433"/>
  <c r="H33" i="433"/>
  <c r="H32" i="433"/>
  <c r="H31" i="433"/>
  <c r="H30" i="433"/>
  <c r="H29" i="433"/>
  <c r="P28" i="433"/>
  <c r="K28" i="433"/>
  <c r="L28" i="433" s="1"/>
  <c r="H28" i="433"/>
  <c r="P27" i="433"/>
  <c r="K27" i="433" s="1"/>
  <c r="L27" i="433" s="1"/>
  <c r="H27" i="433"/>
  <c r="P26" i="433"/>
  <c r="K26" i="433" s="1"/>
  <c r="L26" i="433" s="1"/>
  <c r="H26" i="433"/>
  <c r="P25" i="433"/>
  <c r="K25" i="433" s="1"/>
  <c r="H25" i="433"/>
  <c r="J24" i="433"/>
  <c r="H23" i="433"/>
  <c r="H22" i="433"/>
  <c r="H21" i="433"/>
  <c r="P20" i="433"/>
  <c r="K20" i="433"/>
  <c r="L20" i="433" s="1"/>
  <c r="H20" i="433"/>
  <c r="P19" i="433"/>
  <c r="K19" i="433" s="1"/>
  <c r="L19" i="433" s="1"/>
  <c r="H19" i="433"/>
  <c r="P18" i="433"/>
  <c r="K18" i="433"/>
  <c r="L18" i="433" s="1"/>
  <c r="H18" i="433"/>
  <c r="P17" i="433"/>
  <c r="K17" i="433" s="1"/>
  <c r="H17" i="433"/>
  <c r="J16" i="433"/>
  <c r="I1" i="433" s="1"/>
  <c r="H15" i="433"/>
  <c r="H14" i="433"/>
  <c r="H13" i="433"/>
  <c r="H12" i="433"/>
  <c r="H11" i="433"/>
  <c r="H10" i="433"/>
  <c r="H9" i="433"/>
  <c r="H8" i="433"/>
  <c r="P7" i="433"/>
  <c r="K7" i="433" s="1"/>
  <c r="L7" i="433" s="1"/>
  <c r="H7" i="433"/>
  <c r="P6" i="433"/>
  <c r="K6" i="433" s="1"/>
  <c r="L6" i="433" s="1"/>
  <c r="H6" i="433"/>
  <c r="P5" i="433"/>
  <c r="K5" i="433"/>
  <c r="H5" i="433"/>
  <c r="I2" i="433"/>
  <c r="E1" i="433"/>
  <c r="K111" i="433" l="1"/>
  <c r="K38" i="434"/>
  <c r="K16" i="433"/>
  <c r="K124" i="433"/>
  <c r="L115" i="433"/>
  <c r="L25" i="433"/>
  <c r="L38" i="433" s="1"/>
  <c r="K38" i="433"/>
  <c r="G1" i="433"/>
  <c r="G2" i="433" s="1"/>
  <c r="L17" i="433"/>
  <c r="L24" i="433" s="1"/>
  <c r="K24" i="433"/>
  <c r="L5" i="433"/>
  <c r="L16" i="433" s="1"/>
  <c r="K64" i="433"/>
  <c r="L65" i="433"/>
  <c r="L75" i="433" s="1"/>
  <c r="K75" i="433"/>
  <c r="L64" i="433"/>
  <c r="L92" i="434"/>
  <c r="L100" i="434" s="1"/>
  <c r="K100" i="434"/>
  <c r="L112" i="434"/>
  <c r="L124" i="434" s="1"/>
  <c r="K124" i="434"/>
  <c r="G1" i="434"/>
  <c r="G2" i="434" s="1"/>
  <c r="K100" i="433"/>
  <c r="L92" i="433"/>
  <c r="L100" i="433" s="1"/>
  <c r="L112" i="433"/>
  <c r="K16" i="434"/>
  <c r="L5" i="434"/>
  <c r="L16" i="434" s="1"/>
  <c r="K111" i="434"/>
  <c r="K24" i="434"/>
  <c r="K64" i="434"/>
  <c r="L101" i="434"/>
  <c r="L111" i="434" s="1"/>
  <c r="L101" i="433"/>
  <c r="L111" i="433" s="1"/>
  <c r="L25" i="434"/>
  <c r="L38" i="434" s="1"/>
  <c r="L65" i="434"/>
  <c r="L75" i="434" s="1"/>
  <c r="J124" i="432"/>
  <c r="H123" i="432"/>
  <c r="H122" i="432"/>
  <c r="H121" i="432"/>
  <c r="H120" i="432"/>
  <c r="H119" i="432"/>
  <c r="P118" i="432"/>
  <c r="K118" i="432" s="1"/>
  <c r="L118" i="432" s="1"/>
  <c r="H118" i="432"/>
  <c r="P117" i="432"/>
  <c r="K117" i="432" s="1"/>
  <c r="L117" i="432" s="1"/>
  <c r="H117" i="432"/>
  <c r="P116" i="432"/>
  <c r="K116" i="432" s="1"/>
  <c r="L116" i="432" s="1"/>
  <c r="H116" i="432"/>
  <c r="P115" i="432"/>
  <c r="K115" i="432"/>
  <c r="L115" i="432" s="1"/>
  <c r="H115" i="432"/>
  <c r="P114" i="432"/>
  <c r="K114" i="432" s="1"/>
  <c r="L114" i="432" s="1"/>
  <c r="H114" i="432"/>
  <c r="P113" i="432"/>
  <c r="K113" i="432"/>
  <c r="L113" i="432" s="1"/>
  <c r="H113" i="432"/>
  <c r="P112" i="432"/>
  <c r="K112" i="432" s="1"/>
  <c r="H112" i="432"/>
  <c r="J111" i="432"/>
  <c r="H110" i="432"/>
  <c r="H109" i="432"/>
  <c r="H108" i="432"/>
  <c r="H107" i="432"/>
  <c r="H106" i="432"/>
  <c r="P105" i="432"/>
  <c r="K105" i="432" s="1"/>
  <c r="L105" i="432" s="1"/>
  <c r="H105" i="432"/>
  <c r="P104" i="432"/>
  <c r="K104" i="432" s="1"/>
  <c r="L104" i="432" s="1"/>
  <c r="H104" i="432"/>
  <c r="P103" i="432"/>
  <c r="K103" i="432" s="1"/>
  <c r="L103" i="432" s="1"/>
  <c r="H103" i="432"/>
  <c r="P102" i="432"/>
  <c r="K102" i="432"/>
  <c r="L102" i="432" s="1"/>
  <c r="H102" i="432"/>
  <c r="P101" i="432"/>
  <c r="K101" i="432" s="1"/>
  <c r="H101" i="432"/>
  <c r="J100" i="432"/>
  <c r="H99" i="432"/>
  <c r="H98" i="432"/>
  <c r="H97" i="432"/>
  <c r="H96" i="432"/>
  <c r="H95" i="432"/>
  <c r="P94" i="432"/>
  <c r="K94" i="432"/>
  <c r="L94" i="432" s="1"/>
  <c r="H94" i="432"/>
  <c r="P93" i="432"/>
  <c r="K93" i="432" s="1"/>
  <c r="L93" i="432" s="1"/>
  <c r="H93" i="432"/>
  <c r="P92" i="432"/>
  <c r="K92" i="432"/>
  <c r="L92" i="432" s="1"/>
  <c r="L100" i="432" s="1"/>
  <c r="H92" i="432"/>
  <c r="H90" i="432"/>
  <c r="H89" i="432"/>
  <c r="H88" i="432"/>
  <c r="H87" i="432"/>
  <c r="H86" i="432"/>
  <c r="H85" i="432"/>
  <c r="H84" i="432"/>
  <c r="H83" i="432"/>
  <c r="H82" i="432"/>
  <c r="L81" i="432"/>
  <c r="K81" i="432"/>
  <c r="J81" i="432"/>
  <c r="H80" i="432"/>
  <c r="H79" i="432"/>
  <c r="H78" i="432"/>
  <c r="H77" i="432"/>
  <c r="H76" i="432"/>
  <c r="J75" i="432"/>
  <c r="H74" i="432"/>
  <c r="H73" i="432"/>
  <c r="H72" i="432"/>
  <c r="H71" i="432"/>
  <c r="P70" i="432"/>
  <c r="K70" i="432" s="1"/>
  <c r="L70" i="432" s="1"/>
  <c r="H70" i="432"/>
  <c r="P69" i="432"/>
  <c r="K69" i="432" s="1"/>
  <c r="L69" i="432" s="1"/>
  <c r="H69" i="432"/>
  <c r="P68" i="432"/>
  <c r="K68" i="432" s="1"/>
  <c r="L68" i="432" s="1"/>
  <c r="H68" i="432"/>
  <c r="P67" i="432"/>
  <c r="K67" i="432" s="1"/>
  <c r="L67" i="432" s="1"/>
  <c r="H67" i="432"/>
  <c r="P66" i="432"/>
  <c r="K66" i="432"/>
  <c r="L66" i="432" s="1"/>
  <c r="H66" i="432"/>
  <c r="P65" i="432"/>
  <c r="K65" i="432" s="1"/>
  <c r="H65" i="432"/>
  <c r="J64" i="432"/>
  <c r="H63" i="432"/>
  <c r="H62" i="432"/>
  <c r="H61" i="432"/>
  <c r="H60" i="432"/>
  <c r="P59" i="432"/>
  <c r="K59" i="432" s="1"/>
  <c r="L59" i="432" s="1"/>
  <c r="H59" i="432"/>
  <c r="P58" i="432"/>
  <c r="K58" i="432" s="1"/>
  <c r="L58" i="432" s="1"/>
  <c r="H58" i="432"/>
  <c r="P57" i="432"/>
  <c r="K57" i="432" s="1"/>
  <c r="L57" i="432" s="1"/>
  <c r="H57" i="432"/>
  <c r="P56" i="432"/>
  <c r="K56" i="432" s="1"/>
  <c r="L56" i="432" s="1"/>
  <c r="H56" i="432"/>
  <c r="P55" i="432"/>
  <c r="K55" i="432"/>
  <c r="L55" i="432" s="1"/>
  <c r="H55" i="432"/>
  <c r="P54" i="432"/>
  <c r="K54" i="432" s="1"/>
  <c r="L54" i="432" s="1"/>
  <c r="H54" i="432"/>
  <c r="P53" i="432"/>
  <c r="K53" i="432"/>
  <c r="L53" i="432" s="1"/>
  <c r="H53" i="432"/>
  <c r="P52" i="432"/>
  <c r="K52" i="432" s="1"/>
  <c r="H52" i="432"/>
  <c r="H50" i="432"/>
  <c r="H49" i="432"/>
  <c r="H47" i="432"/>
  <c r="H46" i="432"/>
  <c r="H45" i="432"/>
  <c r="H44" i="432"/>
  <c r="H43" i="432"/>
  <c r="H42" i="432"/>
  <c r="H41" i="432"/>
  <c r="H40" i="432"/>
  <c r="H39" i="432"/>
  <c r="J38" i="432"/>
  <c r="H37" i="432"/>
  <c r="H36" i="432"/>
  <c r="H35" i="432"/>
  <c r="H34" i="432"/>
  <c r="H33" i="432"/>
  <c r="H32" i="432"/>
  <c r="H31" i="432"/>
  <c r="H30" i="432"/>
  <c r="H29" i="432"/>
  <c r="P28" i="432"/>
  <c r="K28" i="432" s="1"/>
  <c r="L28" i="432" s="1"/>
  <c r="H28" i="432"/>
  <c r="P27" i="432"/>
  <c r="K27" i="432" s="1"/>
  <c r="L27" i="432" s="1"/>
  <c r="H27" i="432"/>
  <c r="P26" i="432"/>
  <c r="K26" i="432" s="1"/>
  <c r="L26" i="432" s="1"/>
  <c r="H26" i="432"/>
  <c r="P25" i="432"/>
  <c r="K25" i="432"/>
  <c r="L25" i="432" s="1"/>
  <c r="L38" i="432" s="1"/>
  <c r="H25" i="432"/>
  <c r="J24" i="432"/>
  <c r="H23" i="432"/>
  <c r="H22" i="432"/>
  <c r="H21" i="432"/>
  <c r="P20" i="432"/>
  <c r="K20" i="432" s="1"/>
  <c r="L20" i="432" s="1"/>
  <c r="H20" i="432"/>
  <c r="P19" i="432"/>
  <c r="K19" i="432" s="1"/>
  <c r="L19" i="432" s="1"/>
  <c r="H19" i="432"/>
  <c r="P18" i="432"/>
  <c r="K18" i="432"/>
  <c r="L18" i="432" s="1"/>
  <c r="H18" i="432"/>
  <c r="P17" i="432"/>
  <c r="K17" i="432" s="1"/>
  <c r="H17" i="432"/>
  <c r="J16" i="432"/>
  <c r="H15" i="432"/>
  <c r="H14" i="432"/>
  <c r="H13" i="432"/>
  <c r="H12" i="432"/>
  <c r="H11" i="432"/>
  <c r="H10" i="432"/>
  <c r="H9" i="432"/>
  <c r="H8" i="432"/>
  <c r="P7" i="432"/>
  <c r="K7" i="432" s="1"/>
  <c r="L7" i="432" s="1"/>
  <c r="H7" i="432"/>
  <c r="P6" i="432"/>
  <c r="K6" i="432" s="1"/>
  <c r="L6" i="432" s="1"/>
  <c r="H6" i="432"/>
  <c r="P5" i="432"/>
  <c r="K5" i="432" s="1"/>
  <c r="K16" i="432" s="1"/>
  <c r="H5" i="432"/>
  <c r="I2" i="432"/>
  <c r="E1" i="432"/>
  <c r="I1" i="432" l="1"/>
  <c r="L124" i="433"/>
  <c r="E2" i="433"/>
  <c r="E2" i="434"/>
  <c r="L17" i="432"/>
  <c r="L24" i="432" s="1"/>
  <c r="K24" i="432"/>
  <c r="L52" i="432"/>
  <c r="L64" i="432" s="1"/>
  <c r="K64" i="432"/>
  <c r="L65" i="432"/>
  <c r="L75" i="432" s="1"/>
  <c r="K75" i="432"/>
  <c r="L112" i="432"/>
  <c r="L124" i="432" s="1"/>
  <c r="K124" i="432"/>
  <c r="G1" i="432"/>
  <c r="G2" i="432" s="1"/>
  <c r="K38" i="432"/>
  <c r="L101" i="432"/>
  <c r="L111" i="432" s="1"/>
  <c r="K111" i="432"/>
  <c r="K100" i="432"/>
  <c r="L5" i="432"/>
  <c r="L16" i="432" s="1"/>
  <c r="E2" i="432" l="1"/>
  <c r="AE173" i="431" l="1"/>
  <c r="AD173" i="431"/>
  <c r="AA173" i="431"/>
  <c r="Z173" i="431"/>
  <c r="M173" i="431"/>
  <c r="W172" i="431"/>
  <c r="H172" i="431"/>
  <c r="W171" i="431"/>
  <c r="H171" i="431"/>
  <c r="AG170" i="431"/>
  <c r="AF170" i="431"/>
  <c r="W170" i="431"/>
  <c r="H170" i="431"/>
  <c r="AG169" i="431"/>
  <c r="AF169" i="431"/>
  <c r="W169" i="431"/>
  <c r="H169" i="431"/>
  <c r="AG168" i="431"/>
  <c r="AF168" i="431"/>
  <c r="W168" i="431"/>
  <c r="H168" i="431"/>
  <c r="AG167" i="431"/>
  <c r="AF167" i="431"/>
  <c r="W167" i="431"/>
  <c r="H167" i="431"/>
  <c r="W166" i="431"/>
  <c r="N166" i="431"/>
  <c r="AG166" i="431" s="1"/>
  <c r="P166" i="431"/>
  <c r="H166" i="431"/>
  <c r="W165" i="431"/>
  <c r="P165" i="431"/>
  <c r="N165" i="431"/>
  <c r="O165" i="431" s="1"/>
  <c r="H165" i="431"/>
  <c r="W164" i="431"/>
  <c r="N164" i="431"/>
  <c r="AG164" i="431" s="1"/>
  <c r="P164" i="431"/>
  <c r="H164" i="431"/>
  <c r="W163" i="431"/>
  <c r="P163" i="431"/>
  <c r="N163" i="431"/>
  <c r="O163" i="431" s="1"/>
  <c r="H163" i="431"/>
  <c r="W162" i="431"/>
  <c r="P162" i="431"/>
  <c r="N162" i="431"/>
  <c r="AG162" i="431" s="1"/>
  <c r="H162" i="431"/>
  <c r="W161" i="431"/>
  <c r="P161" i="431"/>
  <c r="N161" i="431"/>
  <c r="AF161" i="431" s="1"/>
  <c r="P173" i="431"/>
  <c r="H161" i="431"/>
  <c r="AE160" i="431"/>
  <c r="AD160" i="431"/>
  <c r="AA160" i="431"/>
  <c r="Z160" i="431"/>
  <c r="M160" i="431"/>
  <c r="P160" i="431" s="1"/>
  <c r="W159" i="431"/>
  <c r="H159" i="431"/>
  <c r="W158" i="431"/>
  <c r="H158" i="431"/>
  <c r="W157" i="431"/>
  <c r="H157" i="431"/>
  <c r="W156" i="431"/>
  <c r="H156" i="431"/>
  <c r="AG155" i="431"/>
  <c r="AF155" i="431"/>
  <c r="W155" i="431"/>
  <c r="H155" i="431"/>
  <c r="W154" i="431"/>
  <c r="N154" i="431" s="1"/>
  <c r="AG154" i="431" s="1"/>
  <c r="P154" i="431"/>
  <c r="H154" i="431"/>
  <c r="W153" i="431"/>
  <c r="N153" i="431" s="1"/>
  <c r="O153" i="431" s="1"/>
  <c r="P153" i="431"/>
  <c r="H153" i="431"/>
  <c r="W152" i="431"/>
  <c r="N152" i="431" s="1"/>
  <c r="AG152" i="431" s="1"/>
  <c r="P152" i="431"/>
  <c r="H152" i="431"/>
  <c r="W151" i="431"/>
  <c r="N151" i="431" s="1"/>
  <c r="O151" i="431" s="1"/>
  <c r="P151" i="431"/>
  <c r="H151" i="431"/>
  <c r="W150" i="431"/>
  <c r="N150" i="431" s="1"/>
  <c r="AG150" i="431" s="1"/>
  <c r="P150" i="431"/>
  <c r="H150" i="431"/>
  <c r="W149" i="431"/>
  <c r="N149" i="431" s="1"/>
  <c r="O149" i="431" s="1"/>
  <c r="P149" i="431"/>
  <c r="H149" i="431"/>
  <c r="W148" i="431"/>
  <c r="N148" i="431" s="1"/>
  <c r="P148" i="431"/>
  <c r="H148" i="431"/>
  <c r="AE147" i="431"/>
  <c r="AD147" i="431"/>
  <c r="AA147" i="431"/>
  <c r="Z147" i="431"/>
  <c r="W147" i="431"/>
  <c r="M147" i="431"/>
  <c r="W146" i="431"/>
  <c r="H146" i="431"/>
  <c r="AG145" i="431"/>
  <c r="AF145" i="431"/>
  <c r="W145" i="431"/>
  <c r="AG144" i="431"/>
  <c r="AF144" i="431"/>
  <c r="W144" i="431"/>
  <c r="AG143" i="431"/>
  <c r="AF143" i="431"/>
  <c r="W143" i="431"/>
  <c r="H143" i="431"/>
  <c r="W142" i="431"/>
  <c r="N142" i="431" s="1"/>
  <c r="H142" i="431"/>
  <c r="W141" i="431"/>
  <c r="N141" i="431" s="1"/>
  <c r="P141" i="431"/>
  <c r="H141" i="431"/>
  <c r="W140" i="431"/>
  <c r="N140" i="431" s="1"/>
  <c r="P140" i="431"/>
  <c r="H140" i="431"/>
  <c r="W139" i="431"/>
  <c r="N139" i="431" s="1"/>
  <c r="P139" i="431"/>
  <c r="H139" i="431"/>
  <c r="W138" i="431"/>
  <c r="N138" i="431" s="1"/>
  <c r="P138" i="431"/>
  <c r="H138" i="431"/>
  <c r="W137" i="431"/>
  <c r="N137" i="431" s="1"/>
  <c r="P137" i="431"/>
  <c r="H137" i="431"/>
  <c r="W136" i="431"/>
  <c r="N136" i="431" s="1"/>
  <c r="P136" i="431"/>
  <c r="H136" i="431"/>
  <c r="W135" i="431"/>
  <c r="N135" i="431" s="1"/>
  <c r="P135" i="431"/>
  <c r="P147" i="431"/>
  <c r="H135" i="431"/>
  <c r="AE134" i="431"/>
  <c r="AD134" i="431"/>
  <c r="AA134" i="431"/>
  <c r="Z134" i="431"/>
  <c r="M134" i="431"/>
  <c r="W133" i="431"/>
  <c r="H133" i="431"/>
  <c r="W132" i="431"/>
  <c r="H132" i="431"/>
  <c r="AG131" i="431"/>
  <c r="AF131" i="431"/>
  <c r="W131" i="431"/>
  <c r="H131" i="431"/>
  <c r="W130" i="431"/>
  <c r="N130" i="431" s="1"/>
  <c r="AF130" i="431" s="1"/>
  <c r="P130" i="431"/>
  <c r="H130" i="431"/>
  <c r="W129" i="431"/>
  <c r="N129" i="431"/>
  <c r="P129" i="431"/>
  <c r="H129" i="431"/>
  <c r="W128" i="431"/>
  <c r="N128" i="431" s="1"/>
  <c r="O128" i="431" s="1"/>
  <c r="P128" i="431"/>
  <c r="Q128" i="431"/>
  <c r="H128" i="431"/>
  <c r="W127" i="431"/>
  <c r="N127" i="431" s="1"/>
  <c r="H127" i="431"/>
  <c r="W126" i="431"/>
  <c r="N126" i="431" s="1"/>
  <c r="P126" i="431"/>
  <c r="H126" i="431"/>
  <c r="W125" i="431"/>
  <c r="N125" i="431"/>
  <c r="O125" i="431" s="1"/>
  <c r="P125" i="431"/>
  <c r="H125" i="431"/>
  <c r="W124" i="431"/>
  <c r="N124" i="431" s="1"/>
  <c r="O124" i="431" s="1"/>
  <c r="P124" i="431"/>
  <c r="H124" i="431"/>
  <c r="W123" i="431"/>
  <c r="N123" i="431" s="1"/>
  <c r="AF123" i="431" s="1"/>
  <c r="P123" i="431"/>
  <c r="H123" i="431"/>
  <c r="W122" i="431"/>
  <c r="N122" i="431"/>
  <c r="H122" i="431"/>
  <c r="AE121" i="431"/>
  <c r="AD121" i="431"/>
  <c r="AA121" i="431"/>
  <c r="Z121" i="431"/>
  <c r="W121" i="431"/>
  <c r="M121" i="431"/>
  <c r="AG120" i="431"/>
  <c r="AF120" i="431"/>
  <c r="W120" i="431"/>
  <c r="H120" i="431"/>
  <c r="AG119" i="431"/>
  <c r="AF119" i="431"/>
  <c r="W119" i="431"/>
  <c r="H119" i="431"/>
  <c r="AG118" i="431"/>
  <c r="AF118" i="431"/>
  <c r="W118" i="431"/>
  <c r="H118" i="431"/>
  <c r="AG117" i="431"/>
  <c r="AF117" i="431"/>
  <c r="W117" i="431"/>
  <c r="H117" i="431"/>
  <c r="AG116" i="431"/>
  <c r="AF116" i="431"/>
  <c r="W116" i="431"/>
  <c r="H116" i="431"/>
  <c r="AG115" i="431"/>
  <c r="AF115" i="431"/>
  <c r="W115" i="431"/>
  <c r="H115" i="431"/>
  <c r="W114" i="431"/>
  <c r="N114" i="431"/>
  <c r="AG114" i="431" s="1"/>
  <c r="P114" i="431"/>
  <c r="H114" i="431"/>
  <c r="W113" i="431"/>
  <c r="N113" i="431"/>
  <c r="O113" i="431" s="1"/>
  <c r="H113" i="431"/>
  <c r="W112" i="431"/>
  <c r="N112" i="431" s="1"/>
  <c r="P112" i="431"/>
  <c r="H112" i="431"/>
  <c r="W111" i="431"/>
  <c r="N111" i="431" s="1"/>
  <c r="O111" i="431" s="1"/>
  <c r="P111" i="431"/>
  <c r="H111" i="431"/>
  <c r="W110" i="431"/>
  <c r="N110" i="431" s="1"/>
  <c r="AG110" i="431" s="1"/>
  <c r="P110" i="431"/>
  <c r="H110" i="431"/>
  <c r="W109" i="431"/>
  <c r="N109" i="431" s="1"/>
  <c r="P109" i="431"/>
  <c r="P121" i="431"/>
  <c r="H109" i="431"/>
  <c r="AE108" i="431"/>
  <c r="AD108" i="431"/>
  <c r="AA108" i="431"/>
  <c r="Z108" i="431"/>
  <c r="W108" i="431"/>
  <c r="M108" i="431"/>
  <c r="W107" i="431"/>
  <c r="H107" i="431"/>
  <c r="AG106" i="431"/>
  <c r="AF106" i="431"/>
  <c r="W106" i="431"/>
  <c r="H106" i="431"/>
  <c r="AG105" i="431"/>
  <c r="AF105" i="431"/>
  <c r="W105" i="431"/>
  <c r="H105" i="431"/>
  <c r="W104" i="431"/>
  <c r="N104" i="431" s="1"/>
  <c r="P104" i="431"/>
  <c r="H104" i="431"/>
  <c r="W103" i="431"/>
  <c r="N103" i="431" s="1"/>
  <c r="P103" i="431"/>
  <c r="H103" i="431"/>
  <c r="W102" i="431"/>
  <c r="N102" i="431" s="1"/>
  <c r="P102" i="431"/>
  <c r="H102" i="431"/>
  <c r="W101" i="431"/>
  <c r="P101" i="431"/>
  <c r="N101" i="431"/>
  <c r="O101" i="431" s="1"/>
  <c r="H101" i="431"/>
  <c r="W100" i="431"/>
  <c r="N100" i="431" s="1"/>
  <c r="P100" i="431"/>
  <c r="H100" i="431"/>
  <c r="W99" i="431"/>
  <c r="P99" i="431"/>
  <c r="N99" i="431"/>
  <c r="O99" i="431" s="1"/>
  <c r="H99" i="431"/>
  <c r="W98" i="431"/>
  <c r="N98" i="431" s="1"/>
  <c r="P98" i="431"/>
  <c r="H98" i="431"/>
  <c r="W97" i="431"/>
  <c r="N97" i="431" s="1"/>
  <c r="P97" i="431"/>
  <c r="H97" i="431"/>
  <c r="W96" i="431"/>
  <c r="N96" i="431" s="1"/>
  <c r="P96" i="431"/>
  <c r="H96" i="431"/>
  <c r="AE95" i="431"/>
  <c r="AD95" i="431"/>
  <c r="AA95" i="431"/>
  <c r="Z95" i="431"/>
  <c r="M95" i="431"/>
  <c r="AG94" i="431"/>
  <c r="AF94" i="431"/>
  <c r="W94" i="431"/>
  <c r="H94" i="431"/>
  <c r="AG93" i="431"/>
  <c r="AF93" i="431"/>
  <c r="W93" i="431"/>
  <c r="H93" i="431"/>
  <c r="AG92" i="431"/>
  <c r="AF92" i="431"/>
  <c r="W92" i="431"/>
  <c r="H92" i="431"/>
  <c r="W91" i="431"/>
  <c r="N91" i="431" s="1"/>
  <c r="P91" i="431"/>
  <c r="H91" i="431"/>
  <c r="W90" i="431"/>
  <c r="N90" i="431" s="1"/>
  <c r="AF90" i="431" s="1"/>
  <c r="P90" i="431"/>
  <c r="H90" i="431"/>
  <c r="W89" i="431"/>
  <c r="P89" i="431"/>
  <c r="N89" i="431"/>
  <c r="O89" i="431" s="1"/>
  <c r="H89" i="431"/>
  <c r="W88" i="431"/>
  <c r="N88" i="431"/>
  <c r="P88" i="431"/>
  <c r="H88" i="431"/>
  <c r="W87" i="431"/>
  <c r="P87" i="431"/>
  <c r="N87" i="431"/>
  <c r="O87" i="431" s="1"/>
  <c r="H87" i="431"/>
  <c r="W86" i="431"/>
  <c r="N86" i="431"/>
  <c r="P86" i="431"/>
  <c r="H86" i="431"/>
  <c r="W85" i="431"/>
  <c r="N85" i="431" s="1"/>
  <c r="P85" i="431"/>
  <c r="H85" i="431"/>
  <c r="W84" i="431"/>
  <c r="N84" i="431" s="1"/>
  <c r="P84" i="431"/>
  <c r="H84" i="431"/>
  <c r="W83" i="431"/>
  <c r="N83" i="431" s="1"/>
  <c r="H83" i="431"/>
  <c r="AE82" i="431"/>
  <c r="AD82" i="431"/>
  <c r="AA82" i="431"/>
  <c r="Z82" i="431"/>
  <c r="M82" i="431"/>
  <c r="W81" i="431"/>
  <c r="AG80" i="431"/>
  <c r="AF80" i="431"/>
  <c r="W80" i="431"/>
  <c r="H80" i="431"/>
  <c r="AG79" i="431"/>
  <c r="AF79" i="431"/>
  <c r="W79" i="431"/>
  <c r="H79" i="431"/>
  <c r="AG78" i="431"/>
  <c r="AF78" i="431"/>
  <c r="W78" i="431"/>
  <c r="H78" i="431"/>
  <c r="AG77" i="431"/>
  <c r="AF77" i="431"/>
  <c r="W77" i="431"/>
  <c r="H77" i="431"/>
  <c r="AG76" i="431"/>
  <c r="AF76" i="431"/>
  <c r="W76" i="431"/>
  <c r="H76" i="431"/>
  <c r="AG75" i="431"/>
  <c r="AF75" i="431"/>
  <c r="W75" i="431"/>
  <c r="H75" i="431"/>
  <c r="W74" i="431"/>
  <c r="N74" i="431"/>
  <c r="P74" i="431"/>
  <c r="H74" i="431"/>
  <c r="W73" i="431"/>
  <c r="N73" i="431" s="1"/>
  <c r="P73" i="431"/>
  <c r="H73" i="431"/>
  <c r="W72" i="431"/>
  <c r="N72" i="431" s="1"/>
  <c r="P72" i="431"/>
  <c r="H72" i="431"/>
  <c r="W71" i="431"/>
  <c r="N71" i="431" s="1"/>
  <c r="P71" i="431"/>
  <c r="H71" i="431"/>
  <c r="W70" i="431"/>
  <c r="N70" i="431" s="1"/>
  <c r="H70" i="431"/>
  <c r="AE69" i="431"/>
  <c r="AD69" i="431"/>
  <c r="AA69" i="431"/>
  <c r="Z69" i="431"/>
  <c r="W69" i="431"/>
  <c r="M69" i="431"/>
  <c r="W68" i="431"/>
  <c r="H68" i="431"/>
  <c r="AG67" i="431"/>
  <c r="AF67" i="431"/>
  <c r="W67" i="431"/>
  <c r="H67" i="431"/>
  <c r="AG66" i="431"/>
  <c r="AF66" i="431"/>
  <c r="W66" i="431"/>
  <c r="H66" i="431"/>
  <c r="AG65" i="431"/>
  <c r="AF65" i="431"/>
  <c r="W65" i="431"/>
  <c r="H65" i="431"/>
  <c r="AG64" i="431"/>
  <c r="AF64" i="431"/>
  <c r="W64" i="431"/>
  <c r="H64" i="431"/>
  <c r="AG63" i="431"/>
  <c r="AF63" i="431"/>
  <c r="W63" i="431"/>
  <c r="H63" i="431"/>
  <c r="AG62" i="431"/>
  <c r="AF62" i="431"/>
  <c r="W62" i="431"/>
  <c r="H62" i="431"/>
  <c r="W61" i="431"/>
  <c r="N61" i="431" s="1"/>
  <c r="AG61" i="431" s="1"/>
  <c r="P61" i="431"/>
  <c r="H61" i="431"/>
  <c r="W60" i="431"/>
  <c r="N60" i="431" s="1"/>
  <c r="O60" i="431" s="1"/>
  <c r="P60" i="431"/>
  <c r="H60" i="431"/>
  <c r="W59" i="431"/>
  <c r="N59" i="431" s="1"/>
  <c r="AG59" i="431" s="1"/>
  <c r="P59" i="431"/>
  <c r="H59" i="431"/>
  <c r="W58" i="431"/>
  <c r="N58" i="431" s="1"/>
  <c r="O58" i="431" s="1"/>
  <c r="P58" i="431"/>
  <c r="H58" i="431"/>
  <c r="W57" i="431"/>
  <c r="N57" i="431" s="1"/>
  <c r="O57" i="431" s="1"/>
  <c r="P57" i="431"/>
  <c r="H57" i="431"/>
  <c r="AE56" i="431"/>
  <c r="AD56" i="431"/>
  <c r="AA56" i="431"/>
  <c r="Z56" i="431"/>
  <c r="W56" i="431"/>
  <c r="M56" i="431"/>
  <c r="W55" i="431"/>
  <c r="H55" i="431"/>
  <c r="AG54" i="431"/>
  <c r="AF54" i="431"/>
  <c r="W54" i="431"/>
  <c r="H54" i="431"/>
  <c r="AG53" i="431"/>
  <c r="AF53" i="431"/>
  <c r="W53" i="431"/>
  <c r="H53" i="431"/>
  <c r="AG52" i="431"/>
  <c r="AF52" i="431"/>
  <c r="W52" i="431"/>
  <c r="H52" i="431"/>
  <c r="AG51" i="431"/>
  <c r="AF51" i="431"/>
  <c r="W51" i="431"/>
  <c r="H51" i="431"/>
  <c r="W50" i="431"/>
  <c r="N50" i="431" s="1"/>
  <c r="H50" i="431"/>
  <c r="W49" i="431"/>
  <c r="N49" i="431" s="1"/>
  <c r="P49" i="431"/>
  <c r="H49" i="431"/>
  <c r="W48" i="431"/>
  <c r="N48" i="431" s="1"/>
  <c r="H48" i="431"/>
  <c r="W47" i="431"/>
  <c r="N47" i="431" s="1"/>
  <c r="P47" i="431"/>
  <c r="H47" i="431"/>
  <c r="W46" i="431"/>
  <c r="N46" i="431" s="1"/>
  <c r="H46" i="431"/>
  <c r="W45" i="431"/>
  <c r="N45" i="431" s="1"/>
  <c r="P45" i="431"/>
  <c r="H45" i="431"/>
  <c r="W44" i="431"/>
  <c r="N44" i="431" s="1"/>
  <c r="P44" i="431"/>
  <c r="H44" i="431"/>
  <c r="AE43" i="431"/>
  <c r="AD43" i="431"/>
  <c r="AA43" i="431"/>
  <c r="Z43" i="431"/>
  <c r="M43" i="431"/>
  <c r="W42" i="431"/>
  <c r="H42" i="431"/>
  <c r="W41" i="431"/>
  <c r="AG40" i="431"/>
  <c r="AF40" i="431"/>
  <c r="W40" i="431"/>
  <c r="H40" i="431"/>
  <c r="AG39" i="431"/>
  <c r="AF39" i="431"/>
  <c r="W39" i="431"/>
  <c r="H39" i="431"/>
  <c r="AG38" i="431"/>
  <c r="AF38" i="431"/>
  <c r="W38" i="431"/>
  <c r="H38" i="431"/>
  <c r="W37" i="431"/>
  <c r="N37" i="431"/>
  <c r="O37" i="431" s="1"/>
  <c r="P37" i="431"/>
  <c r="H37" i="431"/>
  <c r="W36" i="431"/>
  <c r="P36" i="431"/>
  <c r="N36" i="431"/>
  <c r="O36" i="431" s="1"/>
  <c r="H36" i="431"/>
  <c r="W35" i="431"/>
  <c r="N35" i="431" s="1"/>
  <c r="P35" i="431"/>
  <c r="H35" i="431"/>
  <c r="W34" i="431"/>
  <c r="N34" i="431" s="1"/>
  <c r="O34" i="431" s="1"/>
  <c r="P34" i="431"/>
  <c r="H34" i="431"/>
  <c r="W33" i="431"/>
  <c r="N33" i="431" s="1"/>
  <c r="P33" i="431"/>
  <c r="H33" i="431"/>
  <c r="W32" i="431"/>
  <c r="N32" i="431" s="1"/>
  <c r="O32" i="431" s="1"/>
  <c r="P32" i="431"/>
  <c r="H32" i="431"/>
  <c r="W31" i="431"/>
  <c r="N31" i="431" s="1"/>
  <c r="P31" i="431"/>
  <c r="P43" i="431"/>
  <c r="H31" i="431"/>
  <c r="AE30" i="431"/>
  <c r="AD30" i="431"/>
  <c r="AA30" i="431"/>
  <c r="Z30" i="431"/>
  <c r="M30" i="431"/>
  <c r="AF29" i="431"/>
  <c r="W29" i="431"/>
  <c r="H29" i="431"/>
  <c r="AG28" i="431"/>
  <c r="AF28" i="431"/>
  <c r="W28" i="431"/>
  <c r="H28" i="431"/>
  <c r="AG27" i="431"/>
  <c r="AF27" i="431"/>
  <c r="W27" i="431"/>
  <c r="H27" i="431"/>
  <c r="AG26" i="431"/>
  <c r="AF26" i="431"/>
  <c r="W26" i="431"/>
  <c r="H26" i="431"/>
  <c r="AG25" i="431"/>
  <c r="AF25" i="431"/>
  <c r="W25" i="431"/>
  <c r="H25" i="431"/>
  <c r="W24" i="431"/>
  <c r="N24" i="431" s="1"/>
  <c r="AG24" i="431" s="1"/>
  <c r="P24" i="431"/>
  <c r="H24" i="431"/>
  <c r="W23" i="431"/>
  <c r="N23" i="431" s="1"/>
  <c r="P23" i="431"/>
  <c r="H23" i="431"/>
  <c r="W22" i="431"/>
  <c r="N22" i="431" s="1"/>
  <c r="P22" i="431"/>
  <c r="H22" i="431"/>
  <c r="W21" i="431"/>
  <c r="N21" i="431" s="1"/>
  <c r="P21" i="431"/>
  <c r="H21" i="431"/>
  <c r="W20" i="431"/>
  <c r="N20" i="431" s="1"/>
  <c r="P20" i="431"/>
  <c r="H20" i="431"/>
  <c r="W19" i="431"/>
  <c r="N19" i="431" s="1"/>
  <c r="P19" i="431"/>
  <c r="H19" i="431"/>
  <c r="W18" i="431"/>
  <c r="N18" i="431" s="1"/>
  <c r="P18" i="431"/>
  <c r="H18" i="431"/>
  <c r="AE17" i="431"/>
  <c r="AD17" i="431"/>
  <c r="AA17" i="431"/>
  <c r="Z17" i="431"/>
  <c r="W17" i="431"/>
  <c r="M17" i="431"/>
  <c r="AG16" i="431"/>
  <c r="AF16" i="431"/>
  <c r="W16" i="431"/>
  <c r="H16" i="431"/>
  <c r="AG15" i="431"/>
  <c r="AF15" i="431"/>
  <c r="W15" i="431"/>
  <c r="H15" i="431"/>
  <c r="AG14" i="431"/>
  <c r="AF14" i="431"/>
  <c r="W14" i="431"/>
  <c r="H14" i="431"/>
  <c r="AG13" i="431"/>
  <c r="AF13" i="431"/>
  <c r="W13" i="431"/>
  <c r="H13" i="431"/>
  <c r="W12" i="431"/>
  <c r="N12" i="431" s="1"/>
  <c r="P12" i="431"/>
  <c r="H12" i="431"/>
  <c r="W11" i="431"/>
  <c r="N11" i="431" s="1"/>
  <c r="AG11" i="431" s="1"/>
  <c r="P11" i="431"/>
  <c r="H11" i="431"/>
  <c r="W10" i="431"/>
  <c r="N10" i="431" s="1"/>
  <c r="P10" i="431"/>
  <c r="H10" i="431"/>
  <c r="W9" i="431"/>
  <c r="N9" i="431" s="1"/>
  <c r="AG9" i="431" s="1"/>
  <c r="P9" i="431"/>
  <c r="H9" i="431"/>
  <c r="W8" i="431"/>
  <c r="N8" i="431" s="1"/>
  <c r="P8" i="431"/>
  <c r="H8" i="431"/>
  <c r="W7" i="431"/>
  <c r="P7" i="431"/>
  <c r="N7" i="431"/>
  <c r="AG7" i="431" s="1"/>
  <c r="H7" i="431"/>
  <c r="W6" i="431"/>
  <c r="N6" i="431" s="1"/>
  <c r="P6" i="431"/>
  <c r="H6" i="431"/>
  <c r="W5" i="431"/>
  <c r="N5" i="431" s="1"/>
  <c r="H5" i="431"/>
  <c r="AE2" i="431"/>
  <c r="I2" i="431"/>
  <c r="I1" i="431"/>
  <c r="E1" i="431"/>
  <c r="Z2" i="431" l="1"/>
  <c r="AA2" i="431"/>
  <c r="AD2" i="431"/>
  <c r="AF73" i="431"/>
  <c r="AG73" i="431"/>
  <c r="AF74" i="431"/>
  <c r="O74" i="431"/>
  <c r="AF122" i="431"/>
  <c r="AG122" i="431"/>
  <c r="O126" i="431"/>
  <c r="Q126" i="431" s="1"/>
  <c r="AG126" i="431"/>
  <c r="AF126" i="431"/>
  <c r="O21" i="431"/>
  <c r="AF21" i="431"/>
  <c r="AG21" i="431"/>
  <c r="Q32" i="431"/>
  <c r="R32" i="431"/>
  <c r="O70" i="431"/>
  <c r="R70" i="431" s="1"/>
  <c r="AF70" i="431"/>
  <c r="AF19" i="431"/>
  <c r="AG19" i="431"/>
  <c r="AF71" i="431"/>
  <c r="AG71" i="431"/>
  <c r="O91" i="431"/>
  <c r="R91" i="431" s="1"/>
  <c r="AG91" i="431"/>
  <c r="O85" i="431"/>
  <c r="Q85" i="431" s="1"/>
  <c r="AF85" i="431"/>
  <c r="AG85" i="431"/>
  <c r="N160" i="431"/>
  <c r="O97" i="431"/>
  <c r="AG97" i="431"/>
  <c r="AF97" i="431"/>
  <c r="O103" i="431"/>
  <c r="AG103" i="431"/>
  <c r="AF103" i="431"/>
  <c r="AG124" i="431"/>
  <c r="AG36" i="431"/>
  <c r="AG74" i="431"/>
  <c r="AF99" i="431"/>
  <c r="AG99" i="431"/>
  <c r="AF124" i="431"/>
  <c r="AG89" i="431"/>
  <c r="AF101" i="431"/>
  <c r="AG101" i="431"/>
  <c r="Q21" i="431"/>
  <c r="R21" i="431"/>
  <c r="G1" i="431"/>
  <c r="G2" i="431" s="1"/>
  <c r="O8" i="431"/>
  <c r="AG8" i="431"/>
  <c r="AF8" i="431"/>
  <c r="AF10" i="431"/>
  <c r="O10" i="431"/>
  <c r="AG10" i="431"/>
  <c r="AF12" i="431"/>
  <c r="O12" i="431"/>
  <c r="AG12" i="431"/>
  <c r="AF23" i="431"/>
  <c r="AG23" i="431"/>
  <c r="O23" i="431"/>
  <c r="AF6" i="431"/>
  <c r="O6" i="431"/>
  <c r="AG6" i="431"/>
  <c r="O22" i="431"/>
  <c r="AG22" i="431"/>
  <c r="AF22" i="431"/>
  <c r="P17" i="431"/>
  <c r="AF18" i="431"/>
  <c r="N30" i="431"/>
  <c r="O18" i="431"/>
  <c r="AG18" i="431"/>
  <c r="N17" i="431"/>
  <c r="AG5" i="431"/>
  <c r="O5" i="431"/>
  <c r="AF5" i="431"/>
  <c r="O20" i="431"/>
  <c r="AG20" i="431"/>
  <c r="AF20" i="431"/>
  <c r="O7" i="431"/>
  <c r="O9" i="431"/>
  <c r="O11" i="431"/>
  <c r="O24" i="431"/>
  <c r="AF24" i="431"/>
  <c r="P30" i="431"/>
  <c r="O31" i="431"/>
  <c r="N43" i="431"/>
  <c r="AG34" i="431"/>
  <c r="Q34" i="431"/>
  <c r="AF34" i="431"/>
  <c r="AF45" i="431"/>
  <c r="O45" i="431"/>
  <c r="AG45" i="431"/>
  <c r="AF49" i="431"/>
  <c r="O49" i="431"/>
  <c r="AG49" i="431"/>
  <c r="P69" i="431"/>
  <c r="P5" i="431"/>
  <c r="AF7" i="431"/>
  <c r="AF9" i="431"/>
  <c r="AF11" i="431"/>
  <c r="O19" i="431"/>
  <c r="AF31" i="431"/>
  <c r="AG33" i="431"/>
  <c r="AF33" i="431"/>
  <c r="R34" i="431"/>
  <c r="R37" i="431"/>
  <c r="Q37" i="431"/>
  <c r="AG46" i="431"/>
  <c r="AF46" i="431"/>
  <c r="O46" i="431"/>
  <c r="AG50" i="431"/>
  <c r="AF50" i="431"/>
  <c r="O50" i="431"/>
  <c r="R57" i="431"/>
  <c r="R58" i="431"/>
  <c r="Q58" i="431"/>
  <c r="R60" i="431"/>
  <c r="Q60" i="431"/>
  <c r="AG31" i="431"/>
  <c r="AF32" i="431"/>
  <c r="O33" i="431"/>
  <c r="O35" i="431"/>
  <c r="AG35" i="431"/>
  <c r="AF35" i="431"/>
  <c r="AF47" i="431"/>
  <c r="O47" i="431"/>
  <c r="AG47" i="431"/>
  <c r="AG32" i="431"/>
  <c r="O44" i="431"/>
  <c r="AG44" i="431"/>
  <c r="N56" i="431"/>
  <c r="AF44" i="431"/>
  <c r="AG48" i="431"/>
  <c r="AF48" i="431"/>
  <c r="O48" i="431"/>
  <c r="AF72" i="431"/>
  <c r="AG72" i="431"/>
  <c r="O72" i="431"/>
  <c r="AF37" i="431"/>
  <c r="P56" i="431"/>
  <c r="AF58" i="431"/>
  <c r="AF60" i="431"/>
  <c r="P82" i="431"/>
  <c r="O71" i="431"/>
  <c r="P83" i="431"/>
  <c r="AG96" i="431"/>
  <c r="N108" i="431"/>
  <c r="AF96" i="431"/>
  <c r="O96" i="431"/>
  <c r="R101" i="431"/>
  <c r="Q101" i="431"/>
  <c r="AF104" i="431"/>
  <c r="O104" i="431"/>
  <c r="AG104" i="431"/>
  <c r="P108" i="431"/>
  <c r="R111" i="431"/>
  <c r="Q111" i="431"/>
  <c r="AG37" i="431"/>
  <c r="P46" i="431"/>
  <c r="P48" i="431"/>
  <c r="P50" i="431"/>
  <c r="AF57" i="431"/>
  <c r="AG58" i="431"/>
  <c r="O59" i="431"/>
  <c r="AG60" i="431"/>
  <c r="O61" i="431"/>
  <c r="N69" i="431"/>
  <c r="P70" i="431"/>
  <c r="O73" i="431"/>
  <c r="AG87" i="431"/>
  <c r="R87" i="431"/>
  <c r="AF87" i="431"/>
  <c r="P95" i="431"/>
  <c r="R99" i="431"/>
  <c r="Q99" i="431"/>
  <c r="AF102" i="431"/>
  <c r="O102" i="431"/>
  <c r="AG102" i="431"/>
  <c r="R113" i="431"/>
  <c r="Q113" i="431"/>
  <c r="AF127" i="431"/>
  <c r="AG127" i="431"/>
  <c r="O127" i="431"/>
  <c r="AF36" i="431"/>
  <c r="AG57" i="431"/>
  <c r="AF59" i="431"/>
  <c r="AF61" i="431"/>
  <c r="Q70" i="431"/>
  <c r="N95" i="431"/>
  <c r="AF83" i="431"/>
  <c r="AF84" i="431"/>
  <c r="AG84" i="431"/>
  <c r="AF86" i="431"/>
  <c r="AG86" i="431"/>
  <c r="Q87" i="431"/>
  <c r="Q89" i="431"/>
  <c r="R97" i="431"/>
  <c r="Q97" i="431"/>
  <c r="AF100" i="431"/>
  <c r="O100" i="431"/>
  <c r="AG100" i="431"/>
  <c r="R36" i="431"/>
  <c r="N82" i="431"/>
  <c r="AG70" i="431"/>
  <c r="O83" i="431"/>
  <c r="AG83" i="431"/>
  <c r="O84" i="431"/>
  <c r="R85" i="431"/>
  <c r="O86" i="431"/>
  <c r="AF88" i="431"/>
  <c r="O88" i="431"/>
  <c r="AG88" i="431"/>
  <c r="AF98" i="431"/>
  <c r="O98" i="431"/>
  <c r="AG98" i="431"/>
  <c r="R103" i="431"/>
  <c r="Q103" i="431"/>
  <c r="AF109" i="431"/>
  <c r="N121" i="431"/>
  <c r="O109" i="431"/>
  <c r="AG109" i="431"/>
  <c r="AG112" i="431"/>
  <c r="AF112" i="431"/>
  <c r="O112" i="431"/>
  <c r="AG90" i="431"/>
  <c r="AF111" i="431"/>
  <c r="P113" i="431"/>
  <c r="AF113" i="431"/>
  <c r="P122" i="431"/>
  <c r="P134" i="431"/>
  <c r="O122" i="431"/>
  <c r="Q124" i="431"/>
  <c r="R126" i="431"/>
  <c r="AF128" i="431"/>
  <c r="AF137" i="431"/>
  <c r="O137" i="431"/>
  <c r="AG137" i="431"/>
  <c r="R165" i="431"/>
  <c r="Q165" i="431"/>
  <c r="AF89" i="431"/>
  <c r="AF91" i="431"/>
  <c r="O110" i="431"/>
  <c r="AG111" i="431"/>
  <c r="AG113" i="431"/>
  <c r="O114" i="431"/>
  <c r="AF125" i="431"/>
  <c r="AG125" i="431"/>
  <c r="AG128" i="431"/>
  <c r="AG135" i="431"/>
  <c r="AF135" i="431"/>
  <c r="N147" i="431"/>
  <c r="O135" i="431"/>
  <c r="AG140" i="431"/>
  <c r="AF140" i="431"/>
  <c r="O140" i="431"/>
  <c r="R151" i="431"/>
  <c r="Q151" i="431"/>
  <c r="R153" i="431"/>
  <c r="Q153" i="431"/>
  <c r="R163" i="431"/>
  <c r="Q163" i="431"/>
  <c r="R89" i="431"/>
  <c r="O90" i="431"/>
  <c r="Q91" i="431"/>
  <c r="AF110" i="431"/>
  <c r="AF114" i="431"/>
  <c r="Q125" i="431"/>
  <c r="P127" i="431"/>
  <c r="AG138" i="431"/>
  <c r="AF138" i="431"/>
  <c r="O138" i="431"/>
  <c r="AF141" i="431"/>
  <c r="O141" i="431"/>
  <c r="AG141" i="431"/>
  <c r="AG160" i="431"/>
  <c r="AH148" i="431" s="1"/>
  <c r="R149" i="431"/>
  <c r="Q149" i="431"/>
  <c r="N134" i="431"/>
  <c r="O123" i="431"/>
  <c r="AG123" i="431"/>
  <c r="R125" i="431"/>
  <c r="R128" i="431"/>
  <c r="AF129" i="431"/>
  <c r="O129" i="431"/>
  <c r="AG129" i="431"/>
  <c r="AG130" i="431"/>
  <c r="O130" i="431"/>
  <c r="AG136" i="431"/>
  <c r="AF136" i="431"/>
  <c r="O136" i="431"/>
  <c r="AF139" i="431"/>
  <c r="O139" i="431"/>
  <c r="AG139" i="431"/>
  <c r="AG142" i="431"/>
  <c r="AF142" i="431"/>
  <c r="O142" i="431"/>
  <c r="AF149" i="431"/>
  <c r="AF151" i="431"/>
  <c r="AF153" i="431"/>
  <c r="AF160" i="431"/>
  <c r="AG161" i="431"/>
  <c r="AF163" i="431"/>
  <c r="AF165" i="431"/>
  <c r="P142" i="431"/>
  <c r="AF148" i="431"/>
  <c r="AG149" i="431"/>
  <c r="O150" i="431"/>
  <c r="AG151" i="431"/>
  <c r="O152" i="431"/>
  <c r="AG153" i="431"/>
  <c r="O154" i="431"/>
  <c r="O161" i="431"/>
  <c r="O162" i="431"/>
  <c r="AG163" i="431"/>
  <c r="O164" i="431"/>
  <c r="AG165" i="431"/>
  <c r="O166" i="431"/>
  <c r="N173" i="431"/>
  <c r="AG148" i="431"/>
  <c r="AF150" i="431"/>
  <c r="AF152" i="431"/>
  <c r="AF154" i="431"/>
  <c r="AF162" i="431"/>
  <c r="AF164" i="431"/>
  <c r="AF166" i="431"/>
  <c r="O148" i="431"/>
  <c r="Q166" i="431" l="1"/>
  <c r="R166" i="431"/>
  <c r="R148" i="431"/>
  <c r="Q148" i="431"/>
  <c r="O160" i="431"/>
  <c r="Q164" i="431"/>
  <c r="R164" i="431"/>
  <c r="Q154" i="431"/>
  <c r="R154" i="431"/>
  <c r="Q112" i="431"/>
  <c r="R112" i="431"/>
  <c r="R73" i="431"/>
  <c r="Q73" i="431"/>
  <c r="AG173" i="431"/>
  <c r="AH161" i="431" s="1"/>
  <c r="AF173" i="431"/>
  <c r="R136" i="431"/>
  <c r="Q136" i="431"/>
  <c r="R130" i="431"/>
  <c r="Q130" i="431"/>
  <c r="R123" i="431"/>
  <c r="Q123" i="431"/>
  <c r="R124" i="431"/>
  <c r="R137" i="431"/>
  <c r="Q137" i="431"/>
  <c r="AF121" i="431"/>
  <c r="AG121" i="431"/>
  <c r="AH109" i="431" s="1"/>
  <c r="Q88" i="431"/>
  <c r="R88" i="431"/>
  <c r="Q84" i="431"/>
  <c r="R84" i="431"/>
  <c r="Q82" i="431"/>
  <c r="AF82" i="431"/>
  <c r="AG82" i="431"/>
  <c r="AH70" i="431" s="1"/>
  <c r="AF95" i="431"/>
  <c r="AG95" i="431"/>
  <c r="AH83" i="431" s="1"/>
  <c r="Q59" i="431"/>
  <c r="R59" i="431"/>
  <c r="R104" i="431"/>
  <c r="Q104" i="431"/>
  <c r="O108" i="431"/>
  <c r="R96" i="431"/>
  <c r="Q96" i="431"/>
  <c r="R74" i="431"/>
  <c r="Q74" i="431"/>
  <c r="R48" i="431"/>
  <c r="Q48" i="431"/>
  <c r="AG56" i="431"/>
  <c r="AH44" i="431" s="1"/>
  <c r="Q56" i="431"/>
  <c r="AF56" i="431"/>
  <c r="R47" i="431"/>
  <c r="Q47" i="431"/>
  <c r="Q35" i="431"/>
  <c r="R35" i="431"/>
  <c r="Q57" i="431"/>
  <c r="Q36" i="431"/>
  <c r="R45" i="431"/>
  <c r="Q45" i="431"/>
  <c r="Q9" i="431"/>
  <c r="R9" i="431"/>
  <c r="AG30" i="431"/>
  <c r="AH18" i="431" s="1"/>
  <c r="AF30" i="431"/>
  <c r="R10" i="431"/>
  <c r="Q10" i="431"/>
  <c r="R8" i="431"/>
  <c r="Q8" i="431"/>
  <c r="Q152" i="431"/>
  <c r="R152" i="431"/>
  <c r="R135" i="431"/>
  <c r="Q135" i="431"/>
  <c r="O147" i="431"/>
  <c r="Q110" i="431"/>
  <c r="R110" i="431"/>
  <c r="AF69" i="431"/>
  <c r="AG69" i="431"/>
  <c r="AH57" i="431" s="1"/>
  <c r="Q69" i="431"/>
  <c r="R72" i="431"/>
  <c r="Q72" i="431"/>
  <c r="Q33" i="431"/>
  <c r="R33" i="431"/>
  <c r="R49" i="431"/>
  <c r="Q49" i="431"/>
  <c r="R7" i="431"/>
  <c r="Q7" i="431"/>
  <c r="R20" i="431"/>
  <c r="Q20" i="431"/>
  <c r="AG17" i="431"/>
  <c r="AH5" i="431" s="1"/>
  <c r="AF17" i="431"/>
  <c r="R22" i="431"/>
  <c r="Q22" i="431"/>
  <c r="Q23" i="431"/>
  <c r="R23" i="431"/>
  <c r="R12" i="431"/>
  <c r="Q12" i="431"/>
  <c r="Q162" i="431"/>
  <c r="R162" i="431"/>
  <c r="AF134" i="431"/>
  <c r="AG134" i="431"/>
  <c r="AH122" i="431" s="1"/>
  <c r="R138" i="431"/>
  <c r="Q138" i="431"/>
  <c r="R90" i="431"/>
  <c r="Q90" i="431"/>
  <c r="R98" i="431"/>
  <c r="Q98" i="431"/>
  <c r="R102" i="431"/>
  <c r="Q102" i="431"/>
  <c r="Q161" i="431"/>
  <c r="O173" i="431"/>
  <c r="R161" i="431"/>
  <c r="R142" i="431"/>
  <c r="Q142" i="431"/>
  <c r="R139" i="431"/>
  <c r="Q139" i="431"/>
  <c r="R140" i="431"/>
  <c r="Q140" i="431"/>
  <c r="AG147" i="431"/>
  <c r="AH135" i="431" s="1"/>
  <c r="AF147" i="431"/>
  <c r="Q114" i="431"/>
  <c r="R114" i="431"/>
  <c r="O134" i="431"/>
  <c r="R122" i="431"/>
  <c r="Q122" i="431"/>
  <c r="Q86" i="431"/>
  <c r="R86" i="431"/>
  <c r="O95" i="431"/>
  <c r="Q83" i="431"/>
  <c r="R83" i="431"/>
  <c r="Q127" i="431"/>
  <c r="R127" i="431"/>
  <c r="O82" i="431"/>
  <c r="R82" i="431" s="1"/>
  <c r="S70" i="431" s="1"/>
  <c r="Q61" i="431"/>
  <c r="R61" i="431"/>
  <c r="AG108" i="431"/>
  <c r="AH96" i="431" s="1"/>
  <c r="AF108" i="431"/>
  <c r="R71" i="431"/>
  <c r="Q71" i="431"/>
  <c r="O56" i="431"/>
  <c r="R56" i="431" s="1"/>
  <c r="S44" i="431" s="1"/>
  <c r="R44" i="431"/>
  <c r="Q44" i="431"/>
  <c r="O69" i="431"/>
  <c r="R69" i="431" s="1"/>
  <c r="S57" i="431" s="1"/>
  <c r="R46" i="431"/>
  <c r="Q46" i="431"/>
  <c r="Q19" i="431"/>
  <c r="R19" i="431"/>
  <c r="Q43" i="431"/>
  <c r="AG43" i="431"/>
  <c r="AH31" i="431" s="1"/>
  <c r="AF43" i="431"/>
  <c r="R24" i="431"/>
  <c r="Q24" i="431"/>
  <c r="Q150" i="431"/>
  <c r="R150" i="431"/>
  <c r="Q129" i="431"/>
  <c r="R129" i="431"/>
  <c r="R141" i="431"/>
  <c r="Q141" i="431"/>
  <c r="Q109" i="431"/>
  <c r="O121" i="431"/>
  <c r="R109" i="431"/>
  <c r="R100" i="431"/>
  <c r="Q100" i="431"/>
  <c r="R50" i="431"/>
  <c r="Q50" i="431"/>
  <c r="O43" i="431"/>
  <c r="R43" i="431" s="1"/>
  <c r="S31" i="431" s="1"/>
  <c r="R31" i="431"/>
  <c r="Q31" i="431"/>
  <c r="R11" i="431"/>
  <c r="Q11" i="431"/>
  <c r="O17" i="431"/>
  <c r="R5" i="431"/>
  <c r="Q5" i="431"/>
  <c r="Q18" i="431"/>
  <c r="O30" i="431"/>
  <c r="R18" i="431"/>
  <c r="R6" i="431"/>
  <c r="Q6" i="431"/>
  <c r="R134" i="431" l="1"/>
  <c r="S122" i="431" s="1"/>
  <c r="Q134" i="431"/>
  <c r="R173" i="431"/>
  <c r="S161" i="431" s="1"/>
  <c r="Q173" i="431"/>
  <c r="R108" i="431"/>
  <c r="S96" i="431" s="1"/>
  <c r="Q108" i="431"/>
  <c r="R121" i="431"/>
  <c r="S109" i="431" s="1"/>
  <c r="Q121" i="431"/>
  <c r="Q147" i="431"/>
  <c r="R147" i="431"/>
  <c r="S135" i="431" s="1"/>
  <c r="Q30" i="431"/>
  <c r="R30" i="431"/>
  <c r="S18" i="431" s="1"/>
  <c r="R17" i="431"/>
  <c r="S5" i="431" s="1"/>
  <c r="Q17" i="431"/>
  <c r="E2" i="431"/>
  <c r="R95" i="431"/>
  <c r="S83" i="431" s="1"/>
  <c r="Q95" i="431"/>
  <c r="R160" i="431"/>
  <c r="S148" i="431" s="1"/>
  <c r="Q160" i="431"/>
  <c r="M32" i="430" l="1"/>
  <c r="L32" i="430"/>
  <c r="K32" i="430"/>
  <c r="L8" i="430" s="1"/>
  <c r="J32" i="430"/>
  <c r="I32" i="430"/>
  <c r="H32" i="430"/>
  <c r="G32" i="430"/>
  <c r="F32" i="430"/>
  <c r="E32" i="430"/>
  <c r="D32" i="430"/>
  <c r="Q15" i="430"/>
  <c r="P15" i="430"/>
  <c r="O15" i="430"/>
  <c r="N15" i="430"/>
  <c r="M15" i="430"/>
  <c r="L15" i="430"/>
  <c r="K15" i="430"/>
  <c r="J15" i="430"/>
  <c r="I15" i="430"/>
  <c r="H15" i="430"/>
  <c r="G15" i="430"/>
  <c r="F15" i="430"/>
  <c r="E15" i="430"/>
  <c r="D15" i="430"/>
  <c r="F8" i="430" s="1"/>
  <c r="J7" i="430"/>
  <c r="H7" i="430"/>
  <c r="J6" i="430"/>
  <c r="H6" i="430"/>
  <c r="F6" i="430"/>
  <c r="J8" i="430" l="1"/>
  <c r="H8" i="430"/>
  <c r="J124" i="429"/>
  <c r="H123" i="429"/>
  <c r="H122" i="429"/>
  <c r="H121" i="429"/>
  <c r="H120" i="429"/>
  <c r="H119" i="429"/>
  <c r="P118" i="429"/>
  <c r="K118" i="429" s="1"/>
  <c r="L118" i="429" s="1"/>
  <c r="H118" i="429"/>
  <c r="P117" i="429"/>
  <c r="K117" i="429"/>
  <c r="L117" i="429" s="1"/>
  <c r="H117" i="429"/>
  <c r="P116" i="429"/>
  <c r="K116" i="429" s="1"/>
  <c r="L116" i="429" s="1"/>
  <c r="H116" i="429"/>
  <c r="P115" i="429"/>
  <c r="K115" i="429" s="1"/>
  <c r="L115" i="429" s="1"/>
  <c r="H115" i="429"/>
  <c r="P114" i="429"/>
  <c r="K114" i="429" s="1"/>
  <c r="L114" i="429" s="1"/>
  <c r="H114" i="429"/>
  <c r="P113" i="429"/>
  <c r="K113" i="429"/>
  <c r="L113" i="429" s="1"/>
  <c r="H113" i="429"/>
  <c r="P112" i="429"/>
  <c r="K112" i="429" s="1"/>
  <c r="H112" i="429"/>
  <c r="J111" i="429"/>
  <c r="H110" i="429"/>
  <c r="H109" i="429"/>
  <c r="H108" i="429"/>
  <c r="H107" i="429"/>
  <c r="H106" i="429"/>
  <c r="P105" i="429"/>
  <c r="K105" i="429" s="1"/>
  <c r="L105" i="429" s="1"/>
  <c r="H105" i="429"/>
  <c r="P104" i="429"/>
  <c r="K104" i="429" s="1"/>
  <c r="L104" i="429" s="1"/>
  <c r="H104" i="429"/>
  <c r="P103" i="429"/>
  <c r="K103" i="429" s="1"/>
  <c r="L103" i="429" s="1"/>
  <c r="H103" i="429"/>
  <c r="P102" i="429"/>
  <c r="K102" i="429"/>
  <c r="L102" i="429" s="1"/>
  <c r="H102" i="429"/>
  <c r="P101" i="429"/>
  <c r="K101" i="429" s="1"/>
  <c r="H101" i="429"/>
  <c r="J100" i="429"/>
  <c r="H99" i="429"/>
  <c r="H98" i="429"/>
  <c r="H97" i="429"/>
  <c r="H96" i="429"/>
  <c r="H95" i="429"/>
  <c r="P94" i="429"/>
  <c r="K94" i="429" s="1"/>
  <c r="L94" i="429" s="1"/>
  <c r="H94" i="429"/>
  <c r="P93" i="429"/>
  <c r="K93" i="429"/>
  <c r="L93" i="429" s="1"/>
  <c r="H93" i="429"/>
  <c r="P92" i="429"/>
  <c r="K92" i="429" s="1"/>
  <c r="H92" i="429"/>
  <c r="H90" i="429"/>
  <c r="H89" i="429"/>
  <c r="H88" i="429"/>
  <c r="H87" i="429"/>
  <c r="H86" i="429"/>
  <c r="H85" i="429"/>
  <c r="H84" i="429"/>
  <c r="H83" i="429"/>
  <c r="H82" i="429"/>
  <c r="L81" i="429"/>
  <c r="K81" i="429"/>
  <c r="J81" i="429"/>
  <c r="H80" i="429"/>
  <c r="H79" i="429"/>
  <c r="H78" i="429"/>
  <c r="H77" i="429"/>
  <c r="H76" i="429"/>
  <c r="J75" i="429"/>
  <c r="H74" i="429"/>
  <c r="H73" i="429"/>
  <c r="H72" i="429"/>
  <c r="H71" i="429"/>
  <c r="P70" i="429"/>
  <c r="K70" i="429" s="1"/>
  <c r="L70" i="429" s="1"/>
  <c r="H70" i="429"/>
  <c r="P69" i="429"/>
  <c r="K69" i="429" s="1"/>
  <c r="L69" i="429" s="1"/>
  <c r="H69" i="429"/>
  <c r="P68" i="429"/>
  <c r="K68" i="429" s="1"/>
  <c r="L68" i="429" s="1"/>
  <c r="H68" i="429"/>
  <c r="P67" i="429"/>
  <c r="K67" i="429"/>
  <c r="L67" i="429" s="1"/>
  <c r="H67" i="429"/>
  <c r="P66" i="429"/>
  <c r="K66" i="429" s="1"/>
  <c r="L66" i="429" s="1"/>
  <c r="H66" i="429"/>
  <c r="P65" i="429"/>
  <c r="K65" i="429" s="1"/>
  <c r="L65" i="429" s="1"/>
  <c r="H65" i="429"/>
  <c r="J64" i="429"/>
  <c r="H63" i="429"/>
  <c r="H62" i="429"/>
  <c r="H61" i="429"/>
  <c r="H60" i="429"/>
  <c r="P59" i="429"/>
  <c r="K59" i="429" s="1"/>
  <c r="L59" i="429" s="1"/>
  <c r="H59" i="429"/>
  <c r="P58" i="429"/>
  <c r="K58" i="429"/>
  <c r="L58" i="429" s="1"/>
  <c r="H58" i="429"/>
  <c r="P57" i="429"/>
  <c r="K57" i="429" s="1"/>
  <c r="L57" i="429" s="1"/>
  <c r="H57" i="429"/>
  <c r="P56" i="429"/>
  <c r="K56" i="429" s="1"/>
  <c r="L56" i="429" s="1"/>
  <c r="H56" i="429"/>
  <c r="P55" i="429"/>
  <c r="K55" i="429" s="1"/>
  <c r="L55" i="429" s="1"/>
  <c r="H55" i="429"/>
  <c r="P54" i="429"/>
  <c r="K54" i="429"/>
  <c r="L54" i="429" s="1"/>
  <c r="H54" i="429"/>
  <c r="P53" i="429"/>
  <c r="K53" i="429" s="1"/>
  <c r="L53" i="429" s="1"/>
  <c r="H53" i="429"/>
  <c r="P52" i="429"/>
  <c r="K52" i="429" s="1"/>
  <c r="L52" i="429" s="1"/>
  <c r="H52" i="429"/>
  <c r="H50" i="429"/>
  <c r="H49" i="429"/>
  <c r="H47" i="429"/>
  <c r="H46" i="429"/>
  <c r="H45" i="429"/>
  <c r="H44" i="429"/>
  <c r="H43" i="429"/>
  <c r="H42" i="429"/>
  <c r="H41" i="429"/>
  <c r="H40" i="429"/>
  <c r="H39" i="429"/>
  <c r="J38" i="429"/>
  <c r="H37" i="429"/>
  <c r="H36" i="429"/>
  <c r="H35" i="429"/>
  <c r="H34" i="429"/>
  <c r="H33" i="429"/>
  <c r="H32" i="429"/>
  <c r="H31" i="429"/>
  <c r="H30" i="429"/>
  <c r="H29" i="429"/>
  <c r="P28" i="429"/>
  <c r="K28" i="429" s="1"/>
  <c r="L28" i="429" s="1"/>
  <c r="H28" i="429"/>
  <c r="P27" i="429"/>
  <c r="K27" i="429"/>
  <c r="L27" i="429" s="1"/>
  <c r="H27" i="429"/>
  <c r="P26" i="429"/>
  <c r="K26" i="429" s="1"/>
  <c r="L26" i="429" s="1"/>
  <c r="H26" i="429"/>
  <c r="P25" i="429"/>
  <c r="K25" i="429" s="1"/>
  <c r="K38" i="429" s="1"/>
  <c r="H25" i="429"/>
  <c r="J24" i="429"/>
  <c r="H23" i="429"/>
  <c r="H22" i="429"/>
  <c r="H21" i="429"/>
  <c r="P20" i="429"/>
  <c r="K20" i="429" s="1"/>
  <c r="L20" i="429" s="1"/>
  <c r="H20" i="429"/>
  <c r="P19" i="429"/>
  <c r="K19" i="429" s="1"/>
  <c r="L19" i="429" s="1"/>
  <c r="H19" i="429"/>
  <c r="P18" i="429"/>
  <c r="K18" i="429" s="1"/>
  <c r="L18" i="429" s="1"/>
  <c r="H18" i="429"/>
  <c r="P17" i="429"/>
  <c r="K17" i="429"/>
  <c r="L17" i="429" s="1"/>
  <c r="H17" i="429"/>
  <c r="J16" i="429"/>
  <c r="H15" i="429"/>
  <c r="H14" i="429"/>
  <c r="H13" i="429"/>
  <c r="H12" i="429"/>
  <c r="H11" i="429"/>
  <c r="H10" i="429"/>
  <c r="H9" i="429"/>
  <c r="H8" i="429"/>
  <c r="P7" i="429"/>
  <c r="K7" i="429" s="1"/>
  <c r="L7" i="429" s="1"/>
  <c r="H7" i="429"/>
  <c r="P6" i="429"/>
  <c r="K6" i="429"/>
  <c r="L6" i="429" s="1"/>
  <c r="H6" i="429"/>
  <c r="P5" i="429"/>
  <c r="K5" i="429" s="1"/>
  <c r="H5" i="429"/>
  <c r="I2" i="429"/>
  <c r="E1" i="429"/>
  <c r="J124" i="428"/>
  <c r="H123" i="428"/>
  <c r="H122" i="428"/>
  <c r="H121" i="428"/>
  <c r="H120" i="428"/>
  <c r="H119" i="428"/>
  <c r="P118" i="428"/>
  <c r="K118" i="428" s="1"/>
  <c r="L118" i="428" s="1"/>
  <c r="H118" i="428"/>
  <c r="P117" i="428"/>
  <c r="K117" i="428" s="1"/>
  <c r="L117" i="428" s="1"/>
  <c r="H117" i="428"/>
  <c r="P116" i="428"/>
  <c r="K116" i="428" s="1"/>
  <c r="L116" i="428" s="1"/>
  <c r="H116" i="428"/>
  <c r="P115" i="428"/>
  <c r="K115" i="428"/>
  <c r="L115" i="428" s="1"/>
  <c r="H115" i="428"/>
  <c r="P114" i="428"/>
  <c r="K114" i="428" s="1"/>
  <c r="L114" i="428" s="1"/>
  <c r="H114" i="428"/>
  <c r="P113" i="428"/>
  <c r="K113" i="428" s="1"/>
  <c r="L113" i="428" s="1"/>
  <c r="H113" i="428"/>
  <c r="P112" i="428"/>
  <c r="K112" i="428" s="1"/>
  <c r="H112" i="428"/>
  <c r="J111" i="428"/>
  <c r="H110" i="428"/>
  <c r="H109" i="428"/>
  <c r="H108" i="428"/>
  <c r="H107" i="428"/>
  <c r="H106" i="428"/>
  <c r="P105" i="428"/>
  <c r="K105" i="428" s="1"/>
  <c r="L105" i="428" s="1"/>
  <c r="H105" i="428"/>
  <c r="P104" i="428"/>
  <c r="K104" i="428" s="1"/>
  <c r="L104" i="428" s="1"/>
  <c r="H104" i="428"/>
  <c r="P103" i="428"/>
  <c r="K103" i="428" s="1"/>
  <c r="L103" i="428" s="1"/>
  <c r="H103" i="428"/>
  <c r="P102" i="428"/>
  <c r="K102" i="428"/>
  <c r="L102" i="428" s="1"/>
  <c r="H102" i="428"/>
  <c r="P101" i="428"/>
  <c r="K101" i="428" s="1"/>
  <c r="H101" i="428"/>
  <c r="J100" i="428"/>
  <c r="H99" i="428"/>
  <c r="H98" i="428"/>
  <c r="H97" i="428"/>
  <c r="H96" i="428"/>
  <c r="H95" i="428"/>
  <c r="P94" i="428"/>
  <c r="K94" i="428"/>
  <c r="L94" i="428" s="1"/>
  <c r="H94" i="428"/>
  <c r="P93" i="428"/>
  <c r="K93" i="428" s="1"/>
  <c r="L93" i="428" s="1"/>
  <c r="H93" i="428"/>
  <c r="P92" i="428"/>
  <c r="K92" i="428" s="1"/>
  <c r="L92" i="428" s="1"/>
  <c r="L100" i="428" s="1"/>
  <c r="H92" i="428"/>
  <c r="H90" i="428"/>
  <c r="H89" i="428"/>
  <c r="H88" i="428"/>
  <c r="H87" i="428"/>
  <c r="H86" i="428"/>
  <c r="H85" i="428"/>
  <c r="H84" i="428"/>
  <c r="H83" i="428"/>
  <c r="H82" i="428"/>
  <c r="L81" i="428"/>
  <c r="K81" i="428"/>
  <c r="J81" i="428"/>
  <c r="H80" i="428"/>
  <c r="H79" i="428"/>
  <c r="H78" i="428"/>
  <c r="H77" i="428"/>
  <c r="H76" i="428"/>
  <c r="J75" i="428"/>
  <c r="H74" i="428"/>
  <c r="H73" i="428"/>
  <c r="H72" i="428"/>
  <c r="H71" i="428"/>
  <c r="P70" i="428"/>
  <c r="K70" i="428"/>
  <c r="L70" i="428" s="1"/>
  <c r="H70" i="428"/>
  <c r="P69" i="428"/>
  <c r="K69" i="428" s="1"/>
  <c r="L69" i="428" s="1"/>
  <c r="H69" i="428"/>
  <c r="P68" i="428"/>
  <c r="K68" i="428" s="1"/>
  <c r="L68" i="428" s="1"/>
  <c r="H68" i="428"/>
  <c r="P67" i="428"/>
  <c r="K67" i="428" s="1"/>
  <c r="L67" i="428" s="1"/>
  <c r="H67" i="428"/>
  <c r="P66" i="428"/>
  <c r="K66" i="428" s="1"/>
  <c r="L66" i="428" s="1"/>
  <c r="H66" i="428"/>
  <c r="P65" i="428"/>
  <c r="K65" i="428" s="1"/>
  <c r="H65" i="428"/>
  <c r="J64" i="428"/>
  <c r="H63" i="428"/>
  <c r="H62" i="428"/>
  <c r="H61" i="428"/>
  <c r="H60" i="428"/>
  <c r="P59" i="428"/>
  <c r="K59" i="428" s="1"/>
  <c r="L59" i="428" s="1"/>
  <c r="H59" i="428"/>
  <c r="P58" i="428"/>
  <c r="K58" i="428" s="1"/>
  <c r="L58" i="428" s="1"/>
  <c r="H58" i="428"/>
  <c r="P57" i="428"/>
  <c r="K57" i="428" s="1"/>
  <c r="L57" i="428" s="1"/>
  <c r="H57" i="428"/>
  <c r="P56" i="428"/>
  <c r="K56" i="428" s="1"/>
  <c r="L56" i="428" s="1"/>
  <c r="H56" i="428"/>
  <c r="P55" i="428"/>
  <c r="K55" i="428"/>
  <c r="L55" i="428" s="1"/>
  <c r="H55" i="428"/>
  <c r="P54" i="428"/>
  <c r="K54" i="428" s="1"/>
  <c r="L54" i="428" s="1"/>
  <c r="H54" i="428"/>
  <c r="P53" i="428"/>
  <c r="K53" i="428"/>
  <c r="L53" i="428" s="1"/>
  <c r="H53" i="428"/>
  <c r="P52" i="428"/>
  <c r="K52" i="428" s="1"/>
  <c r="H52" i="428"/>
  <c r="H50" i="428"/>
  <c r="H49" i="428"/>
  <c r="H47" i="428"/>
  <c r="H46" i="428"/>
  <c r="H45" i="428"/>
  <c r="H44" i="428"/>
  <c r="H43" i="428"/>
  <c r="H42" i="428"/>
  <c r="H41" i="428"/>
  <c r="H40" i="428"/>
  <c r="H39" i="428"/>
  <c r="J38" i="428"/>
  <c r="H37" i="428"/>
  <c r="H36" i="428"/>
  <c r="H35" i="428"/>
  <c r="H34" i="428"/>
  <c r="H33" i="428"/>
  <c r="H32" i="428"/>
  <c r="H31" i="428"/>
  <c r="H30" i="428"/>
  <c r="H29" i="428"/>
  <c r="P28" i="428"/>
  <c r="K28" i="428" s="1"/>
  <c r="L28" i="428" s="1"/>
  <c r="H28" i="428"/>
  <c r="P27" i="428"/>
  <c r="K27" i="428"/>
  <c r="L27" i="428" s="1"/>
  <c r="H27" i="428"/>
  <c r="P26" i="428"/>
  <c r="K26" i="428" s="1"/>
  <c r="L26" i="428" s="1"/>
  <c r="H26" i="428"/>
  <c r="P25" i="428"/>
  <c r="K25" i="428" s="1"/>
  <c r="K38" i="428" s="1"/>
  <c r="H25" i="428"/>
  <c r="J24" i="428"/>
  <c r="H23" i="428"/>
  <c r="H22" i="428"/>
  <c r="H21" i="428"/>
  <c r="P20" i="428"/>
  <c r="K20" i="428"/>
  <c r="L20" i="428" s="1"/>
  <c r="H20" i="428"/>
  <c r="P19" i="428"/>
  <c r="K19" i="428" s="1"/>
  <c r="L19" i="428" s="1"/>
  <c r="H19" i="428"/>
  <c r="P18" i="428"/>
  <c r="K18" i="428" s="1"/>
  <c r="L18" i="428" s="1"/>
  <c r="H18" i="428"/>
  <c r="P17" i="428"/>
  <c r="K17" i="428" s="1"/>
  <c r="H17" i="428"/>
  <c r="J16" i="428"/>
  <c r="I1" i="428" s="1"/>
  <c r="H15" i="428"/>
  <c r="H14" i="428"/>
  <c r="H13" i="428"/>
  <c r="H12" i="428"/>
  <c r="H11" i="428"/>
  <c r="H10" i="428"/>
  <c r="H9" i="428"/>
  <c r="H8" i="428"/>
  <c r="P7" i="428"/>
  <c r="K7" i="428" s="1"/>
  <c r="L7" i="428" s="1"/>
  <c r="H7" i="428"/>
  <c r="P6" i="428"/>
  <c r="K6" i="428" s="1"/>
  <c r="L6" i="428" s="1"/>
  <c r="H6" i="428"/>
  <c r="P5" i="428"/>
  <c r="K5" i="428"/>
  <c r="H5" i="428"/>
  <c r="I2" i="428"/>
  <c r="E1" i="428"/>
  <c r="G1" i="429" l="1"/>
  <c r="G2" i="429" s="1"/>
  <c r="I1" i="429"/>
  <c r="L24" i="429"/>
  <c r="K16" i="428"/>
  <c r="K24" i="428"/>
  <c r="L17" i="428"/>
  <c r="L24" i="428" s="1"/>
  <c r="G1" i="428"/>
  <c r="G2" i="428" s="1"/>
  <c r="K64" i="428"/>
  <c r="L52" i="428"/>
  <c r="L64" i="428" s="1"/>
  <c r="K75" i="428"/>
  <c r="L65" i="428"/>
  <c r="L75" i="428" s="1"/>
  <c r="L64" i="429"/>
  <c r="L75" i="429"/>
  <c r="K24" i="429"/>
  <c r="L112" i="429"/>
  <c r="L124" i="429" s="1"/>
  <c r="K124" i="429"/>
  <c r="L25" i="428"/>
  <c r="L38" i="428" s="1"/>
  <c r="L112" i="428"/>
  <c r="L124" i="428" s="1"/>
  <c r="K124" i="428"/>
  <c r="L92" i="429"/>
  <c r="L100" i="429" s="1"/>
  <c r="K100" i="429"/>
  <c r="L5" i="428"/>
  <c r="L16" i="428" s="1"/>
  <c r="K100" i="428"/>
  <c r="L101" i="428"/>
  <c r="L111" i="428" s="1"/>
  <c r="K111" i="428"/>
  <c r="K16" i="429"/>
  <c r="L5" i="429"/>
  <c r="L16" i="429" s="1"/>
  <c r="K64" i="429"/>
  <c r="K75" i="429"/>
  <c r="L101" i="429"/>
  <c r="L111" i="429" s="1"/>
  <c r="K111" i="429"/>
  <c r="L25" i="429"/>
  <c r="L38" i="429" s="1"/>
  <c r="E2" i="428" l="1"/>
  <c r="E2" i="429"/>
  <c r="AE173" i="427" l="1"/>
  <c r="AD173" i="427"/>
  <c r="AA173" i="427"/>
  <c r="Z173" i="427"/>
  <c r="M173" i="427"/>
  <c r="W172" i="427"/>
  <c r="H172" i="427"/>
  <c r="W171" i="427"/>
  <c r="H171" i="427"/>
  <c r="AG170" i="427"/>
  <c r="AF170" i="427"/>
  <c r="W170" i="427"/>
  <c r="H170" i="427"/>
  <c r="AG169" i="427"/>
  <c r="AF169" i="427"/>
  <c r="W169" i="427"/>
  <c r="H169" i="427"/>
  <c r="AG168" i="427"/>
  <c r="AF168" i="427"/>
  <c r="W168" i="427"/>
  <c r="H168" i="427"/>
  <c r="AG167" i="427"/>
  <c r="AF167" i="427"/>
  <c r="W167" i="427"/>
  <c r="H167" i="427"/>
  <c r="AG166" i="427"/>
  <c r="AF166" i="427"/>
  <c r="W166" i="427"/>
  <c r="H166" i="427"/>
  <c r="W165" i="427"/>
  <c r="N165" i="427" s="1"/>
  <c r="P165" i="427"/>
  <c r="H165" i="427"/>
  <c r="W164" i="427"/>
  <c r="N164" i="427"/>
  <c r="AG164" i="427" s="1"/>
  <c r="H164" i="427"/>
  <c r="W163" i="427"/>
  <c r="N163" i="427" s="1"/>
  <c r="P163" i="427"/>
  <c r="H163" i="427"/>
  <c r="W162" i="427"/>
  <c r="N162" i="427"/>
  <c r="AG162" i="427" s="1"/>
  <c r="P162" i="427"/>
  <c r="H162" i="427"/>
  <c r="W161" i="427"/>
  <c r="N161" i="427"/>
  <c r="AF161" i="427" s="1"/>
  <c r="P161" i="427"/>
  <c r="H161" i="427"/>
  <c r="AE160" i="427"/>
  <c r="AD160" i="427"/>
  <c r="AA160" i="427"/>
  <c r="Z160" i="427"/>
  <c r="M160" i="427"/>
  <c r="P160" i="427" s="1"/>
  <c r="W159" i="427"/>
  <c r="H159" i="427"/>
  <c r="W158" i="427"/>
  <c r="H158" i="427"/>
  <c r="W157" i="427"/>
  <c r="H157" i="427"/>
  <c r="W156" i="427"/>
  <c r="H156" i="427"/>
  <c r="AG155" i="427"/>
  <c r="AF155" i="427"/>
  <c r="W155" i="427"/>
  <c r="H155" i="427"/>
  <c r="W154" i="427"/>
  <c r="P154" i="427"/>
  <c r="N154" i="427"/>
  <c r="AG154" i="427" s="1"/>
  <c r="H154" i="427"/>
  <c r="W153" i="427"/>
  <c r="N153" i="427" s="1"/>
  <c r="O153" i="427" s="1"/>
  <c r="P153" i="427"/>
  <c r="H153" i="427"/>
  <c r="W152" i="427"/>
  <c r="P152" i="427"/>
  <c r="N152" i="427"/>
  <c r="AG152" i="427" s="1"/>
  <c r="H152" i="427"/>
  <c r="W151" i="427"/>
  <c r="P151" i="427"/>
  <c r="N151" i="427"/>
  <c r="O151" i="427" s="1"/>
  <c r="H151" i="427"/>
  <c r="W150" i="427"/>
  <c r="N150" i="427" s="1"/>
  <c r="P150" i="427"/>
  <c r="H150" i="427"/>
  <c r="W149" i="427"/>
  <c r="N149" i="427"/>
  <c r="O149" i="427" s="1"/>
  <c r="H149" i="427"/>
  <c r="W148" i="427"/>
  <c r="N148" i="427" s="1"/>
  <c r="P148" i="427"/>
  <c r="H148" i="427"/>
  <c r="AE147" i="427"/>
  <c r="AD147" i="427"/>
  <c r="AA147" i="427"/>
  <c r="Z147" i="427"/>
  <c r="W147" i="427"/>
  <c r="M147" i="427"/>
  <c r="W146" i="427"/>
  <c r="H146" i="427"/>
  <c r="AG145" i="427"/>
  <c r="AF145" i="427"/>
  <c r="W145" i="427"/>
  <c r="AG144" i="427"/>
  <c r="AF144" i="427"/>
  <c r="W144" i="427"/>
  <c r="W143" i="427"/>
  <c r="N143" i="427" s="1"/>
  <c r="P143" i="427"/>
  <c r="H143" i="427"/>
  <c r="W142" i="427"/>
  <c r="N142" i="427"/>
  <c r="AG142" i="427" s="1"/>
  <c r="H142" i="427"/>
  <c r="W141" i="427"/>
  <c r="N141" i="427" s="1"/>
  <c r="P141" i="427"/>
  <c r="H141" i="427"/>
  <c r="W140" i="427"/>
  <c r="N140" i="427" s="1"/>
  <c r="P140" i="427"/>
  <c r="H140" i="427"/>
  <c r="W139" i="427"/>
  <c r="N139" i="427" s="1"/>
  <c r="P139" i="427"/>
  <c r="H139" i="427"/>
  <c r="W138" i="427"/>
  <c r="N138" i="427" s="1"/>
  <c r="P138" i="427"/>
  <c r="H138" i="427"/>
  <c r="W137" i="427"/>
  <c r="N137" i="427" s="1"/>
  <c r="P137" i="427"/>
  <c r="H137" i="427"/>
  <c r="W136" i="427"/>
  <c r="N136" i="427" s="1"/>
  <c r="H136" i="427"/>
  <c r="W135" i="427"/>
  <c r="N135" i="427" s="1"/>
  <c r="P135" i="427"/>
  <c r="P147" i="427"/>
  <c r="H135" i="427"/>
  <c r="AE134" i="427"/>
  <c r="AD134" i="427"/>
  <c r="AA134" i="427"/>
  <c r="Z134" i="427"/>
  <c r="M134" i="427"/>
  <c r="W133" i="427"/>
  <c r="H133" i="427"/>
  <c r="W132" i="427"/>
  <c r="H132" i="427"/>
  <c r="AG131" i="427"/>
  <c r="AF131" i="427"/>
  <c r="W131" i="427"/>
  <c r="H131" i="427"/>
  <c r="W130" i="427"/>
  <c r="N130" i="427" s="1"/>
  <c r="P130" i="427"/>
  <c r="H130" i="427"/>
  <c r="W129" i="427"/>
  <c r="N129" i="427"/>
  <c r="AF129" i="427" s="1"/>
  <c r="P129" i="427"/>
  <c r="H129" i="427"/>
  <c r="W128" i="427"/>
  <c r="N128" i="427" s="1"/>
  <c r="P128" i="427"/>
  <c r="H128" i="427"/>
  <c r="W127" i="427"/>
  <c r="N127" i="427" s="1"/>
  <c r="P127" i="427"/>
  <c r="H127" i="427"/>
  <c r="W126" i="427"/>
  <c r="N126" i="427" s="1"/>
  <c r="P126" i="427"/>
  <c r="H126" i="427"/>
  <c r="W125" i="427"/>
  <c r="N125" i="427"/>
  <c r="P125" i="427"/>
  <c r="H125" i="427"/>
  <c r="W124" i="427"/>
  <c r="N124" i="427" s="1"/>
  <c r="P124" i="427"/>
  <c r="H124" i="427"/>
  <c r="W123" i="427"/>
  <c r="N123" i="427" s="1"/>
  <c r="P123" i="427"/>
  <c r="H123" i="427"/>
  <c r="W122" i="427"/>
  <c r="N122" i="427"/>
  <c r="AG122" i="427" s="1"/>
  <c r="P122" i="427"/>
  <c r="H122" i="427"/>
  <c r="AE121" i="427"/>
  <c r="AD121" i="427"/>
  <c r="AA121" i="427"/>
  <c r="Z121" i="427"/>
  <c r="W121" i="427"/>
  <c r="M121" i="427"/>
  <c r="P121" i="427" s="1"/>
  <c r="AG120" i="427"/>
  <c r="AF120" i="427"/>
  <c r="W120" i="427"/>
  <c r="H120" i="427"/>
  <c r="AG119" i="427"/>
  <c r="AF119" i="427"/>
  <c r="W119" i="427"/>
  <c r="H119" i="427"/>
  <c r="AG118" i="427"/>
  <c r="AF118" i="427"/>
  <c r="W118" i="427"/>
  <c r="H118" i="427"/>
  <c r="AG117" i="427"/>
  <c r="AF117" i="427"/>
  <c r="W117" i="427"/>
  <c r="H117" i="427"/>
  <c r="AG116" i="427"/>
  <c r="AF116" i="427"/>
  <c r="W116" i="427"/>
  <c r="H116" i="427"/>
  <c r="W115" i="427"/>
  <c r="N115" i="427"/>
  <c r="O115" i="427" s="1"/>
  <c r="H115" i="427"/>
  <c r="W114" i="427"/>
  <c r="N114" i="427" s="1"/>
  <c r="P114" i="427"/>
  <c r="H114" i="427"/>
  <c r="W113" i="427"/>
  <c r="N113" i="427"/>
  <c r="O113" i="427" s="1"/>
  <c r="H113" i="427"/>
  <c r="W112" i="427"/>
  <c r="N112" i="427" s="1"/>
  <c r="P112" i="427"/>
  <c r="H112" i="427"/>
  <c r="W111" i="427"/>
  <c r="N111" i="427"/>
  <c r="O111" i="427" s="1"/>
  <c r="H111" i="427"/>
  <c r="W110" i="427"/>
  <c r="N110" i="427" s="1"/>
  <c r="P110" i="427"/>
  <c r="H110" i="427"/>
  <c r="W109" i="427"/>
  <c r="N109" i="427" s="1"/>
  <c r="P109" i="427"/>
  <c r="H109" i="427"/>
  <c r="AE108" i="427"/>
  <c r="AD108" i="427"/>
  <c r="AA108" i="427"/>
  <c r="Z108" i="427"/>
  <c r="W108" i="427"/>
  <c r="M108" i="427"/>
  <c r="W107" i="427"/>
  <c r="H107" i="427"/>
  <c r="AG106" i="427"/>
  <c r="AF106" i="427"/>
  <c r="W106" i="427"/>
  <c r="H106" i="427"/>
  <c r="AG105" i="427"/>
  <c r="AF105" i="427"/>
  <c r="W105" i="427"/>
  <c r="H105" i="427"/>
  <c r="AG104" i="427"/>
  <c r="AF104" i="427"/>
  <c r="W104" i="427"/>
  <c r="H104" i="427"/>
  <c r="AG103" i="427"/>
  <c r="AF103" i="427"/>
  <c r="W103" i="427"/>
  <c r="H103" i="427"/>
  <c r="AG102" i="427"/>
  <c r="AF102" i="427"/>
  <c r="W102" i="427"/>
  <c r="H102" i="427"/>
  <c r="AG101" i="427"/>
  <c r="AF101" i="427"/>
  <c r="W101" i="427"/>
  <c r="H101" i="427"/>
  <c r="AG100" i="427"/>
  <c r="AF100" i="427"/>
  <c r="W100" i="427"/>
  <c r="H100" i="427"/>
  <c r="W99" i="427"/>
  <c r="N99" i="427" s="1"/>
  <c r="P99" i="427"/>
  <c r="H99" i="427"/>
  <c r="W98" i="427"/>
  <c r="N98" i="427" s="1"/>
  <c r="P98" i="427"/>
  <c r="H98" i="427"/>
  <c r="W97" i="427"/>
  <c r="N97" i="427" s="1"/>
  <c r="P97" i="427"/>
  <c r="H97" i="427"/>
  <c r="W96" i="427"/>
  <c r="N96" i="427" s="1"/>
  <c r="P96" i="427"/>
  <c r="H96" i="427"/>
  <c r="AE95" i="427"/>
  <c r="AD95" i="427"/>
  <c r="AA95" i="427"/>
  <c r="Z95" i="427"/>
  <c r="M95" i="427"/>
  <c r="AG94" i="427"/>
  <c r="AF94" i="427"/>
  <c r="W94" i="427"/>
  <c r="H94" i="427"/>
  <c r="AG93" i="427"/>
  <c r="AF93" i="427"/>
  <c r="W93" i="427"/>
  <c r="H93" i="427"/>
  <c r="AG92" i="427"/>
  <c r="AF92" i="427"/>
  <c r="W92" i="427"/>
  <c r="H92" i="427"/>
  <c r="W91" i="427"/>
  <c r="P91" i="427"/>
  <c r="N91" i="427"/>
  <c r="O91" i="427" s="1"/>
  <c r="H91" i="427"/>
  <c r="W90" i="427"/>
  <c r="N90" i="427"/>
  <c r="AF90" i="427" s="1"/>
  <c r="P90" i="427"/>
  <c r="H90" i="427"/>
  <c r="W89" i="427"/>
  <c r="P89" i="427"/>
  <c r="N89" i="427"/>
  <c r="O89" i="427" s="1"/>
  <c r="AG89" i="427"/>
  <c r="H89" i="427"/>
  <c r="W88" i="427"/>
  <c r="N88" i="427" s="1"/>
  <c r="AF88" i="427" s="1"/>
  <c r="P88" i="427"/>
  <c r="H88" i="427"/>
  <c r="W87" i="427"/>
  <c r="N87" i="427" s="1"/>
  <c r="P87" i="427"/>
  <c r="H87" i="427"/>
  <c r="W86" i="427"/>
  <c r="N86" i="427"/>
  <c r="AF86" i="427" s="1"/>
  <c r="P86" i="427"/>
  <c r="H86" i="427"/>
  <c r="W85" i="427"/>
  <c r="N85" i="427" s="1"/>
  <c r="P85" i="427"/>
  <c r="H85" i="427"/>
  <c r="W84" i="427"/>
  <c r="N84" i="427" s="1"/>
  <c r="P84" i="427"/>
  <c r="H84" i="427"/>
  <c r="W83" i="427"/>
  <c r="N83" i="427" s="1"/>
  <c r="AG83" i="427" s="1"/>
  <c r="H83" i="427"/>
  <c r="AE82" i="427"/>
  <c r="AD82" i="427"/>
  <c r="AA82" i="427"/>
  <c r="Z82" i="427"/>
  <c r="M82" i="427"/>
  <c r="W81" i="427"/>
  <c r="AG80" i="427"/>
  <c r="AF80" i="427"/>
  <c r="W80" i="427"/>
  <c r="H80" i="427"/>
  <c r="AG79" i="427"/>
  <c r="AF79" i="427"/>
  <c r="W79" i="427"/>
  <c r="H79" i="427"/>
  <c r="AG78" i="427"/>
  <c r="AF78" i="427"/>
  <c r="W78" i="427"/>
  <c r="H78" i="427"/>
  <c r="AG77" i="427"/>
  <c r="AF77" i="427"/>
  <c r="W77" i="427"/>
  <c r="H77" i="427"/>
  <c r="AG76" i="427"/>
  <c r="AF76" i="427"/>
  <c r="W76" i="427"/>
  <c r="H76" i="427"/>
  <c r="AG75" i="427"/>
  <c r="AF75" i="427"/>
  <c r="W75" i="427"/>
  <c r="H75" i="427"/>
  <c r="AG74" i="427"/>
  <c r="AF74" i="427"/>
  <c r="W74" i="427"/>
  <c r="H74" i="427"/>
  <c r="W73" i="427"/>
  <c r="N73" i="427" s="1"/>
  <c r="P73" i="427"/>
  <c r="O73" i="427"/>
  <c r="H73" i="427"/>
  <c r="W72" i="427"/>
  <c r="N72" i="427" s="1"/>
  <c r="P72" i="427"/>
  <c r="H72" i="427"/>
  <c r="W71" i="427"/>
  <c r="N71" i="427" s="1"/>
  <c r="AF71" i="427" s="1"/>
  <c r="P71" i="427"/>
  <c r="H71" i="427"/>
  <c r="W70" i="427"/>
  <c r="N70" i="427" s="1"/>
  <c r="AF70" i="427" s="1"/>
  <c r="P82" i="427"/>
  <c r="H70" i="427"/>
  <c r="AE69" i="427"/>
  <c r="AD69" i="427"/>
  <c r="AA69" i="427"/>
  <c r="Z69" i="427"/>
  <c r="W69" i="427"/>
  <c r="M69" i="427"/>
  <c r="W68" i="427"/>
  <c r="H68" i="427"/>
  <c r="AG67" i="427"/>
  <c r="AF67" i="427"/>
  <c r="W67" i="427"/>
  <c r="H67" i="427"/>
  <c r="AG66" i="427"/>
  <c r="AF66" i="427"/>
  <c r="W66" i="427"/>
  <c r="H66" i="427"/>
  <c r="AG65" i="427"/>
  <c r="AF65" i="427"/>
  <c r="W65" i="427"/>
  <c r="H65" i="427"/>
  <c r="AG64" i="427"/>
  <c r="AF64" i="427"/>
  <c r="W64" i="427"/>
  <c r="H64" i="427"/>
  <c r="AG63" i="427"/>
  <c r="AF63" i="427"/>
  <c r="W63" i="427"/>
  <c r="H63" i="427"/>
  <c r="AG62" i="427"/>
  <c r="AF62" i="427"/>
  <c r="W62" i="427"/>
  <c r="H62" i="427"/>
  <c r="W61" i="427"/>
  <c r="N61" i="427" s="1"/>
  <c r="AF61" i="427" s="1"/>
  <c r="P61" i="427"/>
  <c r="H61" i="427"/>
  <c r="W60" i="427"/>
  <c r="P60" i="427"/>
  <c r="N60" i="427"/>
  <c r="O60" i="427" s="1"/>
  <c r="H60" i="427"/>
  <c r="W59" i="427"/>
  <c r="P59" i="427"/>
  <c r="N59" i="427"/>
  <c r="AF59" i="427" s="1"/>
  <c r="H59" i="427"/>
  <c r="W58" i="427"/>
  <c r="N58" i="427" s="1"/>
  <c r="AF58" i="427" s="1"/>
  <c r="P58" i="427"/>
  <c r="H58" i="427"/>
  <c r="W57" i="427"/>
  <c r="N57" i="427" s="1"/>
  <c r="O57" i="427" s="1"/>
  <c r="P57" i="427"/>
  <c r="H57" i="427"/>
  <c r="AE56" i="427"/>
  <c r="AD56" i="427"/>
  <c r="AA56" i="427"/>
  <c r="Z56" i="427"/>
  <c r="W56" i="427"/>
  <c r="M56" i="427"/>
  <c r="W55" i="427"/>
  <c r="H55" i="427"/>
  <c r="AG54" i="427"/>
  <c r="AF54" i="427"/>
  <c r="W54" i="427"/>
  <c r="H54" i="427"/>
  <c r="AG53" i="427"/>
  <c r="AF53" i="427"/>
  <c r="W53" i="427"/>
  <c r="H53" i="427"/>
  <c r="AG52" i="427"/>
  <c r="AF52" i="427"/>
  <c r="W52" i="427"/>
  <c r="H52" i="427"/>
  <c r="AG51" i="427"/>
  <c r="AF51" i="427"/>
  <c r="W51" i="427"/>
  <c r="H51" i="427"/>
  <c r="W50" i="427"/>
  <c r="N50" i="427"/>
  <c r="O50" i="427" s="1"/>
  <c r="P50" i="427"/>
  <c r="H50" i="427"/>
  <c r="W49" i="427"/>
  <c r="N49" i="427" s="1"/>
  <c r="P49" i="427"/>
  <c r="H49" i="427"/>
  <c r="W48" i="427"/>
  <c r="N48" i="427"/>
  <c r="O48" i="427" s="1"/>
  <c r="P48" i="427"/>
  <c r="H48" i="427"/>
  <c r="W47" i="427"/>
  <c r="N47" i="427" s="1"/>
  <c r="P47" i="427"/>
  <c r="H47" i="427"/>
  <c r="W46" i="427"/>
  <c r="N46" i="427"/>
  <c r="O46" i="427" s="1"/>
  <c r="P46" i="427"/>
  <c r="H46" i="427"/>
  <c r="W45" i="427"/>
  <c r="N45" i="427" s="1"/>
  <c r="P45" i="427"/>
  <c r="H45" i="427"/>
  <c r="W44" i="427"/>
  <c r="N44" i="427" s="1"/>
  <c r="P56" i="427"/>
  <c r="H44" i="427"/>
  <c r="AE43" i="427"/>
  <c r="AD43" i="427"/>
  <c r="AA43" i="427"/>
  <c r="Z43" i="427"/>
  <c r="M43" i="427"/>
  <c r="W42" i="427"/>
  <c r="H42" i="427"/>
  <c r="W41" i="427"/>
  <c r="AG40" i="427"/>
  <c r="AF40" i="427"/>
  <c r="W40" i="427"/>
  <c r="H40" i="427"/>
  <c r="AG39" i="427"/>
  <c r="AF39" i="427"/>
  <c r="W39" i="427"/>
  <c r="H39" i="427"/>
  <c r="AG38" i="427"/>
  <c r="AF38" i="427"/>
  <c r="W38" i="427"/>
  <c r="H38" i="427"/>
  <c r="W37" i="427"/>
  <c r="N37" i="427" s="1"/>
  <c r="P37" i="427"/>
  <c r="H37" i="427"/>
  <c r="W36" i="427"/>
  <c r="P36" i="427"/>
  <c r="N36" i="427"/>
  <c r="AF36" i="427"/>
  <c r="H36" i="427"/>
  <c r="W35" i="427"/>
  <c r="N35" i="427" s="1"/>
  <c r="P35" i="427"/>
  <c r="H35" i="427"/>
  <c r="W34" i="427"/>
  <c r="P34" i="427"/>
  <c r="N34" i="427"/>
  <c r="O34" i="427" s="1"/>
  <c r="H34" i="427"/>
  <c r="W33" i="427"/>
  <c r="N33" i="427" s="1"/>
  <c r="P33" i="427"/>
  <c r="H33" i="427"/>
  <c r="W32" i="427"/>
  <c r="N32" i="427" s="1"/>
  <c r="P32" i="427"/>
  <c r="H32" i="427"/>
  <c r="W31" i="427"/>
  <c r="N31" i="427" s="1"/>
  <c r="P31" i="427"/>
  <c r="P43" i="427"/>
  <c r="H31" i="427"/>
  <c r="AE30" i="427"/>
  <c r="AD30" i="427"/>
  <c r="AA30" i="427"/>
  <c r="Z30" i="427"/>
  <c r="M30" i="427"/>
  <c r="P30" i="427" s="1"/>
  <c r="AF29" i="427"/>
  <c r="W29" i="427"/>
  <c r="H29" i="427"/>
  <c r="AG28" i="427"/>
  <c r="AF28" i="427"/>
  <c r="W28" i="427"/>
  <c r="H28" i="427"/>
  <c r="AG27" i="427"/>
  <c r="AF27" i="427"/>
  <c r="W27" i="427"/>
  <c r="H27" i="427"/>
  <c r="AG26" i="427"/>
  <c r="AF26" i="427"/>
  <c r="W26" i="427"/>
  <c r="H26" i="427"/>
  <c r="AG25" i="427"/>
  <c r="AF25" i="427"/>
  <c r="W25" i="427"/>
  <c r="H25" i="427"/>
  <c r="W24" i="427"/>
  <c r="N24" i="427" s="1"/>
  <c r="P24" i="427"/>
  <c r="H24" i="427"/>
  <c r="W23" i="427"/>
  <c r="N23" i="427" s="1"/>
  <c r="P23" i="427"/>
  <c r="H23" i="427"/>
  <c r="W22" i="427"/>
  <c r="N22" i="427" s="1"/>
  <c r="P22" i="427"/>
  <c r="H22" i="427"/>
  <c r="W21" i="427"/>
  <c r="N21" i="427" s="1"/>
  <c r="P21" i="427"/>
  <c r="H21" i="427"/>
  <c r="W20" i="427"/>
  <c r="N20" i="427" s="1"/>
  <c r="H20" i="427"/>
  <c r="W19" i="427"/>
  <c r="N19" i="427"/>
  <c r="O19" i="427" s="1"/>
  <c r="P19" i="427"/>
  <c r="H19" i="427"/>
  <c r="W18" i="427"/>
  <c r="N18" i="427" s="1"/>
  <c r="P18" i="427"/>
  <c r="H18" i="427"/>
  <c r="AE17" i="427"/>
  <c r="AE2" i="427" s="1"/>
  <c r="AD17" i="427"/>
  <c r="AA17" i="427"/>
  <c r="Z17" i="427"/>
  <c r="W17" i="427"/>
  <c r="M17" i="427"/>
  <c r="AG16" i="427"/>
  <c r="AF16" i="427"/>
  <c r="W16" i="427"/>
  <c r="H16" i="427"/>
  <c r="AG15" i="427"/>
  <c r="AF15" i="427"/>
  <c r="W15" i="427"/>
  <c r="H15" i="427"/>
  <c r="AG14" i="427"/>
  <c r="AF14" i="427"/>
  <c r="W14" i="427"/>
  <c r="H14" i="427"/>
  <c r="AG13" i="427"/>
  <c r="AF13" i="427"/>
  <c r="W13" i="427"/>
  <c r="H13" i="427"/>
  <c r="AG12" i="427"/>
  <c r="AF12" i="427"/>
  <c r="W12" i="427"/>
  <c r="H12" i="427"/>
  <c r="AG11" i="427"/>
  <c r="AF11" i="427"/>
  <c r="W11" i="427"/>
  <c r="H11" i="427"/>
  <c r="W10" i="427"/>
  <c r="P10" i="427"/>
  <c r="N10" i="427"/>
  <c r="O10" i="427" s="1"/>
  <c r="H10" i="427"/>
  <c r="W9" i="427"/>
  <c r="N9" i="427"/>
  <c r="P9" i="427"/>
  <c r="H9" i="427"/>
  <c r="W8" i="427"/>
  <c r="P8" i="427"/>
  <c r="N8" i="427"/>
  <c r="O8" i="427" s="1"/>
  <c r="H8" i="427"/>
  <c r="W7" i="427"/>
  <c r="N7" i="427"/>
  <c r="P7" i="427"/>
  <c r="H7" i="427"/>
  <c r="W6" i="427"/>
  <c r="P6" i="427"/>
  <c r="N6" i="427"/>
  <c r="O6" i="427" s="1"/>
  <c r="H6" i="427"/>
  <c r="W5" i="427"/>
  <c r="N5" i="427" s="1"/>
  <c r="P5" i="427"/>
  <c r="P17" i="427"/>
  <c r="H5" i="427"/>
  <c r="AA2" i="427"/>
  <c r="I2" i="427"/>
  <c r="E1" i="427"/>
  <c r="AE173" i="426"/>
  <c r="AD173" i="426"/>
  <c r="AA173" i="426"/>
  <c r="Z173" i="426"/>
  <c r="M173" i="426"/>
  <c r="W172" i="426"/>
  <c r="H172" i="426"/>
  <c r="W171" i="426"/>
  <c r="H171" i="426"/>
  <c r="AG170" i="426"/>
  <c r="AF170" i="426"/>
  <c r="W170" i="426"/>
  <c r="H170" i="426"/>
  <c r="AG169" i="426"/>
  <c r="AF169" i="426"/>
  <c r="W169" i="426"/>
  <c r="H169" i="426"/>
  <c r="AG168" i="426"/>
  <c r="AF168" i="426"/>
  <c r="W168" i="426"/>
  <c r="H168" i="426"/>
  <c r="AG167" i="426"/>
  <c r="AF167" i="426"/>
  <c r="W167" i="426"/>
  <c r="H167" i="426"/>
  <c r="AG166" i="426"/>
  <c r="AF166" i="426"/>
  <c r="W166" i="426"/>
  <c r="H166" i="426"/>
  <c r="W165" i="426"/>
  <c r="N165" i="426" s="1"/>
  <c r="P165" i="426"/>
  <c r="H165" i="426"/>
  <c r="W164" i="426"/>
  <c r="P164" i="426"/>
  <c r="N164" i="426"/>
  <c r="O164" i="426" s="1"/>
  <c r="H164" i="426"/>
  <c r="W163" i="426"/>
  <c r="N163" i="426" s="1"/>
  <c r="P163" i="426"/>
  <c r="H163" i="426"/>
  <c r="W162" i="426"/>
  <c r="N162" i="426" s="1"/>
  <c r="P162" i="426"/>
  <c r="H162" i="426"/>
  <c r="W161" i="426"/>
  <c r="N161" i="426" s="1"/>
  <c r="P161" i="426"/>
  <c r="H161" i="426"/>
  <c r="AE160" i="426"/>
  <c r="AD160" i="426"/>
  <c r="AA160" i="426"/>
  <c r="Z160" i="426"/>
  <c r="M160" i="426"/>
  <c r="W159" i="426"/>
  <c r="H159" i="426"/>
  <c r="W158" i="426"/>
  <c r="H158" i="426"/>
  <c r="W157" i="426"/>
  <c r="H157" i="426"/>
  <c r="W156" i="426"/>
  <c r="H156" i="426"/>
  <c r="AG155" i="426"/>
  <c r="AF155" i="426"/>
  <c r="W155" i="426"/>
  <c r="H155" i="426"/>
  <c r="W154" i="426"/>
  <c r="P154" i="426"/>
  <c r="N154" i="426"/>
  <c r="O154" i="426" s="1"/>
  <c r="H154" i="426"/>
  <c r="W153" i="426"/>
  <c r="N153" i="426" s="1"/>
  <c r="P153" i="426"/>
  <c r="H153" i="426"/>
  <c r="W152" i="426"/>
  <c r="P152" i="426"/>
  <c r="N152" i="426"/>
  <c r="O152" i="426" s="1"/>
  <c r="H152" i="426"/>
  <c r="W151" i="426"/>
  <c r="N151" i="426"/>
  <c r="O151" i="426" s="1"/>
  <c r="AF151" i="426"/>
  <c r="P151" i="426"/>
  <c r="H151" i="426"/>
  <c r="W150" i="426"/>
  <c r="N150" i="426" s="1"/>
  <c r="O150" i="426" s="1"/>
  <c r="P150" i="426"/>
  <c r="H150" i="426"/>
  <c r="W149" i="426"/>
  <c r="N149" i="426" s="1"/>
  <c r="P149" i="426"/>
  <c r="H149" i="426"/>
  <c r="W148" i="426"/>
  <c r="N148" i="426"/>
  <c r="AG148" i="426" s="1"/>
  <c r="H148" i="426"/>
  <c r="AE147" i="426"/>
  <c r="AD147" i="426"/>
  <c r="AA147" i="426"/>
  <c r="Z147" i="426"/>
  <c r="W147" i="426"/>
  <c r="M147" i="426"/>
  <c r="W146" i="426"/>
  <c r="H146" i="426"/>
  <c r="AG145" i="426"/>
  <c r="AF145" i="426"/>
  <c r="W145" i="426"/>
  <c r="AG144" i="426"/>
  <c r="AF144" i="426"/>
  <c r="W144" i="426"/>
  <c r="W143" i="426"/>
  <c r="N143" i="426" s="1"/>
  <c r="P143" i="426"/>
  <c r="H143" i="426"/>
  <c r="W142" i="426"/>
  <c r="N142" i="426" s="1"/>
  <c r="P142" i="426"/>
  <c r="H142" i="426"/>
  <c r="W141" i="426"/>
  <c r="N141" i="426" s="1"/>
  <c r="P141" i="426"/>
  <c r="H141" i="426"/>
  <c r="W140" i="426"/>
  <c r="N140" i="426" s="1"/>
  <c r="P140" i="426"/>
  <c r="H140" i="426"/>
  <c r="W139" i="426"/>
  <c r="N139" i="426" s="1"/>
  <c r="P139" i="426"/>
  <c r="H139" i="426"/>
  <c r="W138" i="426"/>
  <c r="N138" i="426" s="1"/>
  <c r="P138" i="426"/>
  <c r="H138" i="426"/>
  <c r="W137" i="426"/>
  <c r="N137" i="426" s="1"/>
  <c r="P137" i="426"/>
  <c r="H137" i="426"/>
  <c r="W136" i="426"/>
  <c r="N136" i="426" s="1"/>
  <c r="P136" i="426"/>
  <c r="H136" i="426"/>
  <c r="W135" i="426"/>
  <c r="N135" i="426" s="1"/>
  <c r="P135" i="426"/>
  <c r="H135" i="426"/>
  <c r="AE134" i="426"/>
  <c r="AD134" i="426"/>
  <c r="AA134" i="426"/>
  <c r="Z134" i="426"/>
  <c r="M134" i="426"/>
  <c r="W133" i="426"/>
  <c r="H133" i="426"/>
  <c r="W132" i="426"/>
  <c r="H132" i="426"/>
  <c r="AG131" i="426"/>
  <c r="AF131" i="426"/>
  <c r="W131" i="426"/>
  <c r="H131" i="426"/>
  <c r="W130" i="426"/>
  <c r="N130" i="426" s="1"/>
  <c r="P130" i="426"/>
  <c r="H130" i="426"/>
  <c r="W129" i="426"/>
  <c r="P129" i="426"/>
  <c r="N129" i="426"/>
  <c r="AG129" i="426" s="1"/>
  <c r="H129" i="426"/>
  <c r="W128" i="426"/>
  <c r="N128" i="426" s="1"/>
  <c r="P128" i="426"/>
  <c r="H128" i="426"/>
  <c r="W127" i="426"/>
  <c r="N127" i="426" s="1"/>
  <c r="AG127" i="426" s="1"/>
  <c r="P127" i="426"/>
  <c r="H127" i="426"/>
  <c r="W126" i="426"/>
  <c r="N126" i="426" s="1"/>
  <c r="P126" i="426"/>
  <c r="H126" i="426"/>
  <c r="W125" i="426"/>
  <c r="N125" i="426" s="1"/>
  <c r="AG125" i="426" s="1"/>
  <c r="P125" i="426"/>
  <c r="H125" i="426"/>
  <c r="W124" i="426"/>
  <c r="N124" i="426" s="1"/>
  <c r="P124" i="426"/>
  <c r="H124" i="426"/>
  <c r="W123" i="426"/>
  <c r="P123" i="426"/>
  <c r="N123" i="426"/>
  <c r="AG123" i="426" s="1"/>
  <c r="H123" i="426"/>
  <c r="W122" i="426"/>
  <c r="P122" i="426"/>
  <c r="N122" i="426"/>
  <c r="AG122" i="426" s="1"/>
  <c r="P134" i="426"/>
  <c r="H122" i="426"/>
  <c r="AE121" i="426"/>
  <c r="AD121" i="426"/>
  <c r="AA121" i="426"/>
  <c r="Z121" i="426"/>
  <c r="W121" i="426"/>
  <c r="M121" i="426"/>
  <c r="P121" i="426" s="1"/>
  <c r="AG120" i="426"/>
  <c r="AF120" i="426"/>
  <c r="W120" i="426"/>
  <c r="H120" i="426"/>
  <c r="AG119" i="426"/>
  <c r="AF119" i="426"/>
  <c r="W119" i="426"/>
  <c r="H119" i="426"/>
  <c r="AG118" i="426"/>
  <c r="AF118" i="426"/>
  <c r="W118" i="426"/>
  <c r="H118" i="426"/>
  <c r="AG117" i="426"/>
  <c r="AF117" i="426"/>
  <c r="W117" i="426"/>
  <c r="H117" i="426"/>
  <c r="AG116" i="426"/>
  <c r="AF116" i="426"/>
  <c r="W116" i="426"/>
  <c r="H116" i="426"/>
  <c r="W115" i="426"/>
  <c r="N115" i="426"/>
  <c r="O115" i="426" s="1"/>
  <c r="H115" i="426"/>
  <c r="W114" i="426"/>
  <c r="N114" i="426" s="1"/>
  <c r="P114" i="426"/>
  <c r="H114" i="426"/>
  <c r="W113" i="426"/>
  <c r="N113" i="426"/>
  <c r="O113" i="426" s="1"/>
  <c r="H113" i="426"/>
  <c r="W112" i="426"/>
  <c r="N112" i="426" s="1"/>
  <c r="P112" i="426"/>
  <c r="H112" i="426"/>
  <c r="W111" i="426"/>
  <c r="N111" i="426"/>
  <c r="O111" i="426" s="1"/>
  <c r="H111" i="426"/>
  <c r="W110" i="426"/>
  <c r="N110" i="426" s="1"/>
  <c r="P110" i="426"/>
  <c r="H110" i="426"/>
  <c r="W109" i="426"/>
  <c r="N109" i="426" s="1"/>
  <c r="P109" i="426"/>
  <c r="H109" i="426"/>
  <c r="AE108" i="426"/>
  <c r="AD108" i="426"/>
  <c r="AA108" i="426"/>
  <c r="Z108" i="426"/>
  <c r="W108" i="426"/>
  <c r="M108" i="426"/>
  <c r="W107" i="426"/>
  <c r="H107" i="426"/>
  <c r="AG106" i="426"/>
  <c r="AF106" i="426"/>
  <c r="W106" i="426"/>
  <c r="H106" i="426"/>
  <c r="AG105" i="426"/>
  <c r="AF105" i="426"/>
  <c r="W105" i="426"/>
  <c r="H105" i="426"/>
  <c r="AG104" i="426"/>
  <c r="AF104" i="426"/>
  <c r="W104" i="426"/>
  <c r="H104" i="426"/>
  <c r="AG103" i="426"/>
  <c r="AF103" i="426"/>
  <c r="W103" i="426"/>
  <c r="H103" i="426"/>
  <c r="AG102" i="426"/>
  <c r="AF102" i="426"/>
  <c r="W102" i="426"/>
  <c r="H102" i="426"/>
  <c r="AG101" i="426"/>
  <c r="AF101" i="426"/>
  <c r="W101" i="426"/>
  <c r="H101" i="426"/>
  <c r="AG100" i="426"/>
  <c r="AF100" i="426"/>
  <c r="W100" i="426"/>
  <c r="H100" i="426"/>
  <c r="W99" i="426"/>
  <c r="N99" i="426" s="1"/>
  <c r="P99" i="426"/>
  <c r="H99" i="426"/>
  <c r="W98" i="426"/>
  <c r="N98" i="426" s="1"/>
  <c r="P98" i="426"/>
  <c r="H98" i="426"/>
  <c r="W97" i="426"/>
  <c r="N97" i="426" s="1"/>
  <c r="P97" i="426"/>
  <c r="H97" i="426"/>
  <c r="W96" i="426"/>
  <c r="N96" i="426" s="1"/>
  <c r="P96" i="426"/>
  <c r="H96" i="426"/>
  <c r="AE95" i="426"/>
  <c r="AD95" i="426"/>
  <c r="AA95" i="426"/>
  <c r="Z95" i="426"/>
  <c r="M95" i="426"/>
  <c r="AG94" i="426"/>
  <c r="AF94" i="426"/>
  <c r="W94" i="426"/>
  <c r="H94" i="426"/>
  <c r="AG93" i="426"/>
  <c r="AF93" i="426"/>
  <c r="W93" i="426"/>
  <c r="H93" i="426"/>
  <c r="AG92" i="426"/>
  <c r="AF92" i="426"/>
  <c r="W92" i="426"/>
  <c r="H92" i="426"/>
  <c r="W91" i="426"/>
  <c r="P91" i="426"/>
  <c r="N91" i="426"/>
  <c r="AF91" i="426"/>
  <c r="H91" i="426"/>
  <c r="W90" i="426"/>
  <c r="N90" i="426" s="1"/>
  <c r="P90" i="426"/>
  <c r="H90" i="426"/>
  <c r="W89" i="426"/>
  <c r="N89" i="426" s="1"/>
  <c r="P89" i="426"/>
  <c r="H89" i="426"/>
  <c r="W88" i="426"/>
  <c r="N88" i="426" s="1"/>
  <c r="P88" i="426"/>
  <c r="H88" i="426"/>
  <c r="W87" i="426"/>
  <c r="P87" i="426"/>
  <c r="N87" i="426"/>
  <c r="O87" i="426" s="1"/>
  <c r="R87" i="426" s="1"/>
  <c r="H87" i="426"/>
  <c r="W86" i="426"/>
  <c r="N86" i="426"/>
  <c r="O86" i="426" s="1"/>
  <c r="P86" i="426"/>
  <c r="H86" i="426"/>
  <c r="W85" i="426"/>
  <c r="N85" i="426" s="1"/>
  <c r="P85" i="426"/>
  <c r="H85" i="426"/>
  <c r="W84" i="426"/>
  <c r="N84" i="426" s="1"/>
  <c r="O84" i="426" s="1"/>
  <c r="P84" i="426"/>
  <c r="H84" i="426"/>
  <c r="W83" i="426"/>
  <c r="N83" i="426"/>
  <c r="P83" i="426"/>
  <c r="H83" i="426"/>
  <c r="AE82" i="426"/>
  <c r="AD82" i="426"/>
  <c r="AA82" i="426"/>
  <c r="Z82" i="426"/>
  <c r="M82" i="426"/>
  <c r="W81" i="426"/>
  <c r="AG80" i="426"/>
  <c r="AF80" i="426"/>
  <c r="W80" i="426"/>
  <c r="H80" i="426"/>
  <c r="AG79" i="426"/>
  <c r="AF79" i="426"/>
  <c r="W79" i="426"/>
  <c r="H79" i="426"/>
  <c r="AG78" i="426"/>
  <c r="AF78" i="426"/>
  <c r="W78" i="426"/>
  <c r="H78" i="426"/>
  <c r="AG77" i="426"/>
  <c r="AF77" i="426"/>
  <c r="W77" i="426"/>
  <c r="H77" i="426"/>
  <c r="AG76" i="426"/>
  <c r="AF76" i="426"/>
  <c r="W76" i="426"/>
  <c r="H76" i="426"/>
  <c r="AG75" i="426"/>
  <c r="AF75" i="426"/>
  <c r="W75" i="426"/>
  <c r="H75" i="426"/>
  <c r="AG74" i="426"/>
  <c r="AF74" i="426"/>
  <c r="W74" i="426"/>
  <c r="H74" i="426"/>
  <c r="W73" i="426"/>
  <c r="N73" i="426" s="1"/>
  <c r="AG73" i="426" s="1"/>
  <c r="P73" i="426"/>
  <c r="H73" i="426"/>
  <c r="W72" i="426"/>
  <c r="N72" i="426"/>
  <c r="P72" i="426"/>
  <c r="H72" i="426"/>
  <c r="W71" i="426"/>
  <c r="N71" i="426" s="1"/>
  <c r="AF71" i="426" s="1"/>
  <c r="P71" i="426"/>
  <c r="H71" i="426"/>
  <c r="W70" i="426"/>
  <c r="N70" i="426" s="1"/>
  <c r="O70" i="426" s="1"/>
  <c r="P82" i="426"/>
  <c r="H70" i="426"/>
  <c r="AE69" i="426"/>
  <c r="AD69" i="426"/>
  <c r="AA69" i="426"/>
  <c r="Z69" i="426"/>
  <c r="W69" i="426"/>
  <c r="M69" i="426"/>
  <c r="W68" i="426"/>
  <c r="H68" i="426"/>
  <c r="AG67" i="426"/>
  <c r="AF67" i="426"/>
  <c r="W67" i="426"/>
  <c r="H67" i="426"/>
  <c r="AG66" i="426"/>
  <c r="AF66" i="426"/>
  <c r="W66" i="426"/>
  <c r="H66" i="426"/>
  <c r="AG65" i="426"/>
  <c r="AF65" i="426"/>
  <c r="W65" i="426"/>
  <c r="H65" i="426"/>
  <c r="AG64" i="426"/>
  <c r="AF64" i="426"/>
  <c r="W64" i="426"/>
  <c r="H64" i="426"/>
  <c r="AG63" i="426"/>
  <c r="AF63" i="426"/>
  <c r="W63" i="426"/>
  <c r="H63" i="426"/>
  <c r="AG62" i="426"/>
  <c r="AF62" i="426"/>
  <c r="W62" i="426"/>
  <c r="H62" i="426"/>
  <c r="W61" i="426"/>
  <c r="N61" i="426" s="1"/>
  <c r="O61" i="426" s="1"/>
  <c r="P61" i="426"/>
  <c r="H61" i="426"/>
  <c r="W60" i="426"/>
  <c r="N60" i="426" s="1"/>
  <c r="P60" i="426"/>
  <c r="H60" i="426"/>
  <c r="W59" i="426"/>
  <c r="N59" i="426"/>
  <c r="O59" i="426" s="1"/>
  <c r="P59" i="426"/>
  <c r="H59" i="426"/>
  <c r="W58" i="426"/>
  <c r="P58" i="426"/>
  <c r="N58" i="426"/>
  <c r="O58" i="426" s="1"/>
  <c r="AG58" i="426"/>
  <c r="H58" i="426"/>
  <c r="W57" i="426"/>
  <c r="N57" i="426" s="1"/>
  <c r="P57" i="426"/>
  <c r="H57" i="426"/>
  <c r="AE56" i="426"/>
  <c r="AD56" i="426"/>
  <c r="AA56" i="426"/>
  <c r="Z56" i="426"/>
  <c r="W56" i="426"/>
  <c r="M56" i="426"/>
  <c r="W55" i="426"/>
  <c r="H55" i="426"/>
  <c r="AG54" i="426"/>
  <c r="AF54" i="426"/>
  <c r="W54" i="426"/>
  <c r="H54" i="426"/>
  <c r="AG53" i="426"/>
  <c r="AF53" i="426"/>
  <c r="W53" i="426"/>
  <c r="H53" i="426"/>
  <c r="AG52" i="426"/>
  <c r="AF52" i="426"/>
  <c r="W52" i="426"/>
  <c r="H52" i="426"/>
  <c r="AG51" i="426"/>
  <c r="AF51" i="426"/>
  <c r="W51" i="426"/>
  <c r="H51" i="426"/>
  <c r="W50" i="426"/>
  <c r="N50" i="426" s="1"/>
  <c r="P50" i="426"/>
  <c r="H50" i="426"/>
  <c r="W49" i="426"/>
  <c r="N49" i="426"/>
  <c r="P49" i="426"/>
  <c r="H49" i="426"/>
  <c r="W48" i="426"/>
  <c r="N48" i="426" s="1"/>
  <c r="P48" i="426"/>
  <c r="H48" i="426"/>
  <c r="W47" i="426"/>
  <c r="N47" i="426"/>
  <c r="P47" i="426"/>
  <c r="H47" i="426"/>
  <c r="W46" i="426"/>
  <c r="N46" i="426" s="1"/>
  <c r="P46" i="426"/>
  <c r="H46" i="426"/>
  <c r="W45" i="426"/>
  <c r="N45" i="426"/>
  <c r="P45" i="426"/>
  <c r="H45" i="426"/>
  <c r="W44" i="426"/>
  <c r="N44" i="426" s="1"/>
  <c r="P56" i="426"/>
  <c r="H44" i="426"/>
  <c r="AE43" i="426"/>
  <c r="AD43" i="426"/>
  <c r="AA43" i="426"/>
  <c r="Z43" i="426"/>
  <c r="M43" i="426"/>
  <c r="W42" i="426"/>
  <c r="H42" i="426"/>
  <c r="W41" i="426"/>
  <c r="AG40" i="426"/>
  <c r="AF40" i="426"/>
  <c r="W40" i="426"/>
  <c r="H40" i="426"/>
  <c r="AG39" i="426"/>
  <c r="AF39" i="426"/>
  <c r="W39" i="426"/>
  <c r="H39" i="426"/>
  <c r="AG38" i="426"/>
  <c r="AF38" i="426"/>
  <c r="W38" i="426"/>
  <c r="H38" i="426"/>
  <c r="W37" i="426"/>
  <c r="N37" i="426" s="1"/>
  <c r="P37" i="426"/>
  <c r="H37" i="426"/>
  <c r="W36" i="426"/>
  <c r="N36" i="426"/>
  <c r="O36" i="426" s="1"/>
  <c r="H36" i="426"/>
  <c r="W35" i="426"/>
  <c r="N35" i="426" s="1"/>
  <c r="P35" i="426"/>
  <c r="H35" i="426"/>
  <c r="W34" i="426"/>
  <c r="N34" i="426"/>
  <c r="O34" i="426" s="1"/>
  <c r="H34" i="426"/>
  <c r="W33" i="426"/>
  <c r="N33" i="426" s="1"/>
  <c r="P33" i="426"/>
  <c r="H33" i="426"/>
  <c r="W32" i="426"/>
  <c r="N32" i="426"/>
  <c r="O32" i="426" s="1"/>
  <c r="P32" i="426"/>
  <c r="H32" i="426"/>
  <c r="W31" i="426"/>
  <c r="N31" i="426"/>
  <c r="O31" i="426" s="1"/>
  <c r="H31" i="426"/>
  <c r="AE30" i="426"/>
  <c r="AD30" i="426"/>
  <c r="AA30" i="426"/>
  <c r="Z30" i="426"/>
  <c r="M30" i="426"/>
  <c r="AF29" i="426"/>
  <c r="W29" i="426"/>
  <c r="H29" i="426"/>
  <c r="AG28" i="426"/>
  <c r="AF28" i="426"/>
  <c r="W28" i="426"/>
  <c r="H28" i="426"/>
  <c r="AG27" i="426"/>
  <c r="AF27" i="426"/>
  <c r="W27" i="426"/>
  <c r="H27" i="426"/>
  <c r="AG26" i="426"/>
  <c r="AF26" i="426"/>
  <c r="W26" i="426"/>
  <c r="H26" i="426"/>
  <c r="AG25" i="426"/>
  <c r="AF25" i="426"/>
  <c r="W25" i="426"/>
  <c r="H25" i="426"/>
  <c r="W24" i="426"/>
  <c r="N24" i="426" s="1"/>
  <c r="P24" i="426"/>
  <c r="H24" i="426"/>
  <c r="W23" i="426"/>
  <c r="N23" i="426"/>
  <c r="AF23" i="426" s="1"/>
  <c r="P23" i="426"/>
  <c r="H23" i="426"/>
  <c r="W22" i="426"/>
  <c r="N22" i="426" s="1"/>
  <c r="P22" i="426"/>
  <c r="H22" i="426"/>
  <c r="W21" i="426"/>
  <c r="N21" i="426" s="1"/>
  <c r="AF21" i="426" s="1"/>
  <c r="P21" i="426"/>
  <c r="H21" i="426"/>
  <c r="W20" i="426"/>
  <c r="N20" i="426" s="1"/>
  <c r="P20" i="426"/>
  <c r="H20" i="426"/>
  <c r="W19" i="426"/>
  <c r="N19" i="426"/>
  <c r="AF19" i="426" s="1"/>
  <c r="P19" i="426"/>
  <c r="H19" i="426"/>
  <c r="W18" i="426"/>
  <c r="N18" i="426"/>
  <c r="O18" i="426" s="1"/>
  <c r="P18" i="426"/>
  <c r="H18" i="426"/>
  <c r="AE17" i="426"/>
  <c r="AD17" i="426"/>
  <c r="AD2" i="426" s="1"/>
  <c r="AA17" i="426"/>
  <c r="Z17" i="426"/>
  <c r="Z2" i="426" s="1"/>
  <c r="W17" i="426"/>
  <c r="M17" i="426"/>
  <c r="I1" i="426" s="1"/>
  <c r="AG16" i="426"/>
  <c r="AF16" i="426"/>
  <c r="W16" i="426"/>
  <c r="H16" i="426"/>
  <c r="AG15" i="426"/>
  <c r="AF15" i="426"/>
  <c r="W15" i="426"/>
  <c r="H15" i="426"/>
  <c r="AG14" i="426"/>
  <c r="AF14" i="426"/>
  <c r="W14" i="426"/>
  <c r="H14" i="426"/>
  <c r="AG13" i="426"/>
  <c r="AF13" i="426"/>
  <c r="W13" i="426"/>
  <c r="H13" i="426"/>
  <c r="AG12" i="426"/>
  <c r="AF12" i="426"/>
  <c r="W12" i="426"/>
  <c r="H12" i="426"/>
  <c r="AG11" i="426"/>
  <c r="AF11" i="426"/>
  <c r="W11" i="426"/>
  <c r="H11" i="426"/>
  <c r="W10" i="426"/>
  <c r="P10" i="426"/>
  <c r="N10" i="426"/>
  <c r="O10" i="426" s="1"/>
  <c r="H10" i="426"/>
  <c r="W9" i="426"/>
  <c r="P9" i="426"/>
  <c r="N9" i="426"/>
  <c r="AG9" i="426" s="1"/>
  <c r="H9" i="426"/>
  <c r="W8" i="426"/>
  <c r="P8" i="426"/>
  <c r="N8" i="426"/>
  <c r="O8" i="426" s="1"/>
  <c r="H8" i="426"/>
  <c r="W7" i="426"/>
  <c r="N7" i="426"/>
  <c r="AG7" i="426" s="1"/>
  <c r="P7" i="426"/>
  <c r="H7" i="426"/>
  <c r="W6" i="426"/>
  <c r="P6" i="426"/>
  <c r="N6" i="426"/>
  <c r="O6" i="426" s="1"/>
  <c r="H6" i="426"/>
  <c r="W5" i="426"/>
  <c r="N5" i="426" s="1"/>
  <c r="P5" i="426"/>
  <c r="H5" i="426"/>
  <c r="AA2" i="426"/>
  <c r="I2" i="426"/>
  <c r="E1" i="426"/>
  <c r="M32" i="425"/>
  <c r="L32" i="425"/>
  <c r="K32" i="425"/>
  <c r="L8" i="425" s="1"/>
  <c r="J32" i="425"/>
  <c r="I32" i="425"/>
  <c r="H32" i="425"/>
  <c r="G32" i="425"/>
  <c r="F32" i="425"/>
  <c r="E32" i="425"/>
  <c r="D32" i="425"/>
  <c r="Q15" i="425"/>
  <c r="P15" i="425"/>
  <c r="O15" i="425"/>
  <c r="N15" i="425"/>
  <c r="M15" i="425"/>
  <c r="L15" i="425"/>
  <c r="K15" i="425"/>
  <c r="J15" i="425"/>
  <c r="I15" i="425"/>
  <c r="H15" i="425"/>
  <c r="G15" i="425"/>
  <c r="F15" i="425"/>
  <c r="E15" i="425"/>
  <c r="D15" i="425"/>
  <c r="J7" i="425"/>
  <c r="H7" i="425"/>
  <c r="J6" i="425"/>
  <c r="H6" i="425"/>
  <c r="F6" i="425"/>
  <c r="M32" i="424"/>
  <c r="L32" i="424"/>
  <c r="K32" i="424"/>
  <c r="L8" i="424" s="1"/>
  <c r="J32" i="424"/>
  <c r="I32" i="424"/>
  <c r="H32" i="424"/>
  <c r="G32" i="424"/>
  <c r="F32" i="424"/>
  <c r="E32" i="424"/>
  <c r="D32" i="424"/>
  <c r="Q15" i="424"/>
  <c r="P15" i="424"/>
  <c r="O15" i="424"/>
  <c r="N15" i="424"/>
  <c r="M15" i="424"/>
  <c r="L15" i="424"/>
  <c r="K15" i="424"/>
  <c r="J15" i="424"/>
  <c r="I15" i="424"/>
  <c r="H15" i="424"/>
  <c r="G15" i="424"/>
  <c r="F15" i="424"/>
  <c r="E15" i="424"/>
  <c r="D15" i="424"/>
  <c r="J7" i="424"/>
  <c r="H7" i="424"/>
  <c r="J6" i="424"/>
  <c r="H6" i="424"/>
  <c r="F6" i="424"/>
  <c r="H8" i="424" l="1"/>
  <c r="F8" i="424"/>
  <c r="H8" i="425"/>
  <c r="F8" i="425"/>
  <c r="AE2" i="426"/>
  <c r="AF45" i="426"/>
  <c r="AG45" i="426"/>
  <c r="AF47" i="426"/>
  <c r="AG47" i="426"/>
  <c r="AF49" i="426"/>
  <c r="AG49" i="426"/>
  <c r="AF72" i="426"/>
  <c r="AG72" i="426"/>
  <c r="O72" i="426"/>
  <c r="O91" i="426"/>
  <c r="R91" i="426" s="1"/>
  <c r="AG91" i="426"/>
  <c r="O36" i="427"/>
  <c r="AG36" i="427"/>
  <c r="Z2" i="427"/>
  <c r="AD2" i="427"/>
  <c r="AG44" i="426"/>
  <c r="AF44" i="426"/>
  <c r="O23" i="427"/>
  <c r="AG23" i="427"/>
  <c r="O87" i="427"/>
  <c r="AG87" i="427"/>
  <c r="O163" i="427"/>
  <c r="AG163" i="427"/>
  <c r="O85" i="426"/>
  <c r="AF85" i="426"/>
  <c r="AF99" i="426"/>
  <c r="AG99" i="426"/>
  <c r="AF137" i="426"/>
  <c r="AG137" i="426"/>
  <c r="AF141" i="426"/>
  <c r="AG141" i="426"/>
  <c r="O18" i="427"/>
  <c r="AF18" i="427"/>
  <c r="O85" i="427"/>
  <c r="AG85" i="427"/>
  <c r="O99" i="427"/>
  <c r="AG99" i="427"/>
  <c r="AF99" i="427"/>
  <c r="O162" i="426"/>
  <c r="Q162" i="426" s="1"/>
  <c r="AG162" i="426"/>
  <c r="AF162" i="426"/>
  <c r="O21" i="427"/>
  <c r="AG21" i="427"/>
  <c r="O32" i="427"/>
  <c r="AG32" i="427"/>
  <c r="AF32" i="427"/>
  <c r="O60" i="426"/>
  <c r="R60" i="426" s="1"/>
  <c r="AG60" i="426"/>
  <c r="O89" i="426"/>
  <c r="R89" i="426" s="1"/>
  <c r="AG89" i="426"/>
  <c r="AF89" i="426"/>
  <c r="AF97" i="426"/>
  <c r="AG97" i="426"/>
  <c r="AF139" i="426"/>
  <c r="AG139" i="426"/>
  <c r="AF143" i="426"/>
  <c r="AG143" i="426"/>
  <c r="AF149" i="426"/>
  <c r="O149" i="426"/>
  <c r="R149" i="426" s="1"/>
  <c r="AF72" i="427"/>
  <c r="O72" i="427"/>
  <c r="AG72" i="427"/>
  <c r="O97" i="427"/>
  <c r="R97" i="427" s="1"/>
  <c r="AG97" i="427"/>
  <c r="AF97" i="427"/>
  <c r="N160" i="427"/>
  <c r="AG154" i="426"/>
  <c r="I1" i="427"/>
  <c r="O70" i="427"/>
  <c r="G1" i="427"/>
  <c r="G2" i="427" s="1"/>
  <c r="AG19" i="427"/>
  <c r="AG46" i="427"/>
  <c r="AG48" i="427"/>
  <c r="AG50" i="427"/>
  <c r="AG87" i="426"/>
  <c r="J8" i="425"/>
  <c r="AG71" i="426"/>
  <c r="AF87" i="426"/>
  <c r="AF154" i="426"/>
  <c r="AF164" i="426"/>
  <c r="AG164" i="426"/>
  <c r="AG10" i="427"/>
  <c r="AF34" i="427"/>
  <c r="AG34" i="427"/>
  <c r="AG71" i="427"/>
  <c r="AG91" i="427"/>
  <c r="J8" i="424"/>
  <c r="G1" i="426"/>
  <c r="G2" i="426" s="1"/>
  <c r="AG33" i="426"/>
  <c r="AF33" i="426"/>
  <c r="O33" i="426"/>
  <c r="R61" i="426"/>
  <c r="Q61" i="426"/>
  <c r="R6" i="426"/>
  <c r="Q6" i="426"/>
  <c r="Q18" i="426"/>
  <c r="R32" i="426"/>
  <c r="Q32" i="426"/>
  <c r="AG35" i="426"/>
  <c r="AF35" i="426"/>
  <c r="O35" i="426"/>
  <c r="AF46" i="426"/>
  <c r="O46" i="426"/>
  <c r="AG46" i="426"/>
  <c r="AF57" i="426"/>
  <c r="N69" i="426"/>
  <c r="O57" i="426"/>
  <c r="AG57" i="426"/>
  <c r="AG20" i="426"/>
  <c r="AF20" i="426"/>
  <c r="O20" i="426"/>
  <c r="R34" i="426"/>
  <c r="Q34" i="426"/>
  <c r="AG37" i="426"/>
  <c r="AF37" i="426"/>
  <c r="O37" i="426"/>
  <c r="AF48" i="426"/>
  <c r="O48" i="426"/>
  <c r="AG48" i="426"/>
  <c r="R59" i="426"/>
  <c r="Q59" i="426"/>
  <c r="N17" i="426"/>
  <c r="O5" i="426"/>
  <c r="AG5" i="426"/>
  <c r="AF5" i="426"/>
  <c r="R8" i="426"/>
  <c r="Q8" i="426"/>
  <c r="R10" i="426"/>
  <c r="Q10" i="426"/>
  <c r="P17" i="426"/>
  <c r="AG22" i="426"/>
  <c r="AF22" i="426"/>
  <c r="O22" i="426"/>
  <c r="AG24" i="426"/>
  <c r="AF24" i="426"/>
  <c r="O24" i="426"/>
  <c r="R36" i="426"/>
  <c r="Q36" i="426"/>
  <c r="P43" i="426"/>
  <c r="AF50" i="426"/>
  <c r="O50" i="426"/>
  <c r="AG50" i="426"/>
  <c r="Q85" i="426"/>
  <c r="AF6" i="426"/>
  <c r="AF8" i="426"/>
  <c r="AF10" i="426"/>
  <c r="AF18" i="426"/>
  <c r="AG19" i="426"/>
  <c r="AG21" i="426"/>
  <c r="AG23" i="426"/>
  <c r="P31" i="426"/>
  <c r="AF32" i="426"/>
  <c r="P34" i="426"/>
  <c r="AF34" i="426"/>
  <c r="P36" i="426"/>
  <c r="AF36" i="426"/>
  <c r="O44" i="426"/>
  <c r="O45" i="426"/>
  <c r="O47" i="426"/>
  <c r="O49" i="426"/>
  <c r="AF59" i="426"/>
  <c r="AF61" i="426"/>
  <c r="R70" i="426"/>
  <c r="Q72" i="426"/>
  <c r="O73" i="426"/>
  <c r="AF73" i="426"/>
  <c r="AF83" i="426"/>
  <c r="Q84" i="426"/>
  <c r="R85" i="426"/>
  <c r="Q87" i="426"/>
  <c r="Q89" i="426"/>
  <c r="Q91" i="426"/>
  <c r="AG110" i="426"/>
  <c r="AF110" i="426"/>
  <c r="O110" i="426"/>
  <c r="R115" i="426"/>
  <c r="Q115" i="426"/>
  <c r="AF142" i="426"/>
  <c r="O142" i="426"/>
  <c r="AG142" i="426"/>
  <c r="R150" i="426"/>
  <c r="Q150" i="426"/>
  <c r="AF153" i="426"/>
  <c r="AG153" i="426"/>
  <c r="O153" i="426"/>
  <c r="AG6" i="426"/>
  <c r="O7" i="426"/>
  <c r="AG8" i="426"/>
  <c r="O9" i="426"/>
  <c r="AG10" i="426"/>
  <c r="AG18" i="426"/>
  <c r="P30" i="426"/>
  <c r="N30" i="426"/>
  <c r="AF31" i="426"/>
  <c r="AG32" i="426"/>
  <c r="AG34" i="426"/>
  <c r="AG36" i="426"/>
  <c r="P44" i="426"/>
  <c r="AG59" i="426"/>
  <c r="AG61" i="426"/>
  <c r="P69" i="426"/>
  <c r="N82" i="426"/>
  <c r="AG70" i="426"/>
  <c r="O71" i="426"/>
  <c r="O83" i="426"/>
  <c r="AG84" i="426"/>
  <c r="AF86" i="426"/>
  <c r="AG86" i="426"/>
  <c r="AF88" i="426"/>
  <c r="AG88" i="426"/>
  <c r="AF90" i="426"/>
  <c r="AG90" i="426"/>
  <c r="AG112" i="426"/>
  <c r="AF112" i="426"/>
  <c r="O112" i="426"/>
  <c r="N147" i="426"/>
  <c r="O135" i="426"/>
  <c r="AG135" i="426"/>
  <c r="AF135" i="426"/>
  <c r="AF140" i="426"/>
  <c r="O140" i="426"/>
  <c r="AG140" i="426"/>
  <c r="AF163" i="426"/>
  <c r="AG163" i="426"/>
  <c r="O163" i="426"/>
  <c r="AF7" i="426"/>
  <c r="AF9" i="426"/>
  <c r="O19" i="426"/>
  <c r="O21" i="426"/>
  <c r="O23" i="426"/>
  <c r="AG31" i="426"/>
  <c r="N43" i="426"/>
  <c r="N56" i="426"/>
  <c r="AF58" i="426"/>
  <c r="AF60" i="426"/>
  <c r="P70" i="426"/>
  <c r="AF70" i="426"/>
  <c r="AG83" i="426"/>
  <c r="AF84" i="426"/>
  <c r="Q86" i="426"/>
  <c r="O88" i="426"/>
  <c r="O90" i="426"/>
  <c r="P95" i="426"/>
  <c r="AF98" i="426"/>
  <c r="O98" i="426"/>
  <c r="AG98" i="426"/>
  <c r="AF109" i="426"/>
  <c r="N121" i="426"/>
  <c r="O109" i="426"/>
  <c r="AG109" i="426"/>
  <c r="R111" i="426"/>
  <c r="Q111" i="426"/>
  <c r="AG114" i="426"/>
  <c r="AF114" i="426"/>
  <c r="O114" i="426"/>
  <c r="AF138" i="426"/>
  <c r="O138" i="426"/>
  <c r="AG138" i="426"/>
  <c r="Q58" i="426"/>
  <c r="AG85" i="426"/>
  <c r="R86" i="426"/>
  <c r="N95" i="426"/>
  <c r="AG96" i="426"/>
  <c r="N108" i="426"/>
  <c r="AF96" i="426"/>
  <c r="O96" i="426"/>
  <c r="R113" i="426"/>
  <c r="Q113" i="426"/>
  <c r="AF124" i="426"/>
  <c r="O124" i="426"/>
  <c r="AG124" i="426"/>
  <c r="AF126" i="426"/>
  <c r="O126" i="426"/>
  <c r="AG126" i="426"/>
  <c r="AF128" i="426"/>
  <c r="O128" i="426"/>
  <c r="AG128" i="426"/>
  <c r="AF130" i="426"/>
  <c r="O130" i="426"/>
  <c r="AG130" i="426"/>
  <c r="AF136" i="426"/>
  <c r="O136" i="426"/>
  <c r="AG136" i="426"/>
  <c r="R152" i="426"/>
  <c r="Q152" i="426"/>
  <c r="AF165" i="426"/>
  <c r="AG165" i="426"/>
  <c r="O165" i="426"/>
  <c r="O97" i="426"/>
  <c r="O99" i="426"/>
  <c r="P111" i="426"/>
  <c r="AF111" i="426"/>
  <c r="P113" i="426"/>
  <c r="AF113" i="426"/>
  <c r="P115" i="426"/>
  <c r="AF115" i="426"/>
  <c r="O122" i="426"/>
  <c r="O123" i="426"/>
  <c r="O125" i="426"/>
  <c r="O127" i="426"/>
  <c r="O129" i="426"/>
  <c r="N134" i="426"/>
  <c r="O137" i="426"/>
  <c r="O139" i="426"/>
  <c r="O141" i="426"/>
  <c r="O143" i="426"/>
  <c r="O148" i="426"/>
  <c r="AG149" i="426"/>
  <c r="AG151" i="426"/>
  <c r="N160" i="426"/>
  <c r="Q164" i="426"/>
  <c r="R23" i="427"/>
  <c r="Q23" i="427"/>
  <c r="R34" i="427"/>
  <c r="Q34" i="427"/>
  <c r="AF37" i="427"/>
  <c r="O37" i="427"/>
  <c r="AG37" i="427"/>
  <c r="R46" i="427"/>
  <c r="Q46" i="427"/>
  <c r="AG49" i="427"/>
  <c r="AF49" i="427"/>
  <c r="O49" i="427"/>
  <c r="AG111" i="426"/>
  <c r="AG113" i="426"/>
  <c r="AG115" i="426"/>
  <c r="AF123" i="426"/>
  <c r="AF125" i="426"/>
  <c r="AF127" i="426"/>
  <c r="AF129" i="426"/>
  <c r="P148" i="426"/>
  <c r="Q149" i="426"/>
  <c r="AF150" i="426"/>
  <c r="AF152" i="426"/>
  <c r="R154" i="426"/>
  <c r="P173" i="426"/>
  <c r="R164" i="426"/>
  <c r="AG5" i="427"/>
  <c r="AF5" i="427"/>
  <c r="N17" i="427"/>
  <c r="O5" i="427"/>
  <c r="AG6" i="427"/>
  <c r="AF6" i="427"/>
  <c r="AG8" i="427"/>
  <c r="Q8" i="427"/>
  <c r="AF8" i="427"/>
  <c r="AG20" i="427"/>
  <c r="AF20" i="427"/>
  <c r="O20" i="427"/>
  <c r="R32" i="427"/>
  <c r="Q32" i="427"/>
  <c r="AF35" i="427"/>
  <c r="O35" i="427"/>
  <c r="AG35" i="427"/>
  <c r="N56" i="427"/>
  <c r="AF44" i="427"/>
  <c r="O44" i="427"/>
  <c r="AG44" i="427"/>
  <c r="R48" i="427"/>
  <c r="Q48" i="427"/>
  <c r="P108" i="426"/>
  <c r="AF122" i="426"/>
  <c r="P147" i="426"/>
  <c r="AG150" i="426"/>
  <c r="AG152" i="426"/>
  <c r="AG161" i="426"/>
  <c r="N173" i="426"/>
  <c r="O161" i="426"/>
  <c r="R6" i="427"/>
  <c r="Q6" i="427"/>
  <c r="R18" i="427"/>
  <c r="Q18" i="427"/>
  <c r="R19" i="427"/>
  <c r="Q19" i="427"/>
  <c r="AG22" i="427"/>
  <c r="AF22" i="427"/>
  <c r="O22" i="427"/>
  <c r="AF33" i="427"/>
  <c r="O33" i="427"/>
  <c r="AG33" i="427"/>
  <c r="AG45" i="427"/>
  <c r="AF45" i="427"/>
  <c r="O45" i="427"/>
  <c r="R50" i="427"/>
  <c r="Q50" i="427"/>
  <c r="AF148" i="426"/>
  <c r="Q151" i="426"/>
  <c r="R151" i="426"/>
  <c r="Q154" i="426"/>
  <c r="P160" i="426"/>
  <c r="AF161" i="426"/>
  <c r="AF7" i="427"/>
  <c r="O7" i="427"/>
  <c r="AG7" i="427"/>
  <c r="AF9" i="427"/>
  <c r="O9" i="427"/>
  <c r="AG9" i="427"/>
  <c r="R21" i="427"/>
  <c r="Q21" i="427"/>
  <c r="AG24" i="427"/>
  <c r="AF24" i="427"/>
  <c r="O24" i="427"/>
  <c r="N43" i="427"/>
  <c r="AG31" i="427"/>
  <c r="AF31" i="427"/>
  <c r="O31" i="427"/>
  <c r="R36" i="427"/>
  <c r="Q36" i="427"/>
  <c r="AG47" i="427"/>
  <c r="AF47" i="427"/>
  <c r="O47" i="427"/>
  <c r="R60" i="427"/>
  <c r="Q60" i="427"/>
  <c r="AF19" i="427"/>
  <c r="AF21" i="427"/>
  <c r="AF23" i="427"/>
  <c r="AF46" i="427"/>
  <c r="AF48" i="427"/>
  <c r="AF50" i="427"/>
  <c r="R57" i="427"/>
  <c r="AF57" i="427"/>
  <c r="AG58" i="427"/>
  <c r="O59" i="427"/>
  <c r="AF60" i="427"/>
  <c r="O61" i="427"/>
  <c r="N82" i="427"/>
  <c r="AG70" i="427"/>
  <c r="O71" i="427"/>
  <c r="AG73" i="427"/>
  <c r="AF84" i="427"/>
  <c r="O84" i="427"/>
  <c r="AG84" i="427"/>
  <c r="AF98" i="427"/>
  <c r="O98" i="427"/>
  <c r="AG98" i="427"/>
  <c r="N121" i="427"/>
  <c r="AF109" i="427"/>
  <c r="O109" i="427"/>
  <c r="AG109" i="427"/>
  <c r="R111" i="427"/>
  <c r="Q111" i="427"/>
  <c r="AG114" i="427"/>
  <c r="AF114" i="427"/>
  <c r="O114" i="427"/>
  <c r="AF10" i="427"/>
  <c r="AG57" i="427"/>
  <c r="AG60" i="427"/>
  <c r="N69" i="427"/>
  <c r="P70" i="427"/>
  <c r="AF73" i="427"/>
  <c r="P83" i="427"/>
  <c r="Q91" i="427"/>
  <c r="AG96" i="427"/>
  <c r="N108" i="427"/>
  <c r="AF96" i="427"/>
  <c r="O96" i="427"/>
  <c r="R113" i="427"/>
  <c r="Q113" i="427"/>
  <c r="R10" i="427"/>
  <c r="AG18" i="427"/>
  <c r="P20" i="427"/>
  <c r="N30" i="427"/>
  <c r="P44" i="427"/>
  <c r="O58" i="427"/>
  <c r="P69" i="427"/>
  <c r="Q73" i="427"/>
  <c r="R73" i="427"/>
  <c r="O82" i="427"/>
  <c r="P95" i="427"/>
  <c r="R99" i="427"/>
  <c r="Q99" i="427"/>
  <c r="AG110" i="427"/>
  <c r="AF110" i="427"/>
  <c r="O110" i="427"/>
  <c r="R115" i="427"/>
  <c r="Q115" i="427"/>
  <c r="AG59" i="427"/>
  <c r="AG61" i="427"/>
  <c r="R70" i="427"/>
  <c r="Q72" i="427"/>
  <c r="N95" i="427"/>
  <c r="O83" i="427"/>
  <c r="AF83" i="427"/>
  <c r="AG112" i="427"/>
  <c r="AF112" i="427"/>
  <c r="O112" i="427"/>
  <c r="AG86" i="427"/>
  <c r="AG88" i="427"/>
  <c r="AG90" i="427"/>
  <c r="P111" i="427"/>
  <c r="AF111" i="427"/>
  <c r="P113" i="427"/>
  <c r="AF113" i="427"/>
  <c r="P115" i="427"/>
  <c r="AF115" i="427"/>
  <c r="N134" i="427"/>
  <c r="O122" i="427"/>
  <c r="AF122" i="427"/>
  <c r="AF125" i="427"/>
  <c r="O125" i="427"/>
  <c r="AG125" i="427"/>
  <c r="AG126" i="427"/>
  <c r="O126" i="427"/>
  <c r="AG130" i="427"/>
  <c r="AF130" i="427"/>
  <c r="O130" i="427"/>
  <c r="AG135" i="427"/>
  <c r="AF135" i="427"/>
  <c r="N147" i="427"/>
  <c r="O135" i="427"/>
  <c r="AG138" i="427"/>
  <c r="AF138" i="427"/>
  <c r="O138" i="427"/>
  <c r="AF141" i="427"/>
  <c r="O141" i="427"/>
  <c r="AG141" i="427"/>
  <c r="R151" i="427"/>
  <c r="Q151" i="427"/>
  <c r="R153" i="427"/>
  <c r="Q153" i="427"/>
  <c r="AF85" i="427"/>
  <c r="AF87" i="427"/>
  <c r="AF89" i="427"/>
  <c r="AF91" i="427"/>
  <c r="AG111" i="427"/>
  <c r="AG113" i="427"/>
  <c r="AG115" i="427"/>
  <c r="AF123" i="427"/>
  <c r="O123" i="427"/>
  <c r="AG123" i="427"/>
  <c r="AG124" i="427"/>
  <c r="O124" i="427"/>
  <c r="AF126" i="427"/>
  <c r="AG136" i="427"/>
  <c r="AF136" i="427"/>
  <c r="O136" i="427"/>
  <c r="AF139" i="427"/>
  <c r="O139" i="427"/>
  <c r="AG139" i="427"/>
  <c r="AG150" i="427"/>
  <c r="AF150" i="427"/>
  <c r="O150" i="427"/>
  <c r="R85" i="427"/>
  <c r="O86" i="427"/>
  <c r="Q87" i="427"/>
  <c r="O88" i="427"/>
  <c r="Q89" i="427"/>
  <c r="O90" i="427"/>
  <c r="R91" i="427"/>
  <c r="P108" i="427"/>
  <c r="AF124" i="427"/>
  <c r="AF137" i="427"/>
  <c r="O137" i="427"/>
  <c r="AG137" i="427"/>
  <c r="AG160" i="427"/>
  <c r="AH148" i="427" s="1"/>
  <c r="AF160" i="427"/>
  <c r="R149" i="427"/>
  <c r="Q149" i="427"/>
  <c r="AF127" i="427"/>
  <c r="O127" i="427"/>
  <c r="AG127" i="427"/>
  <c r="AG128" i="427"/>
  <c r="AF128" i="427"/>
  <c r="O128" i="427"/>
  <c r="AG140" i="427"/>
  <c r="AF140" i="427"/>
  <c r="O140" i="427"/>
  <c r="AF143" i="427"/>
  <c r="O143" i="427"/>
  <c r="AG143" i="427"/>
  <c r="O165" i="427"/>
  <c r="AG165" i="427"/>
  <c r="AF165" i="427"/>
  <c r="P173" i="427"/>
  <c r="AG129" i="427"/>
  <c r="O142" i="427"/>
  <c r="P149" i="427"/>
  <c r="AF149" i="427"/>
  <c r="AF151" i="427"/>
  <c r="AF153" i="427"/>
  <c r="AG161" i="427"/>
  <c r="AF163" i="427"/>
  <c r="P136" i="427"/>
  <c r="P142" i="427"/>
  <c r="AF142" i="427"/>
  <c r="AF148" i="427"/>
  <c r="AG149" i="427"/>
  <c r="AG151" i="427"/>
  <c r="O152" i="427"/>
  <c r="AG153" i="427"/>
  <c r="O154" i="427"/>
  <c r="O161" i="427"/>
  <c r="O162" i="427"/>
  <c r="R163" i="427"/>
  <c r="O164" i="427"/>
  <c r="N173" i="427"/>
  <c r="O129" i="427"/>
  <c r="P134" i="427"/>
  <c r="AG148" i="427"/>
  <c r="AF152" i="427"/>
  <c r="AF154" i="427"/>
  <c r="AF162" i="427"/>
  <c r="P164" i="427"/>
  <c r="AF164" i="427"/>
  <c r="O148" i="427"/>
  <c r="J124" i="423"/>
  <c r="H123" i="423"/>
  <c r="H122" i="423"/>
  <c r="H121" i="423"/>
  <c r="H120" i="423"/>
  <c r="H119" i="423"/>
  <c r="P118" i="423"/>
  <c r="K118" i="423" s="1"/>
  <c r="L118" i="423" s="1"/>
  <c r="H118" i="423"/>
  <c r="P117" i="423"/>
  <c r="K117" i="423"/>
  <c r="L117" i="423" s="1"/>
  <c r="H117" i="423"/>
  <c r="P116" i="423"/>
  <c r="K116" i="423" s="1"/>
  <c r="L116" i="423" s="1"/>
  <c r="H116" i="423"/>
  <c r="P115" i="423"/>
  <c r="K115" i="423" s="1"/>
  <c r="L115" i="423" s="1"/>
  <c r="H115" i="423"/>
  <c r="P114" i="423"/>
  <c r="K114" i="423" s="1"/>
  <c r="L114" i="423" s="1"/>
  <c r="H114" i="423"/>
  <c r="P113" i="423"/>
  <c r="K113" i="423"/>
  <c r="L113" i="423" s="1"/>
  <c r="H113" i="423"/>
  <c r="P112" i="423"/>
  <c r="K112" i="423" s="1"/>
  <c r="H112" i="423"/>
  <c r="J111" i="423"/>
  <c r="H110" i="423"/>
  <c r="H109" i="423"/>
  <c r="H108" i="423"/>
  <c r="H107" i="423"/>
  <c r="H106" i="423"/>
  <c r="P105" i="423"/>
  <c r="K105" i="423" s="1"/>
  <c r="L105" i="423" s="1"/>
  <c r="H105" i="423"/>
  <c r="P104" i="423"/>
  <c r="K104" i="423" s="1"/>
  <c r="L104" i="423" s="1"/>
  <c r="H104" i="423"/>
  <c r="P103" i="423"/>
  <c r="K103" i="423" s="1"/>
  <c r="L103" i="423" s="1"/>
  <c r="H103" i="423"/>
  <c r="P102" i="423"/>
  <c r="K102" i="423"/>
  <c r="L102" i="423" s="1"/>
  <c r="H102" i="423"/>
  <c r="P101" i="423"/>
  <c r="K101" i="423" s="1"/>
  <c r="H101" i="423"/>
  <c r="J100" i="423"/>
  <c r="H99" i="423"/>
  <c r="H98" i="423"/>
  <c r="H97" i="423"/>
  <c r="H96" i="423"/>
  <c r="H95" i="423"/>
  <c r="P94" i="423"/>
  <c r="K94" i="423" s="1"/>
  <c r="L94" i="423" s="1"/>
  <c r="H94" i="423"/>
  <c r="P93" i="423"/>
  <c r="K93" i="423" s="1"/>
  <c r="L93" i="423" s="1"/>
  <c r="H93" i="423"/>
  <c r="P92" i="423"/>
  <c r="K92" i="423" s="1"/>
  <c r="H92" i="423"/>
  <c r="H90" i="423"/>
  <c r="H89" i="423"/>
  <c r="H88" i="423"/>
  <c r="H87" i="423"/>
  <c r="H86" i="423"/>
  <c r="H85" i="423"/>
  <c r="H84" i="423"/>
  <c r="H83" i="423"/>
  <c r="H82" i="423"/>
  <c r="L81" i="423"/>
  <c r="K81" i="423"/>
  <c r="J81" i="423"/>
  <c r="H80" i="423"/>
  <c r="H79" i="423"/>
  <c r="H78" i="423"/>
  <c r="H77" i="423"/>
  <c r="H76" i="423"/>
  <c r="J75" i="423"/>
  <c r="H74" i="423"/>
  <c r="H73" i="423"/>
  <c r="H72" i="423"/>
  <c r="H71" i="423"/>
  <c r="P70" i="423"/>
  <c r="K70" i="423" s="1"/>
  <c r="L70" i="423" s="1"/>
  <c r="H70" i="423"/>
  <c r="P69" i="423"/>
  <c r="K69" i="423"/>
  <c r="L69" i="423" s="1"/>
  <c r="H69" i="423"/>
  <c r="P68" i="423"/>
  <c r="K68" i="423" s="1"/>
  <c r="L68" i="423" s="1"/>
  <c r="H68" i="423"/>
  <c r="P67" i="423"/>
  <c r="K67" i="423" s="1"/>
  <c r="L67" i="423" s="1"/>
  <c r="H67" i="423"/>
  <c r="P66" i="423"/>
  <c r="K66" i="423" s="1"/>
  <c r="L66" i="423" s="1"/>
  <c r="H66" i="423"/>
  <c r="P65" i="423"/>
  <c r="K65" i="423"/>
  <c r="L65" i="423" s="1"/>
  <c r="H65" i="423"/>
  <c r="J64" i="423"/>
  <c r="H63" i="423"/>
  <c r="H62" i="423"/>
  <c r="H61" i="423"/>
  <c r="H60" i="423"/>
  <c r="P59" i="423"/>
  <c r="K59" i="423" s="1"/>
  <c r="L59" i="423" s="1"/>
  <c r="H59" i="423"/>
  <c r="P58" i="423"/>
  <c r="K58" i="423"/>
  <c r="L58" i="423" s="1"/>
  <c r="H58" i="423"/>
  <c r="P57" i="423"/>
  <c r="K57" i="423" s="1"/>
  <c r="L57" i="423" s="1"/>
  <c r="H57" i="423"/>
  <c r="P56" i="423"/>
  <c r="K56" i="423" s="1"/>
  <c r="L56" i="423" s="1"/>
  <c r="H56" i="423"/>
  <c r="P55" i="423"/>
  <c r="K55" i="423" s="1"/>
  <c r="L55" i="423" s="1"/>
  <c r="H55" i="423"/>
  <c r="P54" i="423"/>
  <c r="K54" i="423"/>
  <c r="L54" i="423" s="1"/>
  <c r="H54" i="423"/>
  <c r="P53" i="423"/>
  <c r="K53" i="423" s="1"/>
  <c r="L53" i="423" s="1"/>
  <c r="H53" i="423"/>
  <c r="P52" i="423"/>
  <c r="K52" i="423" s="1"/>
  <c r="L52" i="423" s="1"/>
  <c r="H52" i="423"/>
  <c r="H50" i="423"/>
  <c r="H49" i="423"/>
  <c r="H47" i="423"/>
  <c r="H46" i="423"/>
  <c r="H45" i="423"/>
  <c r="H44" i="423"/>
  <c r="H43" i="423"/>
  <c r="H42" i="423"/>
  <c r="H41" i="423"/>
  <c r="H40" i="423"/>
  <c r="H39" i="423"/>
  <c r="J38" i="423"/>
  <c r="H37" i="423"/>
  <c r="H36" i="423"/>
  <c r="H35" i="423"/>
  <c r="H34" i="423"/>
  <c r="H33" i="423"/>
  <c r="H32" i="423"/>
  <c r="H31" i="423"/>
  <c r="H30" i="423"/>
  <c r="H29" i="423"/>
  <c r="P28" i="423"/>
  <c r="K28" i="423" s="1"/>
  <c r="L28" i="423" s="1"/>
  <c r="H28" i="423"/>
  <c r="P27" i="423"/>
  <c r="K27" i="423" s="1"/>
  <c r="L27" i="423" s="1"/>
  <c r="H27" i="423"/>
  <c r="P26" i="423"/>
  <c r="K26" i="423" s="1"/>
  <c r="L26" i="423" s="1"/>
  <c r="H26" i="423"/>
  <c r="P25" i="423"/>
  <c r="K25" i="423"/>
  <c r="H25" i="423"/>
  <c r="J24" i="423"/>
  <c r="H23" i="423"/>
  <c r="H22" i="423"/>
  <c r="H21" i="423"/>
  <c r="P20" i="423"/>
  <c r="K20" i="423" s="1"/>
  <c r="L20" i="423" s="1"/>
  <c r="H20" i="423"/>
  <c r="P19" i="423"/>
  <c r="K19" i="423"/>
  <c r="L19" i="423" s="1"/>
  <c r="H19" i="423"/>
  <c r="P18" i="423"/>
  <c r="K18" i="423" s="1"/>
  <c r="L18" i="423" s="1"/>
  <c r="H18" i="423"/>
  <c r="P17" i="423"/>
  <c r="K17" i="423" s="1"/>
  <c r="H17" i="423"/>
  <c r="J16" i="423"/>
  <c r="I1" i="423" s="1"/>
  <c r="H15" i="423"/>
  <c r="H14" i="423"/>
  <c r="H13" i="423"/>
  <c r="H12" i="423"/>
  <c r="H11" i="423"/>
  <c r="H10" i="423"/>
  <c r="H9" i="423"/>
  <c r="H8" i="423"/>
  <c r="P7" i="423"/>
  <c r="K7" i="423" s="1"/>
  <c r="L7" i="423" s="1"/>
  <c r="H7" i="423"/>
  <c r="P6" i="423"/>
  <c r="K6" i="423" s="1"/>
  <c r="L6" i="423" s="1"/>
  <c r="H6" i="423"/>
  <c r="P5" i="423"/>
  <c r="K5" i="423" s="1"/>
  <c r="H5" i="423"/>
  <c r="I2" i="423"/>
  <c r="E1" i="423"/>
  <c r="J124" i="422"/>
  <c r="H123" i="422"/>
  <c r="H122" i="422"/>
  <c r="H121" i="422"/>
  <c r="H120" i="422"/>
  <c r="H119" i="422"/>
  <c r="P118" i="422"/>
  <c r="K118" i="422" s="1"/>
  <c r="L118" i="422" s="1"/>
  <c r="H118" i="422"/>
  <c r="P117" i="422"/>
  <c r="K117" i="422"/>
  <c r="L117" i="422" s="1"/>
  <c r="H117" i="422"/>
  <c r="P116" i="422"/>
  <c r="K116" i="422" s="1"/>
  <c r="L116" i="422" s="1"/>
  <c r="H116" i="422"/>
  <c r="P115" i="422"/>
  <c r="K115" i="422" s="1"/>
  <c r="L115" i="422" s="1"/>
  <c r="H115" i="422"/>
  <c r="P114" i="422"/>
  <c r="K114" i="422" s="1"/>
  <c r="L114" i="422" s="1"/>
  <c r="H114" i="422"/>
  <c r="P113" i="422"/>
  <c r="K113" i="422"/>
  <c r="L113" i="422" s="1"/>
  <c r="H113" i="422"/>
  <c r="P112" i="422"/>
  <c r="K112" i="422" s="1"/>
  <c r="H112" i="422"/>
  <c r="J111" i="422"/>
  <c r="H110" i="422"/>
  <c r="H109" i="422"/>
  <c r="H108" i="422"/>
  <c r="H107" i="422"/>
  <c r="H106" i="422"/>
  <c r="P105" i="422"/>
  <c r="K105" i="422" s="1"/>
  <c r="L105" i="422" s="1"/>
  <c r="H105" i="422"/>
  <c r="P104" i="422"/>
  <c r="K104" i="422"/>
  <c r="L104" i="422" s="1"/>
  <c r="H104" i="422"/>
  <c r="P103" i="422"/>
  <c r="K103" i="422" s="1"/>
  <c r="L103" i="422" s="1"/>
  <c r="H103" i="422"/>
  <c r="P102" i="422"/>
  <c r="K102" i="422" s="1"/>
  <c r="L102" i="422" s="1"/>
  <c r="H102" i="422"/>
  <c r="P101" i="422"/>
  <c r="K101" i="422" s="1"/>
  <c r="H101" i="422"/>
  <c r="J100" i="422"/>
  <c r="H99" i="422"/>
  <c r="H98" i="422"/>
  <c r="H97" i="422"/>
  <c r="H96" i="422"/>
  <c r="H95" i="422"/>
  <c r="P94" i="422"/>
  <c r="K94" i="422" s="1"/>
  <c r="L94" i="422" s="1"/>
  <c r="H94" i="422"/>
  <c r="P93" i="422"/>
  <c r="K93" i="422" s="1"/>
  <c r="L93" i="422" s="1"/>
  <c r="H93" i="422"/>
  <c r="P92" i="422"/>
  <c r="K92" i="422"/>
  <c r="H92" i="422"/>
  <c r="H90" i="422"/>
  <c r="H89" i="422"/>
  <c r="H88" i="422"/>
  <c r="H87" i="422"/>
  <c r="H86" i="422"/>
  <c r="H85" i="422"/>
  <c r="H84" i="422"/>
  <c r="H83" i="422"/>
  <c r="H82" i="422"/>
  <c r="L81" i="422"/>
  <c r="K81" i="422"/>
  <c r="J81" i="422"/>
  <c r="H80" i="422"/>
  <c r="H79" i="422"/>
  <c r="H78" i="422"/>
  <c r="H77" i="422"/>
  <c r="H76" i="422"/>
  <c r="J75" i="422"/>
  <c r="H74" i="422"/>
  <c r="H73" i="422"/>
  <c r="H72" i="422"/>
  <c r="H71" i="422"/>
  <c r="P70" i="422"/>
  <c r="K70" i="422"/>
  <c r="L70" i="422" s="1"/>
  <c r="H70" i="422"/>
  <c r="P69" i="422"/>
  <c r="K69" i="422" s="1"/>
  <c r="L69" i="422" s="1"/>
  <c r="H69" i="422"/>
  <c r="P68" i="422"/>
  <c r="K68" i="422" s="1"/>
  <c r="L68" i="422" s="1"/>
  <c r="H68" i="422"/>
  <c r="P67" i="422"/>
  <c r="K67" i="422" s="1"/>
  <c r="L67" i="422" s="1"/>
  <c r="H67" i="422"/>
  <c r="P66" i="422"/>
  <c r="K66" i="422"/>
  <c r="L66" i="422" s="1"/>
  <c r="H66" i="422"/>
  <c r="P65" i="422"/>
  <c r="K65" i="422" s="1"/>
  <c r="L65" i="422" s="1"/>
  <c r="H65" i="422"/>
  <c r="J64" i="422"/>
  <c r="H63" i="422"/>
  <c r="H62" i="422"/>
  <c r="H61" i="422"/>
  <c r="H60" i="422"/>
  <c r="P59" i="422"/>
  <c r="K59" i="422" s="1"/>
  <c r="L59" i="422" s="1"/>
  <c r="H59" i="422"/>
  <c r="P58" i="422"/>
  <c r="K58" i="422" s="1"/>
  <c r="L58" i="422" s="1"/>
  <c r="H58" i="422"/>
  <c r="P57" i="422"/>
  <c r="K57" i="422" s="1"/>
  <c r="L57" i="422" s="1"/>
  <c r="H57" i="422"/>
  <c r="P56" i="422"/>
  <c r="K56" i="422"/>
  <c r="L56" i="422" s="1"/>
  <c r="H56" i="422"/>
  <c r="P55" i="422"/>
  <c r="K55" i="422" s="1"/>
  <c r="L55" i="422" s="1"/>
  <c r="H55" i="422"/>
  <c r="P54" i="422"/>
  <c r="K54" i="422" s="1"/>
  <c r="L54" i="422" s="1"/>
  <c r="H54" i="422"/>
  <c r="P53" i="422"/>
  <c r="K53" i="422" s="1"/>
  <c r="L53" i="422" s="1"/>
  <c r="H53" i="422"/>
  <c r="P52" i="422"/>
  <c r="K52" i="422"/>
  <c r="L52" i="422" s="1"/>
  <c r="H52" i="422"/>
  <c r="H50" i="422"/>
  <c r="H49" i="422"/>
  <c r="H47" i="422"/>
  <c r="H46" i="422"/>
  <c r="H45" i="422"/>
  <c r="H44" i="422"/>
  <c r="H43" i="422"/>
  <c r="H42" i="422"/>
  <c r="H41" i="422"/>
  <c r="H40" i="422"/>
  <c r="H39" i="422"/>
  <c r="J38" i="422"/>
  <c r="H37" i="422"/>
  <c r="H36" i="422"/>
  <c r="H35" i="422"/>
  <c r="H34" i="422"/>
  <c r="H33" i="422"/>
  <c r="H32" i="422"/>
  <c r="H31" i="422"/>
  <c r="H30" i="422"/>
  <c r="H29" i="422"/>
  <c r="P28" i="422"/>
  <c r="K28" i="422" s="1"/>
  <c r="L28" i="422" s="1"/>
  <c r="H28" i="422"/>
  <c r="P27" i="422"/>
  <c r="K27" i="422"/>
  <c r="L27" i="422" s="1"/>
  <c r="H27" i="422"/>
  <c r="P26" i="422"/>
  <c r="K26" i="422" s="1"/>
  <c r="L26" i="422" s="1"/>
  <c r="H26" i="422"/>
  <c r="P25" i="422"/>
  <c r="K25" i="422" s="1"/>
  <c r="H25" i="422"/>
  <c r="J24" i="422"/>
  <c r="H23" i="422"/>
  <c r="H22" i="422"/>
  <c r="H21" i="422"/>
  <c r="P20" i="422"/>
  <c r="K20" i="422"/>
  <c r="L20" i="422" s="1"/>
  <c r="H20" i="422"/>
  <c r="P19" i="422"/>
  <c r="K19" i="422" s="1"/>
  <c r="L19" i="422" s="1"/>
  <c r="H19" i="422"/>
  <c r="P18" i="422"/>
  <c r="K18" i="422" s="1"/>
  <c r="L18" i="422" s="1"/>
  <c r="H18" i="422"/>
  <c r="P17" i="422"/>
  <c r="K17" i="422" s="1"/>
  <c r="H17" i="422"/>
  <c r="J16" i="422"/>
  <c r="H15" i="422"/>
  <c r="H14" i="422"/>
  <c r="H13" i="422"/>
  <c r="H12" i="422"/>
  <c r="H11" i="422"/>
  <c r="H10" i="422"/>
  <c r="H9" i="422"/>
  <c r="H8" i="422"/>
  <c r="P7" i="422"/>
  <c r="K7" i="422" s="1"/>
  <c r="L7" i="422" s="1"/>
  <c r="H7" i="422"/>
  <c r="P6" i="422"/>
  <c r="K6" i="422" s="1"/>
  <c r="L6" i="422" s="1"/>
  <c r="H6" i="422"/>
  <c r="P5" i="422"/>
  <c r="K5" i="422"/>
  <c r="H5" i="422"/>
  <c r="I2" i="422"/>
  <c r="E1" i="422"/>
  <c r="O82" i="426" l="1"/>
  <c r="O43" i="426"/>
  <c r="K24" i="423"/>
  <c r="L17" i="423"/>
  <c r="I1" i="422"/>
  <c r="L75" i="422"/>
  <c r="K16" i="422"/>
  <c r="K38" i="423"/>
  <c r="Q97" i="427"/>
  <c r="K100" i="422"/>
  <c r="O30" i="427"/>
  <c r="O30" i="426"/>
  <c r="Q30" i="426"/>
  <c r="R30" i="427"/>
  <c r="S18" i="427" s="1"/>
  <c r="Q30" i="427"/>
  <c r="Q161" i="427"/>
  <c r="O173" i="427"/>
  <c r="R161" i="427"/>
  <c r="R143" i="427"/>
  <c r="Q143" i="427"/>
  <c r="Q123" i="427"/>
  <c r="R123" i="427"/>
  <c r="R141" i="427"/>
  <c r="Q141" i="427"/>
  <c r="R126" i="427"/>
  <c r="Q126" i="427"/>
  <c r="R89" i="427"/>
  <c r="O95" i="427"/>
  <c r="Q83" i="427"/>
  <c r="R83" i="427"/>
  <c r="Q110" i="427"/>
  <c r="R110" i="427"/>
  <c r="R58" i="427"/>
  <c r="Q58" i="427"/>
  <c r="R87" i="427"/>
  <c r="Q59" i="427"/>
  <c r="R59" i="427"/>
  <c r="R72" i="427"/>
  <c r="R31" i="427"/>
  <c r="Q31" i="427"/>
  <c r="O43" i="427"/>
  <c r="R43" i="427" s="1"/>
  <c r="S31" i="427" s="1"/>
  <c r="Q24" i="427"/>
  <c r="R24" i="427"/>
  <c r="R8" i="427"/>
  <c r="R161" i="426"/>
  <c r="O173" i="426"/>
  <c r="Q161" i="426"/>
  <c r="AG56" i="427"/>
  <c r="AH44" i="427" s="1"/>
  <c r="Q56" i="427"/>
  <c r="AF56" i="427"/>
  <c r="AG17" i="427"/>
  <c r="AH5" i="427" s="1"/>
  <c r="AF17" i="427"/>
  <c r="R162" i="426"/>
  <c r="R139" i="426"/>
  <c r="Q139" i="426"/>
  <c r="R129" i="426"/>
  <c r="Q129" i="426"/>
  <c r="R122" i="426"/>
  <c r="Q122" i="426"/>
  <c r="O134" i="426"/>
  <c r="R97" i="426"/>
  <c r="Q97" i="426"/>
  <c r="R126" i="426"/>
  <c r="Q126" i="426"/>
  <c r="O108" i="426"/>
  <c r="R96" i="426"/>
  <c r="Q96" i="426"/>
  <c r="AF95" i="426"/>
  <c r="AG95" i="426"/>
  <c r="AH83" i="426" s="1"/>
  <c r="R138" i="426"/>
  <c r="Q138" i="426"/>
  <c r="Q109" i="426"/>
  <c r="O121" i="426"/>
  <c r="R109" i="426"/>
  <c r="R98" i="426"/>
  <c r="Q98" i="426"/>
  <c r="Q88" i="426"/>
  <c r="R88" i="426"/>
  <c r="AG147" i="426"/>
  <c r="AH135" i="426" s="1"/>
  <c r="AF147" i="426"/>
  <c r="O95" i="426"/>
  <c r="Q83" i="426"/>
  <c r="R83" i="426"/>
  <c r="Q7" i="426"/>
  <c r="R7" i="426"/>
  <c r="R73" i="426"/>
  <c r="Q73" i="426"/>
  <c r="R47" i="426"/>
  <c r="Q47" i="426"/>
  <c r="R30" i="426"/>
  <c r="S18" i="426" s="1"/>
  <c r="R50" i="426"/>
  <c r="Q50" i="426"/>
  <c r="R22" i="426"/>
  <c r="Q22" i="426"/>
  <c r="R20" i="426"/>
  <c r="Q20" i="426"/>
  <c r="Q31" i="426"/>
  <c r="R18" i="426"/>
  <c r="R84" i="426"/>
  <c r="Q60" i="426"/>
  <c r="R148" i="427"/>
  <c r="Q148" i="427"/>
  <c r="O160" i="427"/>
  <c r="Q164" i="427"/>
  <c r="R164" i="427"/>
  <c r="Q154" i="427"/>
  <c r="R154" i="427"/>
  <c r="R142" i="427"/>
  <c r="Q142" i="427"/>
  <c r="R128" i="427"/>
  <c r="Q128" i="427"/>
  <c r="Q127" i="427"/>
  <c r="R127" i="427"/>
  <c r="R90" i="427"/>
  <c r="Q90" i="427"/>
  <c r="R86" i="427"/>
  <c r="Q86" i="427"/>
  <c r="R136" i="427"/>
  <c r="Q136" i="427"/>
  <c r="R124" i="427"/>
  <c r="Q124" i="427"/>
  <c r="Q163" i="427"/>
  <c r="R135" i="427"/>
  <c r="Q135" i="427"/>
  <c r="O147" i="427"/>
  <c r="R130" i="427"/>
  <c r="Q130" i="427"/>
  <c r="Q85" i="427"/>
  <c r="AF95" i="427"/>
  <c r="AG95" i="427"/>
  <c r="AH83" i="427" s="1"/>
  <c r="O108" i="427"/>
  <c r="R96" i="427"/>
  <c r="Q96" i="427"/>
  <c r="AF69" i="427"/>
  <c r="Q69" i="427"/>
  <c r="AG69" i="427"/>
  <c r="AH57" i="427" s="1"/>
  <c r="Q114" i="427"/>
  <c r="R114" i="427"/>
  <c r="AG121" i="427"/>
  <c r="AH109" i="427" s="1"/>
  <c r="AF121" i="427"/>
  <c r="R71" i="427"/>
  <c r="Q71" i="427"/>
  <c r="Q7" i="427"/>
  <c r="R7" i="427"/>
  <c r="Q22" i="427"/>
  <c r="R22" i="427"/>
  <c r="Q10" i="427"/>
  <c r="AG173" i="426"/>
  <c r="AH161" i="426" s="1"/>
  <c r="AF173" i="426"/>
  <c r="O69" i="427"/>
  <c r="R37" i="427"/>
  <c r="Q37" i="427"/>
  <c r="O160" i="426"/>
  <c r="Q148" i="426"/>
  <c r="R148" i="426"/>
  <c r="R137" i="426"/>
  <c r="Q137" i="426"/>
  <c r="R127" i="426"/>
  <c r="Q127" i="426"/>
  <c r="Q165" i="426"/>
  <c r="R165" i="426"/>
  <c r="R128" i="426"/>
  <c r="Q128" i="426"/>
  <c r="AF121" i="426"/>
  <c r="AG121" i="426"/>
  <c r="AH109" i="426" s="1"/>
  <c r="R23" i="426"/>
  <c r="Q23" i="426"/>
  <c r="Q112" i="426"/>
  <c r="R112" i="426"/>
  <c r="R71" i="426"/>
  <c r="Q71" i="426"/>
  <c r="R142" i="426"/>
  <c r="Q142" i="426"/>
  <c r="R45" i="426"/>
  <c r="Q45" i="426"/>
  <c r="R24" i="426"/>
  <c r="Q24" i="426"/>
  <c r="R48" i="426"/>
  <c r="Q48" i="426"/>
  <c r="O69" i="426"/>
  <c r="R69" i="426" s="1"/>
  <c r="S57" i="426" s="1"/>
  <c r="Q57" i="426"/>
  <c r="R57" i="426"/>
  <c r="R46" i="426"/>
  <c r="Q46" i="426"/>
  <c r="R31" i="426"/>
  <c r="Q33" i="426"/>
  <c r="R33" i="426"/>
  <c r="R129" i="427"/>
  <c r="Q129" i="427"/>
  <c r="R165" i="427"/>
  <c r="Q165" i="427"/>
  <c r="R140" i="427"/>
  <c r="Q140" i="427"/>
  <c r="R137" i="427"/>
  <c r="Q137" i="427"/>
  <c r="R138" i="427"/>
  <c r="Q138" i="427"/>
  <c r="AG147" i="427"/>
  <c r="AH135" i="427" s="1"/>
  <c r="AF147" i="427"/>
  <c r="O134" i="427"/>
  <c r="Q122" i="427"/>
  <c r="R122" i="427"/>
  <c r="Q112" i="427"/>
  <c r="R112" i="427"/>
  <c r="AF30" i="427"/>
  <c r="AG30" i="427"/>
  <c r="AH18" i="427" s="1"/>
  <c r="Q84" i="427"/>
  <c r="R84" i="427"/>
  <c r="Q61" i="427"/>
  <c r="R61" i="427"/>
  <c r="Q9" i="427"/>
  <c r="R9" i="427"/>
  <c r="Q44" i="427"/>
  <c r="O56" i="427"/>
  <c r="R56" i="427" s="1"/>
  <c r="S44" i="427" s="1"/>
  <c r="R44" i="427"/>
  <c r="R35" i="427"/>
  <c r="Q35" i="427"/>
  <c r="Q20" i="427"/>
  <c r="R20" i="427"/>
  <c r="Q49" i="427"/>
  <c r="R49" i="427"/>
  <c r="AF160" i="426"/>
  <c r="AG160" i="426"/>
  <c r="AH148" i="426" s="1"/>
  <c r="R143" i="426"/>
  <c r="Q143" i="426"/>
  <c r="R125" i="426"/>
  <c r="Q125" i="426"/>
  <c r="R130" i="426"/>
  <c r="Q130" i="426"/>
  <c r="AG108" i="426"/>
  <c r="AH96" i="426" s="1"/>
  <c r="AF108" i="426"/>
  <c r="Q114" i="426"/>
  <c r="R114" i="426"/>
  <c r="AG56" i="426"/>
  <c r="AH44" i="426" s="1"/>
  <c r="Q56" i="426"/>
  <c r="AF56" i="426"/>
  <c r="R21" i="426"/>
  <c r="Q21" i="426"/>
  <c r="Q163" i="426"/>
  <c r="R163" i="426"/>
  <c r="AG30" i="426"/>
  <c r="AH18" i="426" s="1"/>
  <c r="AF30" i="426"/>
  <c r="Q9" i="426"/>
  <c r="R9" i="426"/>
  <c r="Q153" i="426"/>
  <c r="R153" i="426"/>
  <c r="Q110" i="426"/>
  <c r="R110" i="426"/>
  <c r="O56" i="426"/>
  <c r="R56" i="426" s="1"/>
  <c r="S44" i="426" s="1"/>
  <c r="R44" i="426"/>
  <c r="Q44" i="426"/>
  <c r="R5" i="426"/>
  <c r="Q5" i="426"/>
  <c r="O17" i="426"/>
  <c r="R58" i="426"/>
  <c r="AF69" i="426"/>
  <c r="AG69" i="426"/>
  <c r="AH57" i="426" s="1"/>
  <c r="Q69" i="426"/>
  <c r="R43" i="426"/>
  <c r="S31" i="426" s="1"/>
  <c r="AG173" i="427"/>
  <c r="AH161" i="427" s="1"/>
  <c r="AF173" i="427"/>
  <c r="Q162" i="427"/>
  <c r="R162" i="427"/>
  <c r="Q152" i="427"/>
  <c r="R152" i="427"/>
  <c r="R88" i="427"/>
  <c r="Q88" i="427"/>
  <c r="Q150" i="427"/>
  <c r="R150" i="427"/>
  <c r="R139" i="427"/>
  <c r="Q139" i="427"/>
  <c r="Q125" i="427"/>
  <c r="R125" i="427"/>
  <c r="AF134" i="427"/>
  <c r="AG134" i="427"/>
  <c r="AH122" i="427" s="1"/>
  <c r="Q70" i="427"/>
  <c r="R82" i="427"/>
  <c r="S70" i="427" s="1"/>
  <c r="AG108" i="427"/>
  <c r="AH96" i="427" s="1"/>
  <c r="AF108" i="427"/>
  <c r="O121" i="427"/>
  <c r="Q109" i="427"/>
  <c r="R109" i="427"/>
  <c r="R98" i="427"/>
  <c r="Q98" i="427"/>
  <c r="Q82" i="427"/>
  <c r="AG82" i="427"/>
  <c r="AH70" i="427" s="1"/>
  <c r="AF82" i="427"/>
  <c r="Q47" i="427"/>
  <c r="R47" i="427"/>
  <c r="Q43" i="427"/>
  <c r="AG43" i="427"/>
  <c r="AH31" i="427" s="1"/>
  <c r="AF43" i="427"/>
  <c r="Q45" i="427"/>
  <c r="R45" i="427"/>
  <c r="R33" i="427"/>
  <c r="Q33" i="427"/>
  <c r="R5" i="427"/>
  <c r="O17" i="427"/>
  <c r="Q5" i="427"/>
  <c r="Q57" i="427"/>
  <c r="R141" i="426"/>
  <c r="Q141" i="426"/>
  <c r="AG134" i="426"/>
  <c r="AH122" i="426" s="1"/>
  <c r="AF134" i="426"/>
  <c r="R123" i="426"/>
  <c r="Q123" i="426"/>
  <c r="R99" i="426"/>
  <c r="Q99" i="426"/>
  <c r="R136" i="426"/>
  <c r="Q136" i="426"/>
  <c r="R124" i="426"/>
  <c r="Q124" i="426"/>
  <c r="Q90" i="426"/>
  <c r="R90" i="426"/>
  <c r="AF43" i="426"/>
  <c r="Q43" i="426"/>
  <c r="AG43" i="426"/>
  <c r="AH31" i="426" s="1"/>
  <c r="R19" i="426"/>
  <c r="Q19" i="426"/>
  <c r="R140" i="426"/>
  <c r="Q140" i="426"/>
  <c r="O147" i="426"/>
  <c r="R135" i="426"/>
  <c r="Q135" i="426"/>
  <c r="AG82" i="426"/>
  <c r="AH70" i="426" s="1"/>
  <c r="AF82" i="426"/>
  <c r="Q82" i="426"/>
  <c r="Q70" i="426"/>
  <c r="R82" i="426"/>
  <c r="S70" i="426" s="1"/>
  <c r="R49" i="426"/>
  <c r="Q49" i="426"/>
  <c r="AG17" i="426"/>
  <c r="AH5" i="426" s="1"/>
  <c r="AF17" i="426"/>
  <c r="Q37" i="426"/>
  <c r="R37" i="426"/>
  <c r="R72" i="426"/>
  <c r="Q35" i="426"/>
  <c r="R35" i="426"/>
  <c r="L17" i="422"/>
  <c r="L24" i="422" s="1"/>
  <c r="K24" i="422"/>
  <c r="K38" i="422"/>
  <c r="L64" i="422"/>
  <c r="G1" i="422"/>
  <c r="G2" i="422" s="1"/>
  <c r="L5" i="422"/>
  <c r="L16" i="422" s="1"/>
  <c r="K64" i="422"/>
  <c r="L101" i="422"/>
  <c r="L111" i="422" s="1"/>
  <c r="K111" i="422"/>
  <c r="K16" i="423"/>
  <c r="L5" i="423"/>
  <c r="L16" i="423" s="1"/>
  <c r="K64" i="423"/>
  <c r="L75" i="423"/>
  <c r="L64" i="423"/>
  <c r="L112" i="423"/>
  <c r="L124" i="423" s="1"/>
  <c r="K124" i="423"/>
  <c r="K75" i="422"/>
  <c r="L25" i="422"/>
  <c r="L38" i="422" s="1"/>
  <c r="L112" i="422"/>
  <c r="L124" i="422" s="1"/>
  <c r="K124" i="422"/>
  <c r="G1" i="423"/>
  <c r="G2" i="423" s="1"/>
  <c r="L24" i="423"/>
  <c r="L92" i="423"/>
  <c r="L100" i="423" s="1"/>
  <c r="K100" i="423"/>
  <c r="L101" i="423"/>
  <c r="L111" i="423" s="1"/>
  <c r="K111" i="423"/>
  <c r="L92" i="422"/>
  <c r="L100" i="422" s="1"/>
  <c r="L25" i="423"/>
  <c r="L38" i="423" s="1"/>
  <c r="K75" i="423"/>
  <c r="E2" i="423" l="1"/>
  <c r="R121" i="427"/>
  <c r="S109" i="427" s="1"/>
  <c r="Q121" i="427"/>
  <c r="R147" i="426"/>
  <c r="S135" i="426" s="1"/>
  <c r="Q147" i="426"/>
  <c r="Q17" i="427"/>
  <c r="R17" i="427"/>
  <c r="S5" i="427" s="1"/>
  <c r="E2" i="427"/>
  <c r="Q173" i="426"/>
  <c r="R173" i="426"/>
  <c r="S161" i="426" s="1"/>
  <c r="R17" i="426"/>
  <c r="S5" i="426" s="1"/>
  <c r="E2" i="426"/>
  <c r="Q17" i="426"/>
  <c r="R134" i="427"/>
  <c r="S122" i="427" s="1"/>
  <c r="Q134" i="427"/>
  <c r="Q147" i="427"/>
  <c r="R147" i="427"/>
  <c r="S135" i="427" s="1"/>
  <c r="Q95" i="426"/>
  <c r="R95" i="426"/>
  <c r="S83" i="426" s="1"/>
  <c r="R121" i="426"/>
  <c r="S109" i="426" s="1"/>
  <c r="Q121" i="426"/>
  <c r="R108" i="426"/>
  <c r="S96" i="426" s="1"/>
  <c r="Q108" i="426"/>
  <c r="R69" i="427"/>
  <c r="S57" i="427" s="1"/>
  <c r="R108" i="427"/>
  <c r="S96" i="427" s="1"/>
  <c r="Q108" i="427"/>
  <c r="Q134" i="426"/>
  <c r="R134" i="426"/>
  <c r="S122" i="426" s="1"/>
  <c r="R95" i="427"/>
  <c r="S83" i="427" s="1"/>
  <c r="Q95" i="427"/>
  <c r="R173" i="427"/>
  <c r="S161" i="427" s="1"/>
  <c r="Q173" i="427"/>
  <c r="R160" i="426"/>
  <c r="S148" i="426" s="1"/>
  <c r="Q160" i="426"/>
  <c r="R160" i="427"/>
  <c r="S148" i="427" s="1"/>
  <c r="Q160" i="427"/>
  <c r="E2" i="422"/>
  <c r="AE173" i="419" l="1"/>
  <c r="AD173" i="419"/>
  <c r="AA173" i="419"/>
  <c r="Z173" i="419"/>
  <c r="M173" i="419"/>
  <c r="W172" i="419"/>
  <c r="H172" i="419"/>
  <c r="W171" i="419"/>
  <c r="H171" i="419"/>
  <c r="AG170" i="419"/>
  <c r="AF170" i="419"/>
  <c r="W170" i="419"/>
  <c r="H170" i="419"/>
  <c r="AG169" i="419"/>
  <c r="AF169" i="419"/>
  <c r="W169" i="419"/>
  <c r="H169" i="419"/>
  <c r="AG168" i="419"/>
  <c r="AF168" i="419"/>
  <c r="W168" i="419"/>
  <c r="H168" i="419"/>
  <c r="AG167" i="419"/>
  <c r="AF167" i="419"/>
  <c r="W167" i="419"/>
  <c r="H167" i="419"/>
  <c r="W166" i="419"/>
  <c r="N166" i="419" s="1"/>
  <c r="AG166" i="419" s="1"/>
  <c r="P166" i="419"/>
  <c r="H166" i="419"/>
  <c r="W165" i="419"/>
  <c r="P165" i="419"/>
  <c r="N165" i="419"/>
  <c r="O165" i="419" s="1"/>
  <c r="H165" i="419"/>
  <c r="W164" i="419"/>
  <c r="N164" i="419" s="1"/>
  <c r="AG164" i="419" s="1"/>
  <c r="P164" i="419"/>
  <c r="H164" i="419"/>
  <c r="W163" i="419"/>
  <c r="P163" i="419"/>
  <c r="N163" i="419"/>
  <c r="O163" i="419" s="1"/>
  <c r="H163" i="419"/>
  <c r="W162" i="419"/>
  <c r="N162" i="419" s="1"/>
  <c r="AG162" i="419" s="1"/>
  <c r="P162" i="419"/>
  <c r="H162" i="419"/>
  <c r="W161" i="419"/>
  <c r="N161" i="419" s="1"/>
  <c r="AF161" i="419" s="1"/>
  <c r="P161" i="419"/>
  <c r="H161" i="419"/>
  <c r="AE160" i="419"/>
  <c r="AD160" i="419"/>
  <c r="AA160" i="419"/>
  <c r="Z160" i="419"/>
  <c r="M160" i="419"/>
  <c r="P160" i="419" s="1"/>
  <c r="W159" i="419"/>
  <c r="H159" i="419"/>
  <c r="W158" i="419"/>
  <c r="H158" i="419"/>
  <c r="W157" i="419"/>
  <c r="H157" i="419"/>
  <c r="W156" i="419"/>
  <c r="H156" i="419"/>
  <c r="AG155" i="419"/>
  <c r="AF155" i="419"/>
  <c r="W155" i="419"/>
  <c r="H155" i="419"/>
  <c r="W154" i="419"/>
  <c r="P154" i="419"/>
  <c r="N154" i="419"/>
  <c r="AG154" i="419" s="1"/>
  <c r="H154" i="419"/>
  <c r="W153" i="419"/>
  <c r="N153" i="419"/>
  <c r="O153" i="419" s="1"/>
  <c r="P153" i="419"/>
  <c r="H153" i="419"/>
  <c r="W152" i="419"/>
  <c r="P152" i="419"/>
  <c r="N152" i="419"/>
  <c r="AG152" i="419" s="1"/>
  <c r="H152" i="419"/>
  <c r="W151" i="419"/>
  <c r="P151" i="419"/>
  <c r="N151" i="419"/>
  <c r="O151" i="419" s="1"/>
  <c r="H151" i="419"/>
  <c r="W150" i="419"/>
  <c r="N150" i="419" s="1"/>
  <c r="P150" i="419"/>
  <c r="H150" i="419"/>
  <c r="W149" i="419"/>
  <c r="N149" i="419" s="1"/>
  <c r="O149" i="419" s="1"/>
  <c r="P149" i="419"/>
  <c r="H149" i="419"/>
  <c r="W148" i="419"/>
  <c r="P148" i="419"/>
  <c r="N148" i="419"/>
  <c r="H148" i="419"/>
  <c r="AE147" i="419"/>
  <c r="AD147" i="419"/>
  <c r="AA147" i="419"/>
  <c r="Z147" i="419"/>
  <c r="W147" i="419"/>
  <c r="M147" i="419"/>
  <c r="W146" i="419"/>
  <c r="H146" i="419"/>
  <c r="AG145" i="419"/>
  <c r="AF145" i="419"/>
  <c r="W145" i="419"/>
  <c r="AG144" i="419"/>
  <c r="AF144" i="419"/>
  <c r="W144" i="419"/>
  <c r="W143" i="419"/>
  <c r="N143" i="419" s="1"/>
  <c r="P143" i="419"/>
  <c r="H143" i="419"/>
  <c r="W142" i="419"/>
  <c r="N142" i="419" s="1"/>
  <c r="P142" i="419"/>
  <c r="H142" i="419"/>
  <c r="W141" i="419"/>
  <c r="N141" i="419" s="1"/>
  <c r="P141" i="419"/>
  <c r="H141" i="419"/>
  <c r="W140" i="419"/>
  <c r="N140" i="419" s="1"/>
  <c r="P140" i="419"/>
  <c r="H140" i="419"/>
  <c r="W139" i="419"/>
  <c r="N139" i="419" s="1"/>
  <c r="P139" i="419"/>
  <c r="H139" i="419"/>
  <c r="W138" i="419"/>
  <c r="N138" i="419" s="1"/>
  <c r="P138" i="419"/>
  <c r="H138" i="419"/>
  <c r="W137" i="419"/>
  <c r="N137" i="419" s="1"/>
  <c r="P137" i="419"/>
  <c r="H137" i="419"/>
  <c r="W136" i="419"/>
  <c r="N136" i="419" s="1"/>
  <c r="P136" i="419"/>
  <c r="H136" i="419"/>
  <c r="W135" i="419"/>
  <c r="N135" i="419" s="1"/>
  <c r="P135" i="419"/>
  <c r="P147" i="419"/>
  <c r="H135" i="419"/>
  <c r="AE134" i="419"/>
  <c r="AD134" i="419"/>
  <c r="AA134" i="419"/>
  <c r="Z134" i="419"/>
  <c r="M134" i="419"/>
  <c r="W133" i="419"/>
  <c r="H133" i="419"/>
  <c r="W132" i="419"/>
  <c r="H132" i="419"/>
  <c r="AG131" i="419"/>
  <c r="AF131" i="419"/>
  <c r="W131" i="419"/>
  <c r="H131" i="419"/>
  <c r="W130" i="419"/>
  <c r="N130" i="419" s="1"/>
  <c r="O130" i="419" s="1"/>
  <c r="P130" i="419"/>
  <c r="H130" i="419"/>
  <c r="W129" i="419"/>
  <c r="N129" i="419" s="1"/>
  <c r="H129" i="419"/>
  <c r="W128" i="419"/>
  <c r="N128" i="419" s="1"/>
  <c r="O128" i="419" s="1"/>
  <c r="Q128" i="419" s="1"/>
  <c r="P128" i="419"/>
  <c r="H128" i="419"/>
  <c r="W127" i="419"/>
  <c r="N127" i="419" s="1"/>
  <c r="P127" i="419"/>
  <c r="H127" i="419"/>
  <c r="W126" i="419"/>
  <c r="N126" i="419" s="1"/>
  <c r="AF126" i="419" s="1"/>
  <c r="P126" i="419"/>
  <c r="H126" i="419"/>
  <c r="W125" i="419"/>
  <c r="N125" i="419" s="1"/>
  <c r="AF125" i="419" s="1"/>
  <c r="P125" i="419"/>
  <c r="H125" i="419"/>
  <c r="W124" i="419"/>
  <c r="N124" i="419" s="1"/>
  <c r="O124" i="419" s="1"/>
  <c r="P124" i="419"/>
  <c r="H124" i="419"/>
  <c r="W123" i="419"/>
  <c r="N123" i="419" s="1"/>
  <c r="AG123" i="419" s="1"/>
  <c r="P123" i="419"/>
  <c r="H123" i="419"/>
  <c r="W122" i="419"/>
  <c r="N122" i="419" s="1"/>
  <c r="H122" i="419"/>
  <c r="AE121" i="419"/>
  <c r="AD121" i="419"/>
  <c r="AA121" i="419"/>
  <c r="Z121" i="419"/>
  <c r="W121" i="419"/>
  <c r="M121" i="419"/>
  <c r="AG120" i="419"/>
  <c r="AF120" i="419"/>
  <c r="W120" i="419"/>
  <c r="H120" i="419"/>
  <c r="AG119" i="419"/>
  <c r="AF119" i="419"/>
  <c r="W119" i="419"/>
  <c r="H119" i="419"/>
  <c r="AG118" i="419"/>
  <c r="AF118" i="419"/>
  <c r="W118" i="419"/>
  <c r="H118" i="419"/>
  <c r="AG117" i="419"/>
  <c r="AF117" i="419"/>
  <c r="W117" i="419"/>
  <c r="H117" i="419"/>
  <c r="W116" i="419"/>
  <c r="N116" i="419" s="1"/>
  <c r="AG116" i="419" s="1"/>
  <c r="P116" i="419"/>
  <c r="H116" i="419"/>
  <c r="W115" i="419"/>
  <c r="P115" i="419"/>
  <c r="N115" i="419"/>
  <c r="O115" i="419" s="1"/>
  <c r="H115" i="419"/>
  <c r="W114" i="419"/>
  <c r="N114" i="419"/>
  <c r="AG114" i="419" s="1"/>
  <c r="P114" i="419"/>
  <c r="H114" i="419"/>
  <c r="W113" i="419"/>
  <c r="P113" i="419"/>
  <c r="N113" i="419"/>
  <c r="O113" i="419" s="1"/>
  <c r="H113" i="419"/>
  <c r="W112" i="419"/>
  <c r="N112" i="419" s="1"/>
  <c r="AG112" i="419" s="1"/>
  <c r="P112" i="419"/>
  <c r="H112" i="419"/>
  <c r="W111" i="419"/>
  <c r="N111" i="419" s="1"/>
  <c r="P111" i="419"/>
  <c r="H111" i="419"/>
  <c r="W110" i="419"/>
  <c r="N110" i="419" s="1"/>
  <c r="AG110" i="419" s="1"/>
  <c r="P110" i="419"/>
  <c r="H110" i="419"/>
  <c r="W109" i="419"/>
  <c r="N109" i="419" s="1"/>
  <c r="AG109" i="419" s="1"/>
  <c r="P109" i="419"/>
  <c r="H109" i="419"/>
  <c r="AE108" i="419"/>
  <c r="AD108" i="419"/>
  <c r="AA108" i="419"/>
  <c r="Z108" i="419"/>
  <c r="W108" i="419"/>
  <c r="M108" i="419"/>
  <c r="W107" i="419"/>
  <c r="H107" i="419"/>
  <c r="AG106" i="419"/>
  <c r="AF106" i="419"/>
  <c r="W106" i="419"/>
  <c r="H106" i="419"/>
  <c r="AG105" i="419"/>
  <c r="AF105" i="419"/>
  <c r="W105" i="419"/>
  <c r="H105" i="419"/>
  <c r="AG104" i="419"/>
  <c r="AF104" i="419"/>
  <c r="W104" i="419"/>
  <c r="H104" i="419"/>
  <c r="AG103" i="419"/>
  <c r="AF103" i="419"/>
  <c r="W103" i="419"/>
  <c r="H103" i="419"/>
  <c r="AG102" i="419"/>
  <c r="AF102" i="419"/>
  <c r="W102" i="419"/>
  <c r="H102" i="419"/>
  <c r="AG101" i="419"/>
  <c r="AF101" i="419"/>
  <c r="W101" i="419"/>
  <c r="H101" i="419"/>
  <c r="AG100" i="419"/>
  <c r="AF100" i="419"/>
  <c r="W100" i="419"/>
  <c r="H100" i="419"/>
  <c r="W99" i="419"/>
  <c r="N99" i="419" s="1"/>
  <c r="P99" i="419"/>
  <c r="H99" i="419"/>
  <c r="W98" i="419"/>
  <c r="N98" i="419" s="1"/>
  <c r="AG98" i="419" s="1"/>
  <c r="H98" i="419"/>
  <c r="W97" i="419"/>
  <c r="N97" i="419" s="1"/>
  <c r="P97" i="419"/>
  <c r="H97" i="419"/>
  <c r="W96" i="419"/>
  <c r="N96" i="419" s="1"/>
  <c r="P96" i="419"/>
  <c r="H96" i="419"/>
  <c r="AE95" i="419"/>
  <c r="AD95" i="419"/>
  <c r="AA95" i="419"/>
  <c r="Z95" i="419"/>
  <c r="M95" i="419"/>
  <c r="AG94" i="419"/>
  <c r="AF94" i="419"/>
  <c r="W94" i="419"/>
  <c r="H94" i="419"/>
  <c r="AG93" i="419"/>
  <c r="AF93" i="419"/>
  <c r="W93" i="419"/>
  <c r="H93" i="419"/>
  <c r="AG92" i="419"/>
  <c r="AF92" i="419"/>
  <c r="W92" i="419"/>
  <c r="H92" i="419"/>
  <c r="W91" i="419"/>
  <c r="N91" i="419" s="1"/>
  <c r="P91" i="419"/>
  <c r="H91" i="419"/>
  <c r="W90" i="419"/>
  <c r="N90" i="419" s="1"/>
  <c r="H90" i="419"/>
  <c r="W89" i="419"/>
  <c r="N89" i="419" s="1"/>
  <c r="P89" i="419"/>
  <c r="H89" i="419"/>
  <c r="W88" i="419"/>
  <c r="N88" i="419"/>
  <c r="H88" i="419"/>
  <c r="W87" i="419"/>
  <c r="N87" i="419" s="1"/>
  <c r="P87" i="419"/>
  <c r="H87" i="419"/>
  <c r="W86" i="419"/>
  <c r="N86" i="419"/>
  <c r="H86" i="419"/>
  <c r="W85" i="419"/>
  <c r="N85" i="419" s="1"/>
  <c r="P85" i="419"/>
  <c r="H85" i="419"/>
  <c r="W84" i="419"/>
  <c r="N84" i="419"/>
  <c r="P84" i="419"/>
  <c r="H84" i="419"/>
  <c r="W83" i="419"/>
  <c r="N83" i="419"/>
  <c r="AG83" i="419" s="1"/>
  <c r="P83" i="419"/>
  <c r="H83" i="419"/>
  <c r="AE82" i="419"/>
  <c r="AD82" i="419"/>
  <c r="AA82" i="419"/>
  <c r="Z82" i="419"/>
  <c r="M82" i="419"/>
  <c r="W81" i="419"/>
  <c r="AG80" i="419"/>
  <c r="AF80" i="419"/>
  <c r="W80" i="419"/>
  <c r="H80" i="419"/>
  <c r="AG79" i="419"/>
  <c r="AF79" i="419"/>
  <c r="W79" i="419"/>
  <c r="H79" i="419"/>
  <c r="AG78" i="419"/>
  <c r="AF78" i="419"/>
  <c r="W78" i="419"/>
  <c r="H78" i="419"/>
  <c r="AG77" i="419"/>
  <c r="AF77" i="419"/>
  <c r="W77" i="419"/>
  <c r="H77" i="419"/>
  <c r="AG76" i="419"/>
  <c r="AF76" i="419"/>
  <c r="W76" i="419"/>
  <c r="H76" i="419"/>
  <c r="AG75" i="419"/>
  <c r="AF75" i="419"/>
  <c r="W75" i="419"/>
  <c r="H75" i="419"/>
  <c r="AG74" i="419"/>
  <c r="AF74" i="419"/>
  <c r="W74" i="419"/>
  <c r="H74" i="419"/>
  <c r="W73" i="419"/>
  <c r="N73" i="419" s="1"/>
  <c r="O73" i="419" s="1"/>
  <c r="P73" i="419"/>
  <c r="H73" i="419"/>
  <c r="W72" i="419"/>
  <c r="N72" i="419" s="1"/>
  <c r="P72" i="419"/>
  <c r="H72" i="419"/>
  <c r="W71" i="419"/>
  <c r="N71" i="419" s="1"/>
  <c r="P71" i="419"/>
  <c r="H71" i="419"/>
  <c r="W70" i="419"/>
  <c r="N70" i="419" s="1"/>
  <c r="P70" i="419"/>
  <c r="H70" i="419"/>
  <c r="AE69" i="419"/>
  <c r="AD69" i="419"/>
  <c r="AA69" i="419"/>
  <c r="Z69" i="419"/>
  <c r="W69" i="419"/>
  <c r="M69" i="419"/>
  <c r="W68" i="419"/>
  <c r="H68" i="419"/>
  <c r="AG67" i="419"/>
  <c r="AF67" i="419"/>
  <c r="W67" i="419"/>
  <c r="H67" i="419"/>
  <c r="AG66" i="419"/>
  <c r="AF66" i="419"/>
  <c r="W66" i="419"/>
  <c r="H66" i="419"/>
  <c r="AG65" i="419"/>
  <c r="AF65" i="419"/>
  <c r="W65" i="419"/>
  <c r="H65" i="419"/>
  <c r="AG64" i="419"/>
  <c r="AF64" i="419"/>
  <c r="W64" i="419"/>
  <c r="H64" i="419"/>
  <c r="AG63" i="419"/>
  <c r="AF63" i="419"/>
  <c r="W63" i="419"/>
  <c r="H63" i="419"/>
  <c r="AG62" i="419"/>
  <c r="AF62" i="419"/>
  <c r="W62" i="419"/>
  <c r="H62" i="419"/>
  <c r="W61" i="419"/>
  <c r="N61" i="419"/>
  <c r="AF61" i="419" s="1"/>
  <c r="P61" i="419"/>
  <c r="H61" i="419"/>
  <c r="W60" i="419"/>
  <c r="P60" i="419"/>
  <c r="N60" i="419"/>
  <c r="AG60" i="419" s="1"/>
  <c r="H60" i="419"/>
  <c r="W59" i="419"/>
  <c r="N59" i="419"/>
  <c r="AF59" i="419" s="1"/>
  <c r="P59" i="419"/>
  <c r="H59" i="419"/>
  <c r="W58" i="419"/>
  <c r="P58" i="419"/>
  <c r="N58" i="419"/>
  <c r="AG58" i="419" s="1"/>
  <c r="H58" i="419"/>
  <c r="W57" i="419"/>
  <c r="N57" i="419" s="1"/>
  <c r="P57" i="419"/>
  <c r="H57" i="419"/>
  <c r="AE56" i="419"/>
  <c r="AD56" i="419"/>
  <c r="AA56" i="419"/>
  <c r="Z56" i="419"/>
  <c r="W56" i="419"/>
  <c r="M56" i="419"/>
  <c r="W55" i="419"/>
  <c r="H55" i="419"/>
  <c r="AG54" i="419"/>
  <c r="AF54" i="419"/>
  <c r="W54" i="419"/>
  <c r="H54" i="419"/>
  <c r="AG53" i="419"/>
  <c r="AF53" i="419"/>
  <c r="W53" i="419"/>
  <c r="H53" i="419"/>
  <c r="AG52" i="419"/>
  <c r="AF52" i="419"/>
  <c r="W52" i="419"/>
  <c r="H52" i="419"/>
  <c r="AG51" i="419"/>
  <c r="AF51" i="419"/>
  <c r="W51" i="419"/>
  <c r="H51" i="419"/>
  <c r="W50" i="419"/>
  <c r="N50" i="419" s="1"/>
  <c r="P50" i="419"/>
  <c r="H50" i="419"/>
  <c r="W49" i="419"/>
  <c r="N49" i="419" s="1"/>
  <c r="P49" i="419"/>
  <c r="H49" i="419"/>
  <c r="W48" i="419"/>
  <c r="N48" i="419" s="1"/>
  <c r="P48" i="419"/>
  <c r="H48" i="419"/>
  <c r="W47" i="419"/>
  <c r="N47" i="419" s="1"/>
  <c r="P47" i="419"/>
  <c r="H47" i="419"/>
  <c r="W46" i="419"/>
  <c r="N46" i="419" s="1"/>
  <c r="P46" i="419"/>
  <c r="H46" i="419"/>
  <c r="W45" i="419"/>
  <c r="N45" i="419" s="1"/>
  <c r="P45" i="419"/>
  <c r="H45" i="419"/>
  <c r="W44" i="419"/>
  <c r="N44" i="419"/>
  <c r="O44" i="419" s="1"/>
  <c r="P56" i="419"/>
  <c r="H44" i="419"/>
  <c r="AE43" i="419"/>
  <c r="AD43" i="419"/>
  <c r="AA43" i="419"/>
  <c r="Z43" i="419"/>
  <c r="M43" i="419"/>
  <c r="W42" i="419"/>
  <c r="H42" i="419"/>
  <c r="W41" i="419"/>
  <c r="AG40" i="419"/>
  <c r="AF40" i="419"/>
  <c r="W40" i="419"/>
  <c r="H40" i="419"/>
  <c r="AG39" i="419"/>
  <c r="AF39" i="419"/>
  <c r="W39" i="419"/>
  <c r="H39" i="419"/>
  <c r="AG38" i="419"/>
  <c r="AF38" i="419"/>
  <c r="W38" i="419"/>
  <c r="H38" i="419"/>
  <c r="W37" i="419"/>
  <c r="N37" i="419" s="1"/>
  <c r="P37" i="419"/>
  <c r="H37" i="419"/>
  <c r="W36" i="419"/>
  <c r="N36" i="419" s="1"/>
  <c r="AF36" i="419" s="1"/>
  <c r="P36" i="419"/>
  <c r="H36" i="419"/>
  <c r="W35" i="419"/>
  <c r="N35" i="419" s="1"/>
  <c r="P35" i="419"/>
  <c r="H35" i="419"/>
  <c r="W34" i="419"/>
  <c r="N34" i="419"/>
  <c r="AF34" i="419" s="1"/>
  <c r="P34" i="419"/>
  <c r="H34" i="419"/>
  <c r="W33" i="419"/>
  <c r="N33" i="419" s="1"/>
  <c r="P33" i="419"/>
  <c r="H33" i="419"/>
  <c r="W32" i="419"/>
  <c r="N32" i="419" s="1"/>
  <c r="AF32" i="419" s="1"/>
  <c r="P32" i="419"/>
  <c r="H32" i="419"/>
  <c r="W31" i="419"/>
  <c r="N31" i="419"/>
  <c r="P31" i="419"/>
  <c r="H31" i="419"/>
  <c r="AE30" i="419"/>
  <c r="AD30" i="419"/>
  <c r="AA30" i="419"/>
  <c r="Z30" i="419"/>
  <c r="M30" i="419"/>
  <c r="AF29" i="419"/>
  <c r="W29" i="419"/>
  <c r="H29" i="419"/>
  <c r="AG28" i="419"/>
  <c r="AF28" i="419"/>
  <c r="W28" i="419"/>
  <c r="H28" i="419"/>
  <c r="AG27" i="419"/>
  <c r="AF27" i="419"/>
  <c r="W27" i="419"/>
  <c r="H27" i="419"/>
  <c r="AG26" i="419"/>
  <c r="AF26" i="419"/>
  <c r="W26" i="419"/>
  <c r="H26" i="419"/>
  <c r="AG25" i="419"/>
  <c r="AF25" i="419"/>
  <c r="W25" i="419"/>
  <c r="H25" i="419"/>
  <c r="W24" i="419"/>
  <c r="N24" i="419" s="1"/>
  <c r="P24" i="419"/>
  <c r="H24" i="419"/>
  <c r="W23" i="419"/>
  <c r="N23" i="419" s="1"/>
  <c r="AG23" i="419" s="1"/>
  <c r="P23" i="419"/>
  <c r="H23" i="419"/>
  <c r="W22" i="419"/>
  <c r="N22" i="419" s="1"/>
  <c r="P22" i="419"/>
  <c r="H22" i="419"/>
  <c r="W21" i="419"/>
  <c r="N21" i="419"/>
  <c r="AG21" i="419" s="1"/>
  <c r="P21" i="419"/>
  <c r="H21" i="419"/>
  <c r="W20" i="419"/>
  <c r="N20" i="419" s="1"/>
  <c r="P20" i="419"/>
  <c r="H20" i="419"/>
  <c r="W19" i="419"/>
  <c r="N19" i="419" s="1"/>
  <c r="AG19" i="419" s="1"/>
  <c r="P19" i="419"/>
  <c r="H19" i="419"/>
  <c r="W18" i="419"/>
  <c r="N18" i="419" s="1"/>
  <c r="AF18" i="419" s="1"/>
  <c r="P18" i="419"/>
  <c r="H18" i="419"/>
  <c r="AE17" i="419"/>
  <c r="AD17" i="419"/>
  <c r="AA17" i="419"/>
  <c r="AA2" i="419" s="1"/>
  <c r="Z17" i="419"/>
  <c r="W17" i="419"/>
  <c r="M17" i="419"/>
  <c r="AG16" i="419"/>
  <c r="AF16" i="419"/>
  <c r="W16" i="419"/>
  <c r="H16" i="419"/>
  <c r="AG15" i="419"/>
  <c r="AF15" i="419"/>
  <c r="W15" i="419"/>
  <c r="H15" i="419"/>
  <c r="AG14" i="419"/>
  <c r="AF14" i="419"/>
  <c r="W14" i="419"/>
  <c r="H14" i="419"/>
  <c r="AG13" i="419"/>
  <c r="AF13" i="419"/>
  <c r="W13" i="419"/>
  <c r="H13" i="419"/>
  <c r="AG12" i="419"/>
  <c r="AF12" i="419"/>
  <c r="W12" i="419"/>
  <c r="H12" i="419"/>
  <c r="AG11" i="419"/>
  <c r="AF11" i="419"/>
  <c r="W11" i="419"/>
  <c r="H11" i="419"/>
  <c r="W10" i="419"/>
  <c r="N10" i="419" s="1"/>
  <c r="P10" i="419"/>
  <c r="H10" i="419"/>
  <c r="W9" i="419"/>
  <c r="N9" i="419" s="1"/>
  <c r="AG9" i="419" s="1"/>
  <c r="P9" i="419"/>
  <c r="H9" i="419"/>
  <c r="W8" i="419"/>
  <c r="N8" i="419" s="1"/>
  <c r="P8" i="419"/>
  <c r="H8" i="419"/>
  <c r="W7" i="419"/>
  <c r="N7" i="419" s="1"/>
  <c r="P7" i="419"/>
  <c r="H7" i="419"/>
  <c r="W6" i="419"/>
  <c r="P6" i="419"/>
  <c r="N6" i="419"/>
  <c r="O6" i="419" s="1"/>
  <c r="H6" i="419"/>
  <c r="W5" i="419"/>
  <c r="N5" i="419" s="1"/>
  <c r="AF5" i="419" s="1"/>
  <c r="P5" i="419"/>
  <c r="P17" i="419"/>
  <c r="H5" i="419"/>
  <c r="AE2" i="419"/>
  <c r="I2" i="419"/>
  <c r="E1" i="419"/>
  <c r="AE173" i="418"/>
  <c r="AD173" i="418"/>
  <c r="AA173" i="418"/>
  <c r="Z173" i="418"/>
  <c r="M173" i="418"/>
  <c r="P173" i="418" s="1"/>
  <c r="W172" i="418"/>
  <c r="H172" i="418"/>
  <c r="W171" i="418"/>
  <c r="H171" i="418"/>
  <c r="AG170" i="418"/>
  <c r="AF170" i="418"/>
  <c r="W170" i="418"/>
  <c r="H170" i="418"/>
  <c r="AG169" i="418"/>
  <c r="AF169" i="418"/>
  <c r="W169" i="418"/>
  <c r="H169" i="418"/>
  <c r="AG168" i="418"/>
  <c r="AF168" i="418"/>
  <c r="W168" i="418"/>
  <c r="H168" i="418"/>
  <c r="AG167" i="418"/>
  <c r="AF167" i="418"/>
  <c r="W167" i="418"/>
  <c r="H167" i="418"/>
  <c r="W166" i="418"/>
  <c r="N166" i="418" s="1"/>
  <c r="AF166" i="418" s="1"/>
  <c r="P166" i="418"/>
  <c r="H166" i="418"/>
  <c r="W165" i="418"/>
  <c r="N165" i="418" s="1"/>
  <c r="AG165" i="418" s="1"/>
  <c r="P165" i="418"/>
  <c r="H165" i="418"/>
  <c r="W164" i="418"/>
  <c r="N164" i="418" s="1"/>
  <c r="AF164" i="418" s="1"/>
  <c r="P164" i="418"/>
  <c r="H164" i="418"/>
  <c r="W163" i="418"/>
  <c r="N163" i="418" s="1"/>
  <c r="AG163" i="418" s="1"/>
  <c r="P163" i="418"/>
  <c r="H163" i="418"/>
  <c r="W162" i="418"/>
  <c r="N162" i="418" s="1"/>
  <c r="AF162" i="418" s="1"/>
  <c r="P162" i="418"/>
  <c r="H162" i="418"/>
  <c r="W161" i="418"/>
  <c r="N161" i="418" s="1"/>
  <c r="N173" i="418" s="1"/>
  <c r="P161" i="418"/>
  <c r="H161" i="418"/>
  <c r="AE160" i="418"/>
  <c r="AD160" i="418"/>
  <c r="AA160" i="418"/>
  <c r="Z160" i="418"/>
  <c r="M160" i="418"/>
  <c r="W159" i="418"/>
  <c r="H159" i="418"/>
  <c r="W158" i="418"/>
  <c r="H158" i="418"/>
  <c r="W157" i="418"/>
  <c r="H157" i="418"/>
  <c r="W156" i="418"/>
  <c r="N156" i="418" s="1"/>
  <c r="O156" i="418" s="1"/>
  <c r="P156" i="418"/>
  <c r="H156" i="418"/>
  <c r="W155" i="418"/>
  <c r="N155" i="418"/>
  <c r="AG155" i="418" s="1"/>
  <c r="P155" i="418"/>
  <c r="H155" i="418"/>
  <c r="W154" i="418"/>
  <c r="N154" i="418" s="1"/>
  <c r="P154" i="418"/>
  <c r="H154" i="418"/>
  <c r="W153" i="418"/>
  <c r="N153" i="418" s="1"/>
  <c r="AG153" i="418" s="1"/>
  <c r="P153" i="418"/>
  <c r="H153" i="418"/>
  <c r="W152" i="418"/>
  <c r="N152" i="418" s="1"/>
  <c r="P152" i="418"/>
  <c r="H152" i="418"/>
  <c r="W151" i="418"/>
  <c r="N151" i="418" s="1"/>
  <c r="AG151" i="418" s="1"/>
  <c r="P151" i="418"/>
  <c r="H151" i="418"/>
  <c r="W150" i="418"/>
  <c r="P150" i="418"/>
  <c r="N150" i="418"/>
  <c r="O150" i="418" s="1"/>
  <c r="AF150" i="418"/>
  <c r="H150" i="418"/>
  <c r="W149" i="418"/>
  <c r="N149" i="418"/>
  <c r="AG149" i="418" s="1"/>
  <c r="P149" i="418"/>
  <c r="H149" i="418"/>
  <c r="W148" i="418"/>
  <c r="P148" i="418"/>
  <c r="N148" i="418"/>
  <c r="AG148" i="418" s="1"/>
  <c r="H148" i="418"/>
  <c r="AE147" i="418"/>
  <c r="AD147" i="418"/>
  <c r="AA147" i="418"/>
  <c r="Z147" i="418"/>
  <c r="W147" i="418"/>
  <c r="M147" i="418"/>
  <c r="P147" i="418" s="1"/>
  <c r="W146" i="418"/>
  <c r="H146" i="418"/>
  <c r="AG145" i="418"/>
  <c r="AF145" i="418"/>
  <c r="W145" i="418"/>
  <c r="H145" i="418"/>
  <c r="W144" i="418"/>
  <c r="N144" i="418" s="1"/>
  <c r="H144" i="418"/>
  <c r="W143" i="418"/>
  <c r="N143" i="418" s="1"/>
  <c r="H143" i="418"/>
  <c r="W142" i="418"/>
  <c r="N142" i="418" s="1"/>
  <c r="P142" i="418"/>
  <c r="H142" i="418"/>
  <c r="W141" i="418"/>
  <c r="N141" i="418" s="1"/>
  <c r="H141" i="418"/>
  <c r="W140" i="418"/>
  <c r="N140" i="418" s="1"/>
  <c r="P140" i="418"/>
  <c r="H140" i="418"/>
  <c r="W139" i="418"/>
  <c r="N139" i="418" s="1"/>
  <c r="H139" i="418"/>
  <c r="W138" i="418"/>
  <c r="N138" i="418" s="1"/>
  <c r="P138" i="418"/>
  <c r="H138" i="418"/>
  <c r="W137" i="418"/>
  <c r="N137" i="418" s="1"/>
  <c r="H137" i="418"/>
  <c r="W136" i="418"/>
  <c r="N136" i="418" s="1"/>
  <c r="P136" i="418"/>
  <c r="H136" i="418"/>
  <c r="W135" i="418"/>
  <c r="N135" i="418" s="1"/>
  <c r="P135" i="418"/>
  <c r="H135" i="418"/>
  <c r="AE134" i="418"/>
  <c r="AD134" i="418"/>
  <c r="AA134" i="418"/>
  <c r="Z134" i="418"/>
  <c r="M134" i="418"/>
  <c r="W133" i="418"/>
  <c r="H133" i="418"/>
  <c r="W132" i="418"/>
  <c r="H132" i="418"/>
  <c r="W131" i="418"/>
  <c r="N131" i="418" s="1"/>
  <c r="AG131" i="418" s="1"/>
  <c r="H131" i="418"/>
  <c r="W130" i="418"/>
  <c r="N130" i="418" s="1"/>
  <c r="P130" i="418"/>
  <c r="H130" i="418"/>
  <c r="W129" i="418"/>
  <c r="N129" i="418"/>
  <c r="AG129" i="418" s="1"/>
  <c r="H129" i="418"/>
  <c r="W128" i="418"/>
  <c r="N128" i="418" s="1"/>
  <c r="P128" i="418"/>
  <c r="H128" i="418"/>
  <c r="W127" i="418"/>
  <c r="N127" i="418"/>
  <c r="AG127" i="418" s="1"/>
  <c r="H127" i="418"/>
  <c r="W126" i="418"/>
  <c r="N126" i="418" s="1"/>
  <c r="P126" i="418"/>
  <c r="H126" i="418"/>
  <c r="W125" i="418"/>
  <c r="N125" i="418"/>
  <c r="AG125" i="418" s="1"/>
  <c r="H125" i="418"/>
  <c r="W124" i="418"/>
  <c r="N124" i="418" s="1"/>
  <c r="P124" i="418"/>
  <c r="H124" i="418"/>
  <c r="W123" i="418"/>
  <c r="N123" i="418"/>
  <c r="AG123" i="418" s="1"/>
  <c r="H123" i="418"/>
  <c r="W122" i="418"/>
  <c r="N122" i="418" s="1"/>
  <c r="AF122" i="418" s="1"/>
  <c r="H122" i="418"/>
  <c r="AE121" i="418"/>
  <c r="AD121" i="418"/>
  <c r="AA121" i="418"/>
  <c r="Z121" i="418"/>
  <c r="W121" i="418"/>
  <c r="M121" i="418"/>
  <c r="AG120" i="418"/>
  <c r="AF120" i="418"/>
  <c r="W120" i="418"/>
  <c r="H120" i="418"/>
  <c r="AG119" i="418"/>
  <c r="AF119" i="418"/>
  <c r="W119" i="418"/>
  <c r="H119" i="418"/>
  <c r="AG118" i="418"/>
  <c r="AF118" i="418"/>
  <c r="W118" i="418"/>
  <c r="H118" i="418"/>
  <c r="W117" i="418"/>
  <c r="N117" i="418" s="1"/>
  <c r="P117" i="418"/>
  <c r="H117" i="418"/>
  <c r="W116" i="418"/>
  <c r="N116" i="418" s="1"/>
  <c r="AF116" i="418" s="1"/>
  <c r="P116" i="418"/>
  <c r="H116" i="418"/>
  <c r="W115" i="418"/>
  <c r="N115" i="418" s="1"/>
  <c r="P115" i="418"/>
  <c r="H115" i="418"/>
  <c r="W114" i="418"/>
  <c r="N114" i="418"/>
  <c r="P114" i="418"/>
  <c r="H114" i="418"/>
  <c r="W113" i="418"/>
  <c r="N113" i="418" s="1"/>
  <c r="P113" i="418"/>
  <c r="H113" i="418"/>
  <c r="W112" i="418"/>
  <c r="P112" i="418"/>
  <c r="N112" i="418"/>
  <c r="H112" i="418"/>
  <c r="W111" i="418"/>
  <c r="N111" i="418" s="1"/>
  <c r="P111" i="418"/>
  <c r="H111" i="418"/>
  <c r="W110" i="418"/>
  <c r="P110" i="418"/>
  <c r="N110" i="418"/>
  <c r="AG110" i="418" s="1"/>
  <c r="H110" i="418"/>
  <c r="W109" i="418"/>
  <c r="P109" i="418"/>
  <c r="N109" i="418"/>
  <c r="AG109" i="418" s="1"/>
  <c r="H109" i="418"/>
  <c r="AE108" i="418"/>
  <c r="AD108" i="418"/>
  <c r="AA108" i="418"/>
  <c r="Z108" i="418"/>
  <c r="W108" i="418"/>
  <c r="M108" i="418"/>
  <c r="W107" i="418"/>
  <c r="H107" i="418"/>
  <c r="AG106" i="418"/>
  <c r="AF106" i="418"/>
  <c r="W106" i="418"/>
  <c r="H106" i="418"/>
  <c r="AG105" i="418"/>
  <c r="AF105" i="418"/>
  <c r="W105" i="418"/>
  <c r="H105" i="418"/>
  <c r="AG104" i="418"/>
  <c r="AF104" i="418"/>
  <c r="W104" i="418"/>
  <c r="H104" i="418"/>
  <c r="AG103" i="418"/>
  <c r="AF103" i="418"/>
  <c r="W103" i="418"/>
  <c r="H103" i="418"/>
  <c r="W102" i="418"/>
  <c r="N102" i="418" s="1"/>
  <c r="P102" i="418"/>
  <c r="H102" i="418"/>
  <c r="W101" i="418"/>
  <c r="N101" i="418" s="1"/>
  <c r="AF101" i="418" s="1"/>
  <c r="P101" i="418"/>
  <c r="H101" i="418"/>
  <c r="W100" i="418"/>
  <c r="N100" i="418" s="1"/>
  <c r="P100" i="418"/>
  <c r="H100" i="418"/>
  <c r="W99" i="418"/>
  <c r="N99" i="418"/>
  <c r="AF99" i="418" s="1"/>
  <c r="P99" i="418"/>
  <c r="H99" i="418"/>
  <c r="W98" i="418"/>
  <c r="N98" i="418" s="1"/>
  <c r="P98" i="418"/>
  <c r="H98" i="418"/>
  <c r="W97" i="418"/>
  <c r="P97" i="418"/>
  <c r="N97" i="418"/>
  <c r="AF97" i="418" s="1"/>
  <c r="H97" i="418"/>
  <c r="W96" i="418"/>
  <c r="P96" i="418"/>
  <c r="N96" i="418"/>
  <c r="O96" i="418" s="1"/>
  <c r="P108" i="418"/>
  <c r="H96" i="418"/>
  <c r="AE95" i="418"/>
  <c r="AD95" i="418"/>
  <c r="AA95" i="418"/>
  <c r="Z95" i="418"/>
  <c r="M95" i="418"/>
  <c r="AG94" i="418"/>
  <c r="AF94" i="418"/>
  <c r="W94" i="418"/>
  <c r="H94" i="418"/>
  <c r="AG93" i="418"/>
  <c r="AF93" i="418"/>
  <c r="W93" i="418"/>
  <c r="H93" i="418"/>
  <c r="AG92" i="418"/>
  <c r="AF92" i="418"/>
  <c r="W92" i="418"/>
  <c r="H92" i="418"/>
  <c r="AG91" i="418"/>
  <c r="AF91" i="418"/>
  <c r="W91" i="418"/>
  <c r="H91" i="418"/>
  <c r="W90" i="418"/>
  <c r="N90" i="418" s="1"/>
  <c r="AG90" i="418" s="1"/>
  <c r="P90" i="418"/>
  <c r="H90" i="418"/>
  <c r="W89" i="418"/>
  <c r="N89" i="418" s="1"/>
  <c r="P89" i="418"/>
  <c r="H89" i="418"/>
  <c r="W88" i="418"/>
  <c r="N88" i="418" s="1"/>
  <c r="AG88" i="418" s="1"/>
  <c r="P88" i="418"/>
  <c r="H88" i="418"/>
  <c r="W87" i="418"/>
  <c r="P87" i="418"/>
  <c r="N87" i="418"/>
  <c r="O87" i="418" s="1"/>
  <c r="AF87" i="418"/>
  <c r="H87" i="418"/>
  <c r="W86" i="418"/>
  <c r="P86" i="418"/>
  <c r="N86" i="418"/>
  <c r="AG86" i="418" s="1"/>
  <c r="H86" i="418"/>
  <c r="W85" i="418"/>
  <c r="P85" i="418"/>
  <c r="N85" i="418"/>
  <c r="O85" i="418" s="1"/>
  <c r="H85" i="418"/>
  <c r="W84" i="418"/>
  <c r="N84" i="418" s="1"/>
  <c r="AG84" i="418" s="1"/>
  <c r="P84" i="418"/>
  <c r="H84" i="418"/>
  <c r="W83" i="418"/>
  <c r="N83" i="418" s="1"/>
  <c r="AG83" i="418" s="1"/>
  <c r="P83" i="418"/>
  <c r="H83" i="418"/>
  <c r="AE82" i="418"/>
  <c r="AD82" i="418"/>
  <c r="AA82" i="418"/>
  <c r="Z82" i="418"/>
  <c r="M82" i="418"/>
  <c r="W81" i="418"/>
  <c r="AG80" i="418"/>
  <c r="AF80" i="418"/>
  <c r="W80" i="418"/>
  <c r="H80" i="418"/>
  <c r="AG79" i="418"/>
  <c r="AF79" i="418"/>
  <c r="W79" i="418"/>
  <c r="H79" i="418"/>
  <c r="AG78" i="418"/>
  <c r="AF78" i="418"/>
  <c r="W78" i="418"/>
  <c r="H78" i="418"/>
  <c r="AG77" i="418"/>
  <c r="AF77" i="418"/>
  <c r="W77" i="418"/>
  <c r="H77" i="418"/>
  <c r="AG76" i="418"/>
  <c r="AF76" i="418"/>
  <c r="W76" i="418"/>
  <c r="H76" i="418"/>
  <c r="W75" i="418"/>
  <c r="N75" i="418" s="1"/>
  <c r="P75" i="418"/>
  <c r="H75" i="418"/>
  <c r="W74" i="418"/>
  <c r="N74" i="418" s="1"/>
  <c r="H74" i="418"/>
  <c r="W73" i="418"/>
  <c r="N73" i="418" s="1"/>
  <c r="P73" i="418"/>
  <c r="H73" i="418"/>
  <c r="W72" i="418"/>
  <c r="N72" i="418" s="1"/>
  <c r="H72" i="418"/>
  <c r="W71" i="418"/>
  <c r="N71" i="418" s="1"/>
  <c r="P71" i="418"/>
  <c r="H71" i="418"/>
  <c r="W70" i="418"/>
  <c r="N70" i="418" s="1"/>
  <c r="H70" i="418"/>
  <c r="AE69" i="418"/>
  <c r="AD69" i="418"/>
  <c r="AA69" i="418"/>
  <c r="Z69" i="418"/>
  <c r="W69" i="418"/>
  <c r="M69" i="418"/>
  <c r="W68" i="418"/>
  <c r="H68" i="418"/>
  <c r="AG67" i="418"/>
  <c r="AF67" i="418"/>
  <c r="W67" i="418"/>
  <c r="H67" i="418"/>
  <c r="AG66" i="418"/>
  <c r="AF66" i="418"/>
  <c r="W66" i="418"/>
  <c r="H66" i="418"/>
  <c r="AG65" i="418"/>
  <c r="AF65" i="418"/>
  <c r="W65" i="418"/>
  <c r="H65" i="418"/>
  <c r="AG64" i="418"/>
  <c r="AF64" i="418"/>
  <c r="W64" i="418"/>
  <c r="H64" i="418"/>
  <c r="AG63" i="418"/>
  <c r="AF63" i="418"/>
  <c r="W63" i="418"/>
  <c r="H63" i="418"/>
  <c r="AG62" i="418"/>
  <c r="AF62" i="418"/>
  <c r="W62" i="418"/>
  <c r="H62" i="418"/>
  <c r="W61" i="418"/>
  <c r="N61" i="418" s="1"/>
  <c r="AG61" i="418" s="1"/>
  <c r="P61" i="418"/>
  <c r="H61" i="418"/>
  <c r="W60" i="418"/>
  <c r="N60" i="418" s="1"/>
  <c r="AF60" i="418" s="1"/>
  <c r="P60" i="418"/>
  <c r="H60" i="418"/>
  <c r="W59" i="418"/>
  <c r="N59" i="418" s="1"/>
  <c r="AG59" i="418" s="1"/>
  <c r="P59" i="418"/>
  <c r="H59" i="418"/>
  <c r="W58" i="418"/>
  <c r="N58" i="418" s="1"/>
  <c r="AF58" i="418" s="1"/>
  <c r="P58" i="418"/>
  <c r="H58" i="418"/>
  <c r="W57" i="418"/>
  <c r="N57" i="418" s="1"/>
  <c r="O57" i="418" s="1"/>
  <c r="P57" i="418"/>
  <c r="H57" i="418"/>
  <c r="AE56" i="418"/>
  <c r="AD56" i="418"/>
  <c r="AA56" i="418"/>
  <c r="Z56" i="418"/>
  <c r="W56" i="418"/>
  <c r="M56" i="418"/>
  <c r="W55" i="418"/>
  <c r="H55" i="418"/>
  <c r="AG54" i="418"/>
  <c r="AF54" i="418"/>
  <c r="W54" i="418"/>
  <c r="H54" i="418"/>
  <c r="AG53" i="418"/>
  <c r="AF53" i="418"/>
  <c r="W53" i="418"/>
  <c r="H53" i="418"/>
  <c r="AG52" i="418"/>
  <c r="AF52" i="418"/>
  <c r="W52" i="418"/>
  <c r="H52" i="418"/>
  <c r="AG51" i="418"/>
  <c r="AF51" i="418"/>
  <c r="W51" i="418"/>
  <c r="H51" i="418"/>
  <c r="W50" i="418"/>
  <c r="N50" i="418" s="1"/>
  <c r="H50" i="418"/>
  <c r="W49" i="418"/>
  <c r="N49" i="418" s="1"/>
  <c r="H49" i="418"/>
  <c r="W48" i="418"/>
  <c r="N48" i="418" s="1"/>
  <c r="H48" i="418"/>
  <c r="W47" i="418"/>
  <c r="N47" i="418" s="1"/>
  <c r="H47" i="418"/>
  <c r="W46" i="418"/>
  <c r="N46" i="418" s="1"/>
  <c r="H46" i="418"/>
  <c r="W45" i="418"/>
  <c r="N45" i="418" s="1"/>
  <c r="H45" i="418"/>
  <c r="W44" i="418"/>
  <c r="N44" i="418"/>
  <c r="AF44" i="418" s="1"/>
  <c r="P56" i="418"/>
  <c r="H44" i="418"/>
  <c r="AE43" i="418"/>
  <c r="AD43" i="418"/>
  <c r="AA43" i="418"/>
  <c r="Z43" i="418"/>
  <c r="M43" i="418"/>
  <c r="W42" i="418"/>
  <c r="H42" i="418"/>
  <c r="W41" i="418"/>
  <c r="AG40" i="418"/>
  <c r="AF40" i="418"/>
  <c r="W40" i="418"/>
  <c r="H40" i="418"/>
  <c r="AG39" i="418"/>
  <c r="AF39" i="418"/>
  <c r="W39" i="418"/>
  <c r="H39" i="418"/>
  <c r="AG38" i="418"/>
  <c r="AF38" i="418"/>
  <c r="W38" i="418"/>
  <c r="H38" i="418"/>
  <c r="W37" i="418"/>
  <c r="P37" i="418"/>
  <c r="N37" i="418"/>
  <c r="AF37" i="418" s="1"/>
  <c r="H37" i="418"/>
  <c r="W36" i="418"/>
  <c r="P36" i="418"/>
  <c r="N36" i="418"/>
  <c r="AG36" i="418" s="1"/>
  <c r="H36" i="418"/>
  <c r="W35" i="418"/>
  <c r="P35" i="418"/>
  <c r="N35" i="418"/>
  <c r="AF35" i="418" s="1"/>
  <c r="H35" i="418"/>
  <c r="W34" i="418"/>
  <c r="P34" i="418"/>
  <c r="N34" i="418"/>
  <c r="AG34" i="418" s="1"/>
  <c r="H34" i="418"/>
  <c r="W33" i="418"/>
  <c r="P33" i="418"/>
  <c r="N33" i="418"/>
  <c r="AF33" i="418" s="1"/>
  <c r="H33" i="418"/>
  <c r="W32" i="418"/>
  <c r="P32" i="418"/>
  <c r="N32" i="418"/>
  <c r="AG32" i="418" s="1"/>
  <c r="H32" i="418"/>
  <c r="W31" i="418"/>
  <c r="N31" i="418" s="1"/>
  <c r="P31" i="418"/>
  <c r="P43" i="418"/>
  <c r="H31" i="418"/>
  <c r="AE30" i="418"/>
  <c r="AD30" i="418"/>
  <c r="AA30" i="418"/>
  <c r="Z30" i="418"/>
  <c r="M30" i="418"/>
  <c r="AF29" i="418"/>
  <c r="W29" i="418"/>
  <c r="H29" i="418"/>
  <c r="AG28" i="418"/>
  <c r="AF28" i="418"/>
  <c r="W28" i="418"/>
  <c r="H28" i="418"/>
  <c r="AG27" i="418"/>
  <c r="AF27" i="418"/>
  <c r="W27" i="418"/>
  <c r="H27" i="418"/>
  <c r="AG26" i="418"/>
  <c r="AF26" i="418"/>
  <c r="W26" i="418"/>
  <c r="H26" i="418"/>
  <c r="AG25" i="418"/>
  <c r="AF25" i="418"/>
  <c r="W25" i="418"/>
  <c r="H25" i="418"/>
  <c r="W24" i="418"/>
  <c r="N24" i="418" s="1"/>
  <c r="P24" i="418"/>
  <c r="H24" i="418"/>
  <c r="W23" i="418"/>
  <c r="N23" i="418"/>
  <c r="O23" i="418" s="1"/>
  <c r="P23" i="418"/>
  <c r="H23" i="418"/>
  <c r="W22" i="418"/>
  <c r="N22" i="418" s="1"/>
  <c r="P22" i="418"/>
  <c r="H22" i="418"/>
  <c r="W21" i="418"/>
  <c r="N21" i="418"/>
  <c r="O21" i="418" s="1"/>
  <c r="P21" i="418"/>
  <c r="H21" i="418"/>
  <c r="W20" i="418"/>
  <c r="N20" i="418" s="1"/>
  <c r="P20" i="418"/>
  <c r="H20" i="418"/>
  <c r="W19" i="418"/>
  <c r="N19" i="418"/>
  <c r="O19" i="418" s="1"/>
  <c r="P19" i="418"/>
  <c r="H19" i="418"/>
  <c r="W18" i="418"/>
  <c r="N18" i="418"/>
  <c r="O18" i="418" s="1"/>
  <c r="H18" i="418"/>
  <c r="AE17" i="418"/>
  <c r="AD17" i="418"/>
  <c r="AA17" i="418"/>
  <c r="AA2" i="418" s="1"/>
  <c r="Z17" i="418"/>
  <c r="W17" i="418"/>
  <c r="M17" i="418"/>
  <c r="P17" i="418" s="1"/>
  <c r="AG16" i="418"/>
  <c r="AF16" i="418"/>
  <c r="W16" i="418"/>
  <c r="H16" i="418"/>
  <c r="AG15" i="418"/>
  <c r="AF15" i="418"/>
  <c r="W15" i="418"/>
  <c r="H15" i="418"/>
  <c r="AG14" i="418"/>
  <c r="AF14" i="418"/>
  <c r="W14" i="418"/>
  <c r="H14" i="418"/>
  <c r="AG13" i="418"/>
  <c r="AF13" i="418"/>
  <c r="W13" i="418"/>
  <c r="H13" i="418"/>
  <c r="AG12" i="418"/>
  <c r="AF12" i="418"/>
  <c r="W12" i="418"/>
  <c r="H12" i="418"/>
  <c r="W11" i="418"/>
  <c r="N11" i="418" s="1"/>
  <c r="AF11" i="418" s="1"/>
  <c r="P11" i="418"/>
  <c r="H11" i="418"/>
  <c r="W10" i="418"/>
  <c r="N10" i="418" s="1"/>
  <c r="AG10" i="418" s="1"/>
  <c r="P10" i="418"/>
  <c r="H10" i="418"/>
  <c r="W9" i="418"/>
  <c r="N9" i="418" s="1"/>
  <c r="AF9" i="418" s="1"/>
  <c r="P9" i="418"/>
  <c r="H9" i="418"/>
  <c r="W8" i="418"/>
  <c r="N8" i="418" s="1"/>
  <c r="AG8" i="418" s="1"/>
  <c r="P8" i="418"/>
  <c r="H8" i="418"/>
  <c r="W7" i="418"/>
  <c r="N7" i="418" s="1"/>
  <c r="O7" i="418" s="1"/>
  <c r="P7" i="418"/>
  <c r="H7" i="418"/>
  <c r="W6" i="418"/>
  <c r="N6" i="418" s="1"/>
  <c r="AG6" i="418" s="1"/>
  <c r="P6" i="418"/>
  <c r="H6" i="418"/>
  <c r="W5" i="418"/>
  <c r="N5" i="418" s="1"/>
  <c r="P5" i="418"/>
  <c r="H5" i="418"/>
  <c r="AD2" i="418"/>
  <c r="I2" i="418"/>
  <c r="I1" i="418"/>
  <c r="E1" i="418"/>
  <c r="Z2" i="418" l="1"/>
  <c r="Z2" i="419"/>
  <c r="O31" i="419"/>
  <c r="AF31" i="419"/>
  <c r="AD2" i="419"/>
  <c r="I1" i="419"/>
  <c r="AF127" i="419"/>
  <c r="O127" i="419"/>
  <c r="AG127" i="419"/>
  <c r="O152" i="418"/>
  <c r="AF152" i="418"/>
  <c r="O8" i="419"/>
  <c r="AF8" i="419"/>
  <c r="O89" i="418"/>
  <c r="AF89" i="418"/>
  <c r="O45" i="419"/>
  <c r="AG45" i="419"/>
  <c r="O49" i="419"/>
  <c r="AG49" i="419"/>
  <c r="O47" i="419"/>
  <c r="AG47" i="419"/>
  <c r="O154" i="418"/>
  <c r="AF154" i="418"/>
  <c r="O10" i="419"/>
  <c r="AF10" i="419"/>
  <c r="O111" i="419"/>
  <c r="AF111" i="419"/>
  <c r="N56" i="418"/>
  <c r="G1" i="419"/>
  <c r="G2" i="419" s="1"/>
  <c r="AG124" i="419"/>
  <c r="AG130" i="419"/>
  <c r="N160" i="419"/>
  <c r="AE2" i="418"/>
  <c r="AF18" i="418"/>
  <c r="O44" i="418"/>
  <c r="AF44" i="419"/>
  <c r="AF113" i="419"/>
  <c r="AG126" i="419"/>
  <c r="AG19" i="418"/>
  <c r="AG21" i="418"/>
  <c r="AG23" i="418"/>
  <c r="AF85" i="418"/>
  <c r="AG6" i="419"/>
  <c r="AF115" i="419"/>
  <c r="G1" i="418"/>
  <c r="G2" i="418" s="1"/>
  <c r="R23" i="418"/>
  <c r="Q23" i="418"/>
  <c r="AG47" i="418"/>
  <c r="AF47" i="418"/>
  <c r="O47" i="418"/>
  <c r="O71" i="418"/>
  <c r="AG71" i="418"/>
  <c r="AF71" i="418"/>
  <c r="AG74" i="418"/>
  <c r="AF74" i="418"/>
  <c r="O74" i="418"/>
  <c r="P95" i="418"/>
  <c r="AG100" i="418"/>
  <c r="AF100" i="418"/>
  <c r="O100" i="418"/>
  <c r="AG102" i="418"/>
  <c r="AF102" i="418"/>
  <c r="O102" i="418"/>
  <c r="Q7" i="418"/>
  <c r="R7" i="418"/>
  <c r="AG20" i="418"/>
  <c r="AF20" i="418"/>
  <c r="O20" i="418"/>
  <c r="P30" i="418"/>
  <c r="O48" i="418"/>
  <c r="AG48" i="418"/>
  <c r="AF48" i="418"/>
  <c r="AG72" i="418"/>
  <c r="AF72" i="418"/>
  <c r="O72" i="418"/>
  <c r="R18" i="418"/>
  <c r="Q18" i="418"/>
  <c r="R19" i="418"/>
  <c r="Q19" i="418"/>
  <c r="AG22" i="418"/>
  <c r="AF22" i="418"/>
  <c r="O22" i="418"/>
  <c r="AG56" i="418"/>
  <c r="AH44" i="418" s="1"/>
  <c r="Q56" i="418"/>
  <c r="AF56" i="418"/>
  <c r="AG45" i="418"/>
  <c r="AF45" i="418"/>
  <c r="O45" i="418"/>
  <c r="AG49" i="418"/>
  <c r="AF49" i="418"/>
  <c r="O49" i="418"/>
  <c r="O70" i="418"/>
  <c r="N82" i="418"/>
  <c r="AG70" i="418"/>
  <c r="AF70" i="418"/>
  <c r="O75" i="418"/>
  <c r="AG75" i="418"/>
  <c r="AF75" i="418"/>
  <c r="AG5" i="418"/>
  <c r="AF5" i="418"/>
  <c r="N17" i="418"/>
  <c r="O5" i="418"/>
  <c r="R21" i="418"/>
  <c r="Q21" i="418"/>
  <c r="AG24" i="418"/>
  <c r="AF24" i="418"/>
  <c r="O24" i="418"/>
  <c r="N43" i="418"/>
  <c r="AG31" i="418"/>
  <c r="AF31" i="418"/>
  <c r="O31" i="418"/>
  <c r="O46" i="418"/>
  <c r="AG46" i="418"/>
  <c r="AF46" i="418"/>
  <c r="O50" i="418"/>
  <c r="AG50" i="418"/>
  <c r="AF50" i="418"/>
  <c r="R57" i="418"/>
  <c r="P69" i="418"/>
  <c r="O73" i="418"/>
  <c r="AG73" i="418"/>
  <c r="AF73" i="418"/>
  <c r="P82" i="418"/>
  <c r="Q89" i="418"/>
  <c r="AG98" i="418"/>
  <c r="AF98" i="418"/>
  <c r="O98" i="418"/>
  <c r="AF6" i="418"/>
  <c r="AF8" i="418"/>
  <c r="AF7" i="418"/>
  <c r="O6" i="418"/>
  <c r="AG7" i="418"/>
  <c r="O8" i="418"/>
  <c r="AG9" i="418"/>
  <c r="O10" i="418"/>
  <c r="AG11" i="418"/>
  <c r="P18" i="418"/>
  <c r="AF19" i="418"/>
  <c r="AF21" i="418"/>
  <c r="AF23" i="418"/>
  <c r="O32" i="418"/>
  <c r="AG33" i="418"/>
  <c r="O34" i="418"/>
  <c r="AG35" i="418"/>
  <c r="O36" i="418"/>
  <c r="AG37" i="418"/>
  <c r="AG44" i="418"/>
  <c r="P46" i="418"/>
  <c r="P48" i="418"/>
  <c r="P50" i="418"/>
  <c r="O56" i="418"/>
  <c r="R56" i="418" s="1"/>
  <c r="S44" i="418" s="1"/>
  <c r="AF57" i="418"/>
  <c r="AG58" i="418"/>
  <c r="O59" i="418"/>
  <c r="AG60" i="418"/>
  <c r="O61" i="418"/>
  <c r="N69" i="418"/>
  <c r="P70" i="418"/>
  <c r="O83" i="418"/>
  <c r="O84" i="418"/>
  <c r="R85" i="418"/>
  <c r="AG85" i="418"/>
  <c r="O86" i="418"/>
  <c r="R87" i="418"/>
  <c r="AG87" i="418"/>
  <c r="O88" i="418"/>
  <c r="R89" i="418"/>
  <c r="AG89" i="418"/>
  <c r="O90" i="418"/>
  <c r="N95" i="418"/>
  <c r="AF96" i="418"/>
  <c r="AG97" i="418"/>
  <c r="AG99" i="418"/>
  <c r="AG101" i="418"/>
  <c r="N108" i="418"/>
  <c r="AG111" i="418"/>
  <c r="AF112" i="418"/>
  <c r="O112" i="418"/>
  <c r="AG112" i="418"/>
  <c r="AF113" i="418"/>
  <c r="AG115" i="418"/>
  <c r="AF115" i="418"/>
  <c r="O115" i="418"/>
  <c r="O126" i="418"/>
  <c r="AG126" i="418"/>
  <c r="AF126" i="418"/>
  <c r="AG139" i="418"/>
  <c r="AF139" i="418"/>
  <c r="O139" i="418"/>
  <c r="AG141" i="418"/>
  <c r="AF141" i="418"/>
  <c r="O141" i="418"/>
  <c r="AG143" i="418"/>
  <c r="AF143" i="418"/>
  <c r="O143" i="418"/>
  <c r="R150" i="418"/>
  <c r="AF32" i="418"/>
  <c r="AF34" i="418"/>
  <c r="AF36" i="418"/>
  <c r="AG57" i="418"/>
  <c r="AF59" i="418"/>
  <c r="AF61" i="418"/>
  <c r="AF84" i="418"/>
  <c r="AF86" i="418"/>
  <c r="AF88" i="418"/>
  <c r="AF90" i="418"/>
  <c r="AG96" i="418"/>
  <c r="AF111" i="418"/>
  <c r="O128" i="418"/>
  <c r="AG128" i="418"/>
  <c r="AF128" i="418"/>
  <c r="O136" i="418"/>
  <c r="AG136" i="418"/>
  <c r="AF136" i="418"/>
  <c r="O144" i="418"/>
  <c r="AG144" i="418"/>
  <c r="AF144" i="418"/>
  <c r="R156" i="418"/>
  <c r="Q156" i="418"/>
  <c r="P160" i="418"/>
  <c r="AF10" i="418"/>
  <c r="O9" i="418"/>
  <c r="O11" i="418"/>
  <c r="AG18" i="418"/>
  <c r="N30" i="418"/>
  <c r="O33" i="418"/>
  <c r="O35" i="418"/>
  <c r="O37" i="418"/>
  <c r="P44" i="418"/>
  <c r="P45" i="418"/>
  <c r="P47" i="418"/>
  <c r="P49" i="418"/>
  <c r="O58" i="418"/>
  <c r="O60" i="418"/>
  <c r="P72" i="418"/>
  <c r="P74" i="418"/>
  <c r="AF83" i="418"/>
  <c r="O97" i="418"/>
  <c r="O99" i="418"/>
  <c r="O101" i="418"/>
  <c r="N121" i="418"/>
  <c r="O109" i="418"/>
  <c r="O111" i="418"/>
  <c r="AG117" i="418"/>
  <c r="AF117" i="418"/>
  <c r="O117" i="418"/>
  <c r="P121" i="418"/>
  <c r="O130" i="418"/>
  <c r="AG130" i="418"/>
  <c r="AF130" i="418"/>
  <c r="O138" i="418"/>
  <c r="AG138" i="418"/>
  <c r="AF138" i="418"/>
  <c r="O140" i="418"/>
  <c r="AG140" i="418"/>
  <c r="AF140" i="418"/>
  <c r="O142" i="418"/>
  <c r="AG142" i="418"/>
  <c r="AF142" i="418"/>
  <c r="AF109" i="418"/>
  <c r="AF110" i="418"/>
  <c r="O110" i="418"/>
  <c r="AG113" i="418"/>
  <c r="O113" i="418"/>
  <c r="AF114" i="418"/>
  <c r="O114" i="418"/>
  <c r="AG114" i="418"/>
  <c r="O124" i="418"/>
  <c r="AG124" i="418"/>
  <c r="AF124" i="418"/>
  <c r="O135" i="418"/>
  <c r="AG135" i="418"/>
  <c r="N147" i="418"/>
  <c r="AF135" i="418"/>
  <c r="AG137" i="418"/>
  <c r="AF137" i="418"/>
  <c r="O137" i="418"/>
  <c r="R152" i="418"/>
  <c r="AG173" i="418"/>
  <c r="AH161" i="418" s="1"/>
  <c r="AG116" i="418"/>
  <c r="AG122" i="418"/>
  <c r="P144" i="418"/>
  <c r="O148" i="418"/>
  <c r="O149" i="418"/>
  <c r="Q150" i="418"/>
  <c r="AG150" i="418"/>
  <c r="O151" i="418"/>
  <c r="Q152" i="418"/>
  <c r="AG152" i="418"/>
  <c r="O153" i="418"/>
  <c r="Q154" i="418"/>
  <c r="AG154" i="418"/>
  <c r="O155" i="418"/>
  <c r="N160" i="418"/>
  <c r="AF161" i="418"/>
  <c r="AG162" i="418"/>
  <c r="O163" i="418"/>
  <c r="AG164" i="418"/>
  <c r="O165" i="418"/>
  <c r="AG166" i="418"/>
  <c r="AF173" i="418"/>
  <c r="AG7" i="419"/>
  <c r="AF7" i="419"/>
  <c r="O7" i="419"/>
  <c r="O20" i="419"/>
  <c r="AG20" i="419"/>
  <c r="AF20" i="419"/>
  <c r="O24" i="419"/>
  <c r="AG24" i="419"/>
  <c r="AF24" i="419"/>
  <c r="R47" i="419"/>
  <c r="Q47" i="419"/>
  <c r="AG71" i="419"/>
  <c r="AF71" i="419"/>
  <c r="O71" i="419"/>
  <c r="O122" i="418"/>
  <c r="O123" i="418"/>
  <c r="O125" i="418"/>
  <c r="O127" i="418"/>
  <c r="O129" i="418"/>
  <c r="O131" i="418"/>
  <c r="P134" i="418"/>
  <c r="N134" i="418"/>
  <c r="AF149" i="418"/>
  <c r="AF151" i="418"/>
  <c r="AF153" i="418"/>
  <c r="AF155" i="418"/>
  <c r="AG161" i="418"/>
  <c r="AF163" i="418"/>
  <c r="AF165" i="418"/>
  <c r="Q6" i="419"/>
  <c r="R10" i="419"/>
  <c r="AG33" i="419"/>
  <c r="AF33" i="419"/>
  <c r="O33" i="419"/>
  <c r="AG35" i="419"/>
  <c r="AF35" i="419"/>
  <c r="O35" i="419"/>
  <c r="AG37" i="419"/>
  <c r="AF37" i="419"/>
  <c r="O37" i="419"/>
  <c r="R49" i="419"/>
  <c r="Q49" i="419"/>
  <c r="AG50" i="419"/>
  <c r="AF50" i="419"/>
  <c r="O50" i="419"/>
  <c r="P69" i="419"/>
  <c r="O116" i="418"/>
  <c r="P122" i="418"/>
  <c r="P123" i="418"/>
  <c r="AF123" i="418"/>
  <c r="P125" i="418"/>
  <c r="AF125" i="418"/>
  <c r="P127" i="418"/>
  <c r="AF127" i="418"/>
  <c r="P129" i="418"/>
  <c r="AF129" i="418"/>
  <c r="P131" i="418"/>
  <c r="AF131" i="418"/>
  <c r="P137" i="418"/>
  <c r="P139" i="418"/>
  <c r="P141" i="418"/>
  <c r="P143" i="418"/>
  <c r="AF148" i="418"/>
  <c r="O161" i="418"/>
  <c r="O162" i="418"/>
  <c r="O164" i="418"/>
  <c r="O166" i="418"/>
  <c r="R6" i="419"/>
  <c r="AF6" i="419"/>
  <c r="O22" i="419"/>
  <c r="AG22" i="419"/>
  <c r="AF22" i="419"/>
  <c r="R44" i="419"/>
  <c r="Q44" i="419"/>
  <c r="R45" i="419"/>
  <c r="Q45" i="419"/>
  <c r="AG46" i="419"/>
  <c r="AF46" i="419"/>
  <c r="O46" i="419"/>
  <c r="O72" i="419"/>
  <c r="AG72" i="419"/>
  <c r="AF72" i="419"/>
  <c r="N17" i="419"/>
  <c r="O5" i="419"/>
  <c r="AG5" i="419"/>
  <c r="R31" i="419"/>
  <c r="Q31" i="419"/>
  <c r="AG48" i="419"/>
  <c r="AF48" i="419"/>
  <c r="O48" i="419"/>
  <c r="AG57" i="419"/>
  <c r="N69" i="419"/>
  <c r="AF57" i="419"/>
  <c r="O57" i="419"/>
  <c r="N82" i="419"/>
  <c r="AF70" i="419"/>
  <c r="O70" i="419"/>
  <c r="AG70" i="419"/>
  <c r="R8" i="419"/>
  <c r="AG8" i="419"/>
  <c r="O9" i="419"/>
  <c r="Q10" i="419"/>
  <c r="AG10" i="419"/>
  <c r="AG18" i="419"/>
  <c r="P30" i="419"/>
  <c r="N30" i="419"/>
  <c r="AG32" i="419"/>
  <c r="AG34" i="419"/>
  <c r="AG36" i="419"/>
  <c r="P44" i="419"/>
  <c r="AF45" i="419"/>
  <c r="AF47" i="419"/>
  <c r="AF49" i="419"/>
  <c r="O58" i="419"/>
  <c r="AG59" i="419"/>
  <c r="O60" i="419"/>
  <c r="AG61" i="419"/>
  <c r="P82" i="419"/>
  <c r="AF85" i="419"/>
  <c r="AG90" i="419"/>
  <c r="AF90" i="419"/>
  <c r="O90" i="419"/>
  <c r="O91" i="419"/>
  <c r="AG91" i="419"/>
  <c r="AF91" i="419"/>
  <c r="O99" i="419"/>
  <c r="AG99" i="419"/>
  <c r="AF99" i="419"/>
  <c r="P108" i="419"/>
  <c r="Q111" i="419"/>
  <c r="AF9" i="419"/>
  <c r="O18" i="419"/>
  <c r="O19" i="419"/>
  <c r="O21" i="419"/>
  <c r="O23" i="419"/>
  <c r="AG31" i="419"/>
  <c r="P43" i="419"/>
  <c r="N43" i="419"/>
  <c r="N56" i="419"/>
  <c r="AF58" i="419"/>
  <c r="AF60" i="419"/>
  <c r="AF83" i="419"/>
  <c r="N95" i="419"/>
  <c r="O83" i="419"/>
  <c r="AG88" i="419"/>
  <c r="AF88" i="419"/>
  <c r="O88" i="419"/>
  <c r="O89" i="419"/>
  <c r="AG89" i="419"/>
  <c r="O96" i="419"/>
  <c r="AG96" i="419"/>
  <c r="N108" i="419"/>
  <c r="AF96" i="419"/>
  <c r="R127" i="419"/>
  <c r="AF19" i="419"/>
  <c r="AF21" i="419"/>
  <c r="AF23" i="419"/>
  <c r="O32" i="419"/>
  <c r="O34" i="419"/>
  <c r="O36" i="419"/>
  <c r="AG44" i="419"/>
  <c r="O59" i="419"/>
  <c r="O61" i="419"/>
  <c r="R73" i="419"/>
  <c r="AG86" i="419"/>
  <c r="AF86" i="419"/>
  <c r="O86" i="419"/>
  <c r="O87" i="419"/>
  <c r="AG87" i="419"/>
  <c r="AF89" i="419"/>
  <c r="R113" i="419"/>
  <c r="Q113" i="419"/>
  <c r="AG73" i="419"/>
  <c r="AF73" i="419"/>
  <c r="AG84" i="419"/>
  <c r="AF84" i="419"/>
  <c r="O84" i="419"/>
  <c r="O85" i="419"/>
  <c r="AG85" i="419"/>
  <c r="AF87" i="419"/>
  <c r="P95" i="419"/>
  <c r="O97" i="419"/>
  <c r="AG97" i="419"/>
  <c r="AF97" i="419"/>
  <c r="N134" i="419"/>
  <c r="O122" i="419"/>
  <c r="AG122" i="419"/>
  <c r="AF122" i="419"/>
  <c r="O109" i="419"/>
  <c r="O110" i="419"/>
  <c r="AG111" i="419"/>
  <c r="O112" i="419"/>
  <c r="AG113" i="419"/>
  <c r="O114" i="419"/>
  <c r="Q115" i="419"/>
  <c r="AG115" i="419"/>
  <c r="O116" i="419"/>
  <c r="P121" i="419"/>
  <c r="N121" i="419"/>
  <c r="P122" i="419"/>
  <c r="Q127" i="419"/>
  <c r="AG128" i="419"/>
  <c r="P129" i="419"/>
  <c r="AG138" i="419"/>
  <c r="AF138" i="419"/>
  <c r="O138" i="419"/>
  <c r="AF141" i="419"/>
  <c r="O141" i="419"/>
  <c r="AG141" i="419"/>
  <c r="R151" i="419"/>
  <c r="Q151" i="419"/>
  <c r="R153" i="419"/>
  <c r="Q153" i="419"/>
  <c r="R165" i="419"/>
  <c r="Q165" i="419"/>
  <c r="O98" i="419"/>
  <c r="AF110" i="419"/>
  <c r="AF112" i="419"/>
  <c r="AF114" i="419"/>
  <c r="AF116" i="419"/>
  <c r="Q124" i="419"/>
  <c r="O126" i="419"/>
  <c r="AG136" i="419"/>
  <c r="AF136" i="419"/>
  <c r="O136" i="419"/>
  <c r="AF139" i="419"/>
  <c r="O139" i="419"/>
  <c r="AG139" i="419"/>
  <c r="AF160" i="419"/>
  <c r="AG150" i="419"/>
  <c r="AF150" i="419"/>
  <c r="O150" i="419"/>
  <c r="R163" i="419"/>
  <c r="Q163" i="419"/>
  <c r="P86" i="419"/>
  <c r="P88" i="419"/>
  <c r="P90" i="419"/>
  <c r="P98" i="419"/>
  <c r="AF98" i="419"/>
  <c r="AF109" i="419"/>
  <c r="AF123" i="419"/>
  <c r="AF124" i="419"/>
  <c r="R128" i="419"/>
  <c r="AF129" i="419"/>
  <c r="AG129" i="419"/>
  <c r="Q130" i="419"/>
  <c r="AF130" i="419"/>
  <c r="P134" i="419"/>
  <c r="AF137" i="419"/>
  <c r="O137" i="419"/>
  <c r="AG137" i="419"/>
  <c r="AG142" i="419"/>
  <c r="AF142" i="419"/>
  <c r="O142" i="419"/>
  <c r="R149" i="419"/>
  <c r="Q149" i="419"/>
  <c r="O123" i="419"/>
  <c r="O125" i="419"/>
  <c r="AG125" i="419"/>
  <c r="AF128" i="419"/>
  <c r="O129" i="419"/>
  <c r="AG135" i="419"/>
  <c r="AF135" i="419"/>
  <c r="N147" i="419"/>
  <c r="O135" i="419"/>
  <c r="AG140" i="419"/>
  <c r="AF140" i="419"/>
  <c r="O140" i="419"/>
  <c r="AF143" i="419"/>
  <c r="O143" i="419"/>
  <c r="AG143" i="419"/>
  <c r="AF149" i="419"/>
  <c r="AF151" i="419"/>
  <c r="AF153" i="419"/>
  <c r="AG160" i="419"/>
  <c r="AH148" i="419" s="1"/>
  <c r="AG161" i="419"/>
  <c r="AF163" i="419"/>
  <c r="AF165" i="419"/>
  <c r="AF148" i="419"/>
  <c r="AG149" i="419"/>
  <c r="AG151" i="419"/>
  <c r="O152" i="419"/>
  <c r="AG153" i="419"/>
  <c r="O154" i="419"/>
  <c r="O161" i="419"/>
  <c r="O162" i="419"/>
  <c r="AG163" i="419"/>
  <c r="O164" i="419"/>
  <c r="AG165" i="419"/>
  <c r="O166" i="419"/>
  <c r="P173" i="419"/>
  <c r="N173" i="419"/>
  <c r="AG148" i="419"/>
  <c r="AF152" i="419"/>
  <c r="AF154" i="419"/>
  <c r="AF162" i="419"/>
  <c r="AF164" i="419"/>
  <c r="AF166" i="419"/>
  <c r="O148" i="419"/>
  <c r="O56" i="419" l="1"/>
  <c r="R56" i="419" s="1"/>
  <c r="S44" i="419" s="1"/>
  <c r="O30" i="418"/>
  <c r="O69" i="418"/>
  <c r="R69" i="418" s="1"/>
  <c r="S57" i="418" s="1"/>
  <c r="R30" i="418"/>
  <c r="S18" i="418" s="1"/>
  <c r="Q30" i="418"/>
  <c r="Q162" i="419"/>
  <c r="R162" i="419"/>
  <c r="AF134" i="419"/>
  <c r="AG134" i="419"/>
  <c r="AH122" i="419" s="1"/>
  <c r="Q88" i="419"/>
  <c r="R88" i="419"/>
  <c r="AG173" i="419"/>
  <c r="AH161" i="419" s="1"/>
  <c r="AF173" i="419"/>
  <c r="Q154" i="419"/>
  <c r="R154" i="419"/>
  <c r="R140" i="419"/>
  <c r="Q140" i="419"/>
  <c r="AG147" i="419"/>
  <c r="AH135" i="419" s="1"/>
  <c r="AF147" i="419"/>
  <c r="R124" i="419"/>
  <c r="R139" i="419"/>
  <c r="Q139" i="419"/>
  <c r="Q98" i="419"/>
  <c r="R98" i="419"/>
  <c r="R138" i="419"/>
  <c r="Q138" i="419"/>
  <c r="R110" i="419"/>
  <c r="Q110" i="419"/>
  <c r="O134" i="419"/>
  <c r="R122" i="419"/>
  <c r="Q122" i="419"/>
  <c r="R97" i="419"/>
  <c r="Q97" i="419"/>
  <c r="R85" i="419"/>
  <c r="Q85" i="419"/>
  <c r="R59" i="419"/>
  <c r="Q59" i="419"/>
  <c r="R34" i="419"/>
  <c r="Q34" i="419"/>
  <c r="AF108" i="419"/>
  <c r="AG108" i="419"/>
  <c r="AH96" i="419" s="1"/>
  <c r="R89" i="419"/>
  <c r="Q89" i="419"/>
  <c r="Q83" i="419"/>
  <c r="O95" i="419"/>
  <c r="R83" i="419"/>
  <c r="Q19" i="419"/>
  <c r="R19" i="419"/>
  <c r="R115" i="419"/>
  <c r="Q73" i="419"/>
  <c r="R58" i="419"/>
  <c r="Q58" i="419"/>
  <c r="AG30" i="419"/>
  <c r="AH18" i="419" s="1"/>
  <c r="AF30" i="419"/>
  <c r="O69" i="419"/>
  <c r="R69" i="419" s="1"/>
  <c r="S57" i="419" s="1"/>
  <c r="R57" i="419"/>
  <c r="Q57" i="419"/>
  <c r="Q48" i="419"/>
  <c r="R48" i="419"/>
  <c r="Q46" i="419"/>
  <c r="R46" i="419"/>
  <c r="O173" i="418"/>
  <c r="R161" i="418"/>
  <c r="Q161" i="418"/>
  <c r="R37" i="419"/>
  <c r="Q37" i="419"/>
  <c r="Q131" i="418"/>
  <c r="R131" i="418"/>
  <c r="Q123" i="418"/>
  <c r="R123" i="418"/>
  <c r="R165" i="418"/>
  <c r="Q165" i="418"/>
  <c r="R149" i="418"/>
  <c r="Q149" i="418"/>
  <c r="Q137" i="418"/>
  <c r="R137" i="418"/>
  <c r="AF147" i="418"/>
  <c r="AG147" i="418"/>
  <c r="AH135" i="418" s="1"/>
  <c r="R154" i="418"/>
  <c r="R130" i="418"/>
  <c r="Q130" i="418"/>
  <c r="R101" i="418"/>
  <c r="Q101" i="418"/>
  <c r="R37" i="418"/>
  <c r="Q37" i="418"/>
  <c r="Q139" i="418"/>
  <c r="R139" i="418"/>
  <c r="R86" i="418"/>
  <c r="Q86" i="418"/>
  <c r="R83" i="418"/>
  <c r="Q83" i="418"/>
  <c r="O95" i="418"/>
  <c r="R98" i="418"/>
  <c r="Q98" i="418"/>
  <c r="R73" i="418"/>
  <c r="Q73" i="418"/>
  <c r="R31" i="418"/>
  <c r="Q31" i="418"/>
  <c r="O43" i="418"/>
  <c r="R43" i="418" s="1"/>
  <c r="S31" i="418" s="1"/>
  <c r="Q24" i="418"/>
  <c r="R24" i="418"/>
  <c r="Q49" i="418"/>
  <c r="R49" i="418"/>
  <c r="Q87" i="418"/>
  <c r="Q72" i="418"/>
  <c r="R72" i="418"/>
  <c r="Q20" i="418"/>
  <c r="R20" i="418"/>
  <c r="R100" i="418"/>
  <c r="Q100" i="418"/>
  <c r="Q166" i="419"/>
  <c r="R166" i="419"/>
  <c r="R32" i="419"/>
  <c r="Q32" i="419"/>
  <c r="AG95" i="419"/>
  <c r="AH83" i="419" s="1"/>
  <c r="AF95" i="419"/>
  <c r="R91" i="419"/>
  <c r="Q91" i="419"/>
  <c r="R9" i="419"/>
  <c r="Q9" i="419"/>
  <c r="Q70" i="419"/>
  <c r="O82" i="419"/>
  <c r="R70" i="419"/>
  <c r="O43" i="419"/>
  <c r="R43" i="419" s="1"/>
  <c r="S31" i="419" s="1"/>
  <c r="O17" i="419"/>
  <c r="R5" i="419"/>
  <c r="Q5" i="419"/>
  <c r="R166" i="418"/>
  <c r="Q166" i="418"/>
  <c r="R116" i="418"/>
  <c r="Q116" i="418"/>
  <c r="Q129" i="418"/>
  <c r="R129" i="418"/>
  <c r="Q122" i="418"/>
  <c r="O134" i="418"/>
  <c r="R122" i="418"/>
  <c r="R20" i="419"/>
  <c r="Q20" i="419"/>
  <c r="R151" i="418"/>
  <c r="Q151" i="418"/>
  <c r="R148" i="418"/>
  <c r="Q148" i="418"/>
  <c r="O160" i="418"/>
  <c r="R124" i="418"/>
  <c r="Q124" i="418"/>
  <c r="R113" i="418"/>
  <c r="Q113" i="418"/>
  <c r="R138" i="418"/>
  <c r="Q138" i="418"/>
  <c r="R111" i="418"/>
  <c r="Q111" i="418"/>
  <c r="R99" i="418"/>
  <c r="Q99" i="418"/>
  <c r="R35" i="418"/>
  <c r="Q35" i="418"/>
  <c r="R11" i="418"/>
  <c r="Q11" i="418"/>
  <c r="Q141" i="418"/>
  <c r="R141" i="418"/>
  <c r="R126" i="418"/>
  <c r="Q126" i="418"/>
  <c r="AG95" i="418"/>
  <c r="AH83" i="418" s="1"/>
  <c r="AF95" i="418"/>
  <c r="R88" i="418"/>
  <c r="Q88" i="418"/>
  <c r="R59" i="418"/>
  <c r="Q59" i="418"/>
  <c r="R36" i="418"/>
  <c r="Q36" i="418"/>
  <c r="R32" i="418"/>
  <c r="Q32" i="418"/>
  <c r="Q8" i="418"/>
  <c r="R8" i="418"/>
  <c r="R5" i="418"/>
  <c r="Q5" i="418"/>
  <c r="O17" i="418"/>
  <c r="Q22" i="418"/>
  <c r="R22" i="418"/>
  <c r="Q96" i="418"/>
  <c r="R102" i="418"/>
  <c r="Q102" i="418"/>
  <c r="Q74" i="418"/>
  <c r="R74" i="418"/>
  <c r="R112" i="419"/>
  <c r="Q112" i="419"/>
  <c r="Q84" i="419"/>
  <c r="R84" i="419"/>
  <c r="Q18" i="419"/>
  <c r="O30" i="419"/>
  <c r="R18" i="419"/>
  <c r="Q161" i="419"/>
  <c r="O173" i="419"/>
  <c r="R161" i="419"/>
  <c r="R143" i="419"/>
  <c r="Q143" i="419"/>
  <c r="R125" i="419"/>
  <c r="Q125" i="419"/>
  <c r="Q150" i="419"/>
  <c r="R150" i="419"/>
  <c r="R136" i="419"/>
  <c r="Q136" i="419"/>
  <c r="R130" i="419"/>
  <c r="R141" i="419"/>
  <c r="Q141" i="419"/>
  <c r="R114" i="419"/>
  <c r="Q114" i="419"/>
  <c r="R87" i="419"/>
  <c r="Q87" i="419"/>
  <c r="O108" i="419"/>
  <c r="R96" i="419"/>
  <c r="Q96" i="419"/>
  <c r="AF56" i="419"/>
  <c r="AG56" i="419"/>
  <c r="AH44" i="419" s="1"/>
  <c r="Q56" i="419"/>
  <c r="Q23" i="419"/>
  <c r="R23" i="419"/>
  <c r="R111" i="419"/>
  <c r="R99" i="419"/>
  <c r="Q99" i="419"/>
  <c r="Q90" i="419"/>
  <c r="R90" i="419"/>
  <c r="R60" i="419"/>
  <c r="Q60" i="419"/>
  <c r="AG69" i="419"/>
  <c r="AH57" i="419" s="1"/>
  <c r="Q69" i="419"/>
  <c r="AF69" i="419"/>
  <c r="Q8" i="419"/>
  <c r="AG17" i="419"/>
  <c r="AH5" i="419" s="1"/>
  <c r="AF17" i="419"/>
  <c r="R72" i="419"/>
  <c r="Q72" i="419"/>
  <c r="R22" i="419"/>
  <c r="Q22" i="419"/>
  <c r="R164" i="418"/>
  <c r="Q164" i="418"/>
  <c r="R33" i="419"/>
  <c r="Q33" i="419"/>
  <c r="AG134" i="418"/>
  <c r="AH122" i="418" s="1"/>
  <c r="AF134" i="418"/>
  <c r="Q127" i="418"/>
  <c r="R127" i="418"/>
  <c r="Q71" i="419"/>
  <c r="R71" i="419"/>
  <c r="R24" i="419"/>
  <c r="Q24" i="419"/>
  <c r="Q7" i="419"/>
  <c r="R7" i="419"/>
  <c r="R163" i="418"/>
  <c r="Q163" i="418"/>
  <c r="AG160" i="418"/>
  <c r="AH148" i="418" s="1"/>
  <c r="AF160" i="418"/>
  <c r="R153" i="418"/>
  <c r="Q153" i="418"/>
  <c r="O147" i="418"/>
  <c r="R135" i="418"/>
  <c r="Q135" i="418"/>
  <c r="R140" i="418"/>
  <c r="Q140" i="418"/>
  <c r="R117" i="418"/>
  <c r="Q117" i="418"/>
  <c r="O121" i="418"/>
  <c r="R109" i="418"/>
  <c r="Q109" i="418"/>
  <c r="R97" i="418"/>
  <c r="Q97" i="418"/>
  <c r="R60" i="418"/>
  <c r="Q60" i="418"/>
  <c r="R33" i="418"/>
  <c r="Q33" i="418"/>
  <c r="Q9" i="418"/>
  <c r="R9" i="418"/>
  <c r="R136" i="418"/>
  <c r="Q136" i="418"/>
  <c r="R128" i="418"/>
  <c r="Q128" i="418"/>
  <c r="Q143" i="418"/>
  <c r="R143" i="418"/>
  <c r="R115" i="418"/>
  <c r="Q115" i="418"/>
  <c r="AG108" i="418"/>
  <c r="AH96" i="418" s="1"/>
  <c r="AF108" i="418"/>
  <c r="R90" i="418"/>
  <c r="Q90" i="418"/>
  <c r="AG69" i="418"/>
  <c r="AH57" i="418" s="1"/>
  <c r="Q69" i="418"/>
  <c r="AF69" i="418"/>
  <c r="R44" i="418"/>
  <c r="Q57" i="418"/>
  <c r="R46" i="418"/>
  <c r="Q46" i="418"/>
  <c r="AG17" i="418"/>
  <c r="AH5" i="418" s="1"/>
  <c r="AF17" i="418"/>
  <c r="AF82" i="418"/>
  <c r="Q82" i="418"/>
  <c r="AG82" i="418"/>
  <c r="AH70" i="418" s="1"/>
  <c r="R96" i="418"/>
  <c r="Q85" i="418"/>
  <c r="R48" i="418"/>
  <c r="Q48" i="418"/>
  <c r="R71" i="418"/>
  <c r="Q71" i="418"/>
  <c r="Q152" i="419"/>
  <c r="R152" i="419"/>
  <c r="AG121" i="419"/>
  <c r="AH109" i="419" s="1"/>
  <c r="AF121" i="419"/>
  <c r="R109" i="419"/>
  <c r="Q109" i="419"/>
  <c r="O121" i="419"/>
  <c r="R148" i="419"/>
  <c r="Q148" i="419"/>
  <c r="O160" i="419"/>
  <c r="Q164" i="419"/>
  <c r="R164" i="419"/>
  <c r="R135" i="419"/>
  <c r="Q135" i="419"/>
  <c r="O147" i="419"/>
  <c r="Q129" i="419"/>
  <c r="R129" i="419"/>
  <c r="R123" i="419"/>
  <c r="Q123" i="419"/>
  <c r="R142" i="419"/>
  <c r="Q142" i="419"/>
  <c r="R137" i="419"/>
  <c r="Q137" i="419"/>
  <c r="R126" i="419"/>
  <c r="Q126" i="419"/>
  <c r="R116" i="419"/>
  <c r="Q116" i="419"/>
  <c r="Q86" i="419"/>
  <c r="R86" i="419"/>
  <c r="R61" i="419"/>
  <c r="Q61" i="419"/>
  <c r="R36" i="419"/>
  <c r="Q36" i="419"/>
  <c r="AG43" i="419"/>
  <c r="AH31" i="419" s="1"/>
  <c r="AF43" i="419"/>
  <c r="Q43" i="419"/>
  <c r="Q21" i="419"/>
  <c r="R21" i="419"/>
  <c r="Q82" i="419"/>
  <c r="AG82" i="419"/>
  <c r="AH70" i="419" s="1"/>
  <c r="AF82" i="419"/>
  <c r="R162" i="418"/>
  <c r="Q162" i="418"/>
  <c r="Q50" i="419"/>
  <c r="R50" i="419"/>
  <c r="R35" i="419"/>
  <c r="Q35" i="419"/>
  <c r="Q125" i="418"/>
  <c r="R125" i="418"/>
  <c r="R155" i="418"/>
  <c r="Q155" i="418"/>
  <c r="Q114" i="418"/>
  <c r="R114" i="418"/>
  <c r="R110" i="418"/>
  <c r="Q110" i="418"/>
  <c r="R142" i="418"/>
  <c r="Q142" i="418"/>
  <c r="AG121" i="418"/>
  <c r="AH109" i="418" s="1"/>
  <c r="AF121" i="418"/>
  <c r="R58" i="418"/>
  <c r="Q58" i="418"/>
  <c r="AF30" i="418"/>
  <c r="AG30" i="418"/>
  <c r="AH18" i="418" s="1"/>
  <c r="R144" i="418"/>
  <c r="Q144" i="418"/>
  <c r="R112" i="418"/>
  <c r="Q112" i="418"/>
  <c r="R84" i="418"/>
  <c r="Q84" i="418"/>
  <c r="R61" i="418"/>
  <c r="Q61" i="418"/>
  <c r="R34" i="418"/>
  <c r="Q34" i="418"/>
  <c r="R10" i="418"/>
  <c r="Q10" i="418"/>
  <c r="R6" i="418"/>
  <c r="Q6" i="418"/>
  <c r="R50" i="418"/>
  <c r="Q50" i="418"/>
  <c r="Q44" i="418"/>
  <c r="Q43" i="418"/>
  <c r="AG43" i="418"/>
  <c r="AH31" i="418" s="1"/>
  <c r="AF43" i="418"/>
  <c r="R75" i="418"/>
  <c r="Q75" i="418"/>
  <c r="O82" i="418"/>
  <c r="R82" i="418" s="1"/>
  <c r="S70" i="418" s="1"/>
  <c r="R70" i="418"/>
  <c r="Q70" i="418"/>
  <c r="Q45" i="418"/>
  <c r="R45" i="418"/>
  <c r="O108" i="418"/>
  <c r="Q47" i="418"/>
  <c r="R47" i="418"/>
  <c r="R160" i="419" l="1"/>
  <c r="S148" i="419" s="1"/>
  <c r="Q160" i="419"/>
  <c r="R173" i="419"/>
  <c r="S161" i="419" s="1"/>
  <c r="Q173" i="419"/>
  <c r="Q17" i="418"/>
  <c r="E2" i="418"/>
  <c r="R17" i="418"/>
  <c r="S5" i="418" s="1"/>
  <c r="R147" i="418"/>
  <c r="S135" i="418" s="1"/>
  <c r="Q147" i="418"/>
  <c r="Q160" i="418"/>
  <c r="R160" i="418"/>
  <c r="S148" i="418" s="1"/>
  <c r="R134" i="418"/>
  <c r="S122" i="418" s="1"/>
  <c r="Q134" i="418"/>
  <c r="Q95" i="418"/>
  <c r="R95" i="418"/>
  <c r="S83" i="418" s="1"/>
  <c r="R173" i="418"/>
  <c r="S161" i="418" s="1"/>
  <c r="Q173" i="418"/>
  <c r="Q108" i="418"/>
  <c r="R108" i="418"/>
  <c r="S96" i="418" s="1"/>
  <c r="R121" i="418"/>
  <c r="S109" i="418" s="1"/>
  <c r="Q121" i="418"/>
  <c r="R108" i="419"/>
  <c r="S96" i="419" s="1"/>
  <c r="Q108" i="419"/>
  <c r="R82" i="419"/>
  <c r="S70" i="419" s="1"/>
  <c r="R95" i="419"/>
  <c r="S83" i="419" s="1"/>
  <c r="Q95" i="419"/>
  <c r="Q134" i="419"/>
  <c r="R134" i="419"/>
  <c r="S122" i="419" s="1"/>
  <c r="Q147" i="419"/>
  <c r="R147" i="419"/>
  <c r="S135" i="419" s="1"/>
  <c r="Q121" i="419"/>
  <c r="R121" i="419"/>
  <c r="S109" i="419" s="1"/>
  <c r="Q30" i="419"/>
  <c r="R30" i="419"/>
  <c r="S18" i="419" s="1"/>
  <c r="R17" i="419"/>
  <c r="S5" i="419" s="1"/>
  <c r="Q17" i="419"/>
  <c r="E2" i="419"/>
  <c r="M32" i="417" l="1"/>
  <c r="L32" i="417"/>
  <c r="K32" i="417"/>
  <c r="L8" i="417" s="1"/>
  <c r="J32" i="417"/>
  <c r="I32" i="417"/>
  <c r="H32" i="417"/>
  <c r="G32" i="417"/>
  <c r="F32" i="417"/>
  <c r="E32" i="417"/>
  <c r="D32" i="417"/>
  <c r="Q15" i="417"/>
  <c r="P15" i="417"/>
  <c r="O15" i="417"/>
  <c r="N15" i="417"/>
  <c r="M15" i="417"/>
  <c r="L15" i="417"/>
  <c r="K15" i="417"/>
  <c r="J15" i="417"/>
  <c r="I15" i="417"/>
  <c r="H15" i="417"/>
  <c r="G15" i="417"/>
  <c r="F15" i="417"/>
  <c r="E15" i="417"/>
  <c r="D15" i="417"/>
  <c r="F8" i="417" s="1"/>
  <c r="J7" i="417"/>
  <c r="H7" i="417"/>
  <c r="J6" i="417"/>
  <c r="H6" i="417"/>
  <c r="F6" i="417"/>
  <c r="M32" i="416"/>
  <c r="L32" i="416"/>
  <c r="K32" i="416"/>
  <c r="L8" i="416" s="1"/>
  <c r="J32" i="416"/>
  <c r="I32" i="416"/>
  <c r="H32" i="416"/>
  <c r="G32" i="416"/>
  <c r="F32" i="416"/>
  <c r="E32" i="416"/>
  <c r="D32" i="416"/>
  <c r="Q15" i="416"/>
  <c r="P15" i="416"/>
  <c r="O15" i="416"/>
  <c r="N15" i="416"/>
  <c r="M15" i="416"/>
  <c r="L15" i="416"/>
  <c r="K15" i="416"/>
  <c r="J15" i="416"/>
  <c r="I15" i="416"/>
  <c r="H15" i="416"/>
  <c r="G15" i="416"/>
  <c r="F15" i="416"/>
  <c r="E15" i="416"/>
  <c r="D15" i="416"/>
  <c r="F8" i="416" s="1"/>
  <c r="J7" i="416"/>
  <c r="H7" i="416"/>
  <c r="J6" i="416"/>
  <c r="H6" i="416"/>
  <c r="F6" i="416"/>
  <c r="J8" i="417" l="1"/>
  <c r="J8" i="416"/>
  <c r="H8" i="417"/>
  <c r="H8" i="416"/>
  <c r="J124" i="415"/>
  <c r="H123" i="415"/>
  <c r="H122" i="415"/>
  <c r="H121" i="415"/>
  <c r="H120" i="415"/>
  <c r="H119" i="415"/>
  <c r="P118" i="415"/>
  <c r="K118" i="415" s="1"/>
  <c r="L118" i="415" s="1"/>
  <c r="H118" i="415"/>
  <c r="P117" i="415"/>
  <c r="K117" i="415" s="1"/>
  <c r="L117" i="415" s="1"/>
  <c r="H117" i="415"/>
  <c r="P116" i="415"/>
  <c r="K116" i="415" s="1"/>
  <c r="L116" i="415" s="1"/>
  <c r="H116" i="415"/>
  <c r="P115" i="415"/>
  <c r="K115" i="415"/>
  <c r="L115" i="415" s="1"/>
  <c r="H115" i="415"/>
  <c r="P114" i="415"/>
  <c r="K114" i="415" s="1"/>
  <c r="L114" i="415" s="1"/>
  <c r="H114" i="415"/>
  <c r="P113" i="415"/>
  <c r="K113" i="415"/>
  <c r="L113" i="415" s="1"/>
  <c r="H113" i="415"/>
  <c r="P112" i="415"/>
  <c r="K112" i="415" s="1"/>
  <c r="H112" i="415"/>
  <c r="J111" i="415"/>
  <c r="H110" i="415"/>
  <c r="H109" i="415"/>
  <c r="H108" i="415"/>
  <c r="H107" i="415"/>
  <c r="H106" i="415"/>
  <c r="P105" i="415"/>
  <c r="K105" i="415" s="1"/>
  <c r="L105" i="415" s="1"/>
  <c r="H105" i="415"/>
  <c r="P104" i="415"/>
  <c r="K104" i="415" s="1"/>
  <c r="L104" i="415" s="1"/>
  <c r="H104" i="415"/>
  <c r="P103" i="415"/>
  <c r="K103" i="415" s="1"/>
  <c r="L103" i="415" s="1"/>
  <c r="H103" i="415"/>
  <c r="P102" i="415"/>
  <c r="K102" i="415" s="1"/>
  <c r="L102" i="415" s="1"/>
  <c r="H102" i="415"/>
  <c r="P101" i="415"/>
  <c r="K101" i="415" s="1"/>
  <c r="H101" i="415"/>
  <c r="J100" i="415"/>
  <c r="H99" i="415"/>
  <c r="H98" i="415"/>
  <c r="H97" i="415"/>
  <c r="H96" i="415"/>
  <c r="H95" i="415"/>
  <c r="P94" i="415"/>
  <c r="K94" i="415" s="1"/>
  <c r="L94" i="415" s="1"/>
  <c r="H94" i="415"/>
  <c r="P93" i="415"/>
  <c r="K93" i="415"/>
  <c r="L93" i="415" s="1"/>
  <c r="H93" i="415"/>
  <c r="P92" i="415"/>
  <c r="K92" i="415" s="1"/>
  <c r="H92" i="415"/>
  <c r="H90" i="415"/>
  <c r="H89" i="415"/>
  <c r="H88" i="415"/>
  <c r="H87" i="415"/>
  <c r="H86" i="415"/>
  <c r="H85" i="415"/>
  <c r="H84" i="415"/>
  <c r="H83" i="415"/>
  <c r="H82" i="415"/>
  <c r="L81" i="415"/>
  <c r="K81" i="415"/>
  <c r="J81" i="415"/>
  <c r="H80" i="415"/>
  <c r="H79" i="415"/>
  <c r="H78" i="415"/>
  <c r="H77" i="415"/>
  <c r="H76" i="415"/>
  <c r="J75" i="415"/>
  <c r="H74" i="415"/>
  <c r="H73" i="415"/>
  <c r="H72" i="415"/>
  <c r="H71" i="415"/>
  <c r="P70" i="415"/>
  <c r="K70" i="415" s="1"/>
  <c r="L70" i="415" s="1"/>
  <c r="H70" i="415"/>
  <c r="P69" i="415"/>
  <c r="K69" i="415"/>
  <c r="L69" i="415" s="1"/>
  <c r="H69" i="415"/>
  <c r="P68" i="415"/>
  <c r="K68" i="415" s="1"/>
  <c r="L68" i="415" s="1"/>
  <c r="H68" i="415"/>
  <c r="P67" i="415"/>
  <c r="K67" i="415" s="1"/>
  <c r="L67" i="415" s="1"/>
  <c r="H67" i="415"/>
  <c r="P66" i="415"/>
  <c r="K66" i="415" s="1"/>
  <c r="L66" i="415" s="1"/>
  <c r="H66" i="415"/>
  <c r="P65" i="415"/>
  <c r="K65" i="415" s="1"/>
  <c r="L65" i="415" s="1"/>
  <c r="L75" i="415" s="1"/>
  <c r="H65" i="415"/>
  <c r="J64" i="415"/>
  <c r="H63" i="415"/>
  <c r="H62" i="415"/>
  <c r="H61" i="415"/>
  <c r="H60" i="415"/>
  <c r="P59" i="415"/>
  <c r="K59" i="415" s="1"/>
  <c r="L59" i="415" s="1"/>
  <c r="H59" i="415"/>
  <c r="P58" i="415"/>
  <c r="K58" i="415" s="1"/>
  <c r="L58" i="415" s="1"/>
  <c r="H58" i="415"/>
  <c r="P57" i="415"/>
  <c r="K57" i="415" s="1"/>
  <c r="L57" i="415" s="1"/>
  <c r="H57" i="415"/>
  <c r="P56" i="415"/>
  <c r="K56" i="415"/>
  <c r="L56" i="415" s="1"/>
  <c r="H56" i="415"/>
  <c r="P55" i="415"/>
  <c r="K55" i="415" s="1"/>
  <c r="L55" i="415" s="1"/>
  <c r="H55" i="415"/>
  <c r="P54" i="415"/>
  <c r="K54" i="415" s="1"/>
  <c r="L54" i="415" s="1"/>
  <c r="H54" i="415"/>
  <c r="P53" i="415"/>
  <c r="K53" i="415" s="1"/>
  <c r="L53" i="415" s="1"/>
  <c r="H53" i="415"/>
  <c r="P52" i="415"/>
  <c r="K52" i="415"/>
  <c r="L52" i="415" s="1"/>
  <c r="H52" i="415"/>
  <c r="H50" i="415"/>
  <c r="H49" i="415"/>
  <c r="H47" i="415"/>
  <c r="H46" i="415"/>
  <c r="H45" i="415"/>
  <c r="H44" i="415"/>
  <c r="H43" i="415"/>
  <c r="H42" i="415"/>
  <c r="H41" i="415"/>
  <c r="H40" i="415"/>
  <c r="H39" i="415"/>
  <c r="J38" i="415"/>
  <c r="H37" i="415"/>
  <c r="H36" i="415"/>
  <c r="H35" i="415"/>
  <c r="H34" i="415"/>
  <c r="H33" i="415"/>
  <c r="H32" i="415"/>
  <c r="H31" i="415"/>
  <c r="H30" i="415"/>
  <c r="H29" i="415"/>
  <c r="P28" i="415"/>
  <c r="K28" i="415" s="1"/>
  <c r="L28" i="415" s="1"/>
  <c r="H28" i="415"/>
  <c r="P27" i="415"/>
  <c r="K27" i="415" s="1"/>
  <c r="L27" i="415" s="1"/>
  <c r="H27" i="415"/>
  <c r="P26" i="415"/>
  <c r="K26" i="415" s="1"/>
  <c r="L26" i="415" s="1"/>
  <c r="H26" i="415"/>
  <c r="P25" i="415"/>
  <c r="K25" i="415" s="1"/>
  <c r="K38" i="415" s="1"/>
  <c r="H25" i="415"/>
  <c r="J24" i="415"/>
  <c r="H23" i="415"/>
  <c r="H22" i="415"/>
  <c r="H21" i="415"/>
  <c r="P20" i="415"/>
  <c r="K20" i="415" s="1"/>
  <c r="L20" i="415" s="1"/>
  <c r="H20" i="415"/>
  <c r="P19" i="415"/>
  <c r="K19" i="415"/>
  <c r="L19" i="415" s="1"/>
  <c r="H19" i="415"/>
  <c r="P18" i="415"/>
  <c r="K18" i="415" s="1"/>
  <c r="L18" i="415" s="1"/>
  <c r="H18" i="415"/>
  <c r="P17" i="415"/>
  <c r="K17" i="415" s="1"/>
  <c r="L17" i="415" s="1"/>
  <c r="H17" i="415"/>
  <c r="J16" i="415"/>
  <c r="I1" i="415" s="1"/>
  <c r="H15" i="415"/>
  <c r="H14" i="415"/>
  <c r="H13" i="415"/>
  <c r="H12" i="415"/>
  <c r="H11" i="415"/>
  <c r="H10" i="415"/>
  <c r="H9" i="415"/>
  <c r="H8" i="415"/>
  <c r="P7" i="415"/>
  <c r="K7" i="415" s="1"/>
  <c r="L7" i="415" s="1"/>
  <c r="H7" i="415"/>
  <c r="P6" i="415"/>
  <c r="K6" i="415" s="1"/>
  <c r="L6" i="415" s="1"/>
  <c r="H6" i="415"/>
  <c r="P5" i="415"/>
  <c r="K5" i="415" s="1"/>
  <c r="H5" i="415"/>
  <c r="I2" i="415"/>
  <c r="E1" i="415"/>
  <c r="J124" i="414"/>
  <c r="H123" i="414"/>
  <c r="H122" i="414"/>
  <c r="H121" i="414"/>
  <c r="H120" i="414"/>
  <c r="H119" i="414"/>
  <c r="P118" i="414"/>
  <c r="K118" i="414" s="1"/>
  <c r="L118" i="414" s="1"/>
  <c r="H118" i="414"/>
  <c r="P117" i="414"/>
  <c r="K117" i="414"/>
  <c r="L117" i="414" s="1"/>
  <c r="H117" i="414"/>
  <c r="P116" i="414"/>
  <c r="K116" i="414" s="1"/>
  <c r="L116" i="414" s="1"/>
  <c r="H116" i="414"/>
  <c r="P115" i="414"/>
  <c r="K115" i="414" s="1"/>
  <c r="L115" i="414" s="1"/>
  <c r="H115" i="414"/>
  <c r="P114" i="414"/>
  <c r="K114" i="414" s="1"/>
  <c r="L114" i="414" s="1"/>
  <c r="H114" i="414"/>
  <c r="P113" i="414"/>
  <c r="K113" i="414" s="1"/>
  <c r="L113" i="414" s="1"/>
  <c r="H113" i="414"/>
  <c r="P112" i="414"/>
  <c r="K112" i="414" s="1"/>
  <c r="H112" i="414"/>
  <c r="J111" i="414"/>
  <c r="H110" i="414"/>
  <c r="H109" i="414"/>
  <c r="H108" i="414"/>
  <c r="H107" i="414"/>
  <c r="H106" i="414"/>
  <c r="P105" i="414"/>
  <c r="K105" i="414" s="1"/>
  <c r="L105" i="414" s="1"/>
  <c r="H105" i="414"/>
  <c r="P104" i="414"/>
  <c r="K104" i="414"/>
  <c r="L104" i="414" s="1"/>
  <c r="H104" i="414"/>
  <c r="P103" i="414"/>
  <c r="K103" i="414" s="1"/>
  <c r="L103" i="414" s="1"/>
  <c r="H103" i="414"/>
  <c r="P102" i="414"/>
  <c r="K102" i="414" s="1"/>
  <c r="L102" i="414" s="1"/>
  <c r="H102" i="414"/>
  <c r="P101" i="414"/>
  <c r="K101" i="414" s="1"/>
  <c r="H101" i="414"/>
  <c r="J100" i="414"/>
  <c r="H99" i="414"/>
  <c r="H98" i="414"/>
  <c r="H97" i="414"/>
  <c r="H96" i="414"/>
  <c r="H95" i="414"/>
  <c r="P94" i="414"/>
  <c r="K94" i="414" s="1"/>
  <c r="L94" i="414" s="1"/>
  <c r="H94" i="414"/>
  <c r="P93" i="414"/>
  <c r="K93" i="414" s="1"/>
  <c r="H93" i="414"/>
  <c r="P92" i="414"/>
  <c r="K92" i="414" s="1"/>
  <c r="L92" i="414" s="1"/>
  <c r="H92" i="414"/>
  <c r="H90" i="414"/>
  <c r="H89" i="414"/>
  <c r="H88" i="414"/>
  <c r="H87" i="414"/>
  <c r="H86" i="414"/>
  <c r="H85" i="414"/>
  <c r="H84" i="414"/>
  <c r="H83" i="414"/>
  <c r="H82" i="414"/>
  <c r="L81" i="414"/>
  <c r="K81" i="414"/>
  <c r="J81" i="414"/>
  <c r="H80" i="414"/>
  <c r="H79" i="414"/>
  <c r="H78" i="414"/>
  <c r="H77" i="414"/>
  <c r="H76" i="414"/>
  <c r="J75" i="414"/>
  <c r="H74" i="414"/>
  <c r="H73" i="414"/>
  <c r="H72" i="414"/>
  <c r="H71" i="414"/>
  <c r="P70" i="414"/>
  <c r="K70" i="414"/>
  <c r="L70" i="414" s="1"/>
  <c r="H70" i="414"/>
  <c r="P69" i="414"/>
  <c r="K69" i="414" s="1"/>
  <c r="L69" i="414" s="1"/>
  <c r="H69" i="414"/>
  <c r="P68" i="414"/>
  <c r="K68" i="414"/>
  <c r="L68" i="414" s="1"/>
  <c r="H68" i="414"/>
  <c r="P67" i="414"/>
  <c r="K67" i="414" s="1"/>
  <c r="L67" i="414"/>
  <c r="H67" i="414"/>
  <c r="P66" i="414"/>
  <c r="K66" i="414" s="1"/>
  <c r="L66" i="414" s="1"/>
  <c r="H66" i="414"/>
  <c r="P65" i="414"/>
  <c r="K65" i="414" s="1"/>
  <c r="H65" i="414"/>
  <c r="J64" i="414"/>
  <c r="H63" i="414"/>
  <c r="H62" i="414"/>
  <c r="H61" i="414"/>
  <c r="H60" i="414"/>
  <c r="P59" i="414"/>
  <c r="K59" i="414" s="1"/>
  <c r="L59" i="414" s="1"/>
  <c r="H59" i="414"/>
  <c r="P58" i="414"/>
  <c r="K58" i="414"/>
  <c r="L58" i="414" s="1"/>
  <c r="H58" i="414"/>
  <c r="P57" i="414"/>
  <c r="K57" i="414" s="1"/>
  <c r="L57" i="414" s="1"/>
  <c r="H57" i="414"/>
  <c r="P56" i="414"/>
  <c r="K56" i="414"/>
  <c r="L56" i="414" s="1"/>
  <c r="H56" i="414"/>
  <c r="P55" i="414"/>
  <c r="K55" i="414" s="1"/>
  <c r="L55" i="414" s="1"/>
  <c r="H55" i="414"/>
  <c r="P54" i="414"/>
  <c r="K54" i="414" s="1"/>
  <c r="L54" i="414" s="1"/>
  <c r="H54" i="414"/>
  <c r="P53" i="414"/>
  <c r="K53" i="414" s="1"/>
  <c r="L53" i="414" s="1"/>
  <c r="H53" i="414"/>
  <c r="P52" i="414"/>
  <c r="K52" i="414" s="1"/>
  <c r="H52" i="414"/>
  <c r="H50" i="414"/>
  <c r="H49" i="414"/>
  <c r="H47" i="414"/>
  <c r="H46" i="414"/>
  <c r="H45" i="414"/>
  <c r="H44" i="414"/>
  <c r="H43" i="414"/>
  <c r="H42" i="414"/>
  <c r="H41" i="414"/>
  <c r="H40" i="414"/>
  <c r="H39" i="414"/>
  <c r="J38" i="414"/>
  <c r="H37" i="414"/>
  <c r="H36" i="414"/>
  <c r="H35" i="414"/>
  <c r="H34" i="414"/>
  <c r="H33" i="414"/>
  <c r="H32" i="414"/>
  <c r="H31" i="414"/>
  <c r="H30" i="414"/>
  <c r="H29" i="414"/>
  <c r="P28" i="414"/>
  <c r="K28" i="414" s="1"/>
  <c r="L28" i="414" s="1"/>
  <c r="H28" i="414"/>
  <c r="P27" i="414"/>
  <c r="K27" i="414" s="1"/>
  <c r="L27" i="414" s="1"/>
  <c r="H27" i="414"/>
  <c r="P26" i="414"/>
  <c r="K26" i="414"/>
  <c r="L26" i="414" s="1"/>
  <c r="H26" i="414"/>
  <c r="P25" i="414"/>
  <c r="K25" i="414" s="1"/>
  <c r="H25" i="414"/>
  <c r="J24" i="414"/>
  <c r="H23" i="414"/>
  <c r="H22" i="414"/>
  <c r="H21" i="414"/>
  <c r="P20" i="414"/>
  <c r="K20" i="414" s="1"/>
  <c r="L20" i="414" s="1"/>
  <c r="H20" i="414"/>
  <c r="P19" i="414"/>
  <c r="K19" i="414" s="1"/>
  <c r="L19" i="414" s="1"/>
  <c r="H19" i="414"/>
  <c r="P18" i="414"/>
  <c r="K18" i="414" s="1"/>
  <c r="L18" i="414" s="1"/>
  <c r="H18" i="414"/>
  <c r="P17" i="414"/>
  <c r="K17" i="414"/>
  <c r="L17" i="414" s="1"/>
  <c r="H17" i="414"/>
  <c r="J16" i="414"/>
  <c r="H15" i="414"/>
  <c r="H14" i="414"/>
  <c r="H13" i="414"/>
  <c r="H12" i="414"/>
  <c r="H11" i="414"/>
  <c r="H10" i="414"/>
  <c r="H9" i="414"/>
  <c r="H8" i="414"/>
  <c r="P7" i="414"/>
  <c r="K7" i="414" s="1"/>
  <c r="L7" i="414" s="1"/>
  <c r="H7" i="414"/>
  <c r="P6" i="414"/>
  <c r="K6" i="414" s="1"/>
  <c r="L6" i="414" s="1"/>
  <c r="H6" i="414"/>
  <c r="P5" i="414"/>
  <c r="K5" i="414" s="1"/>
  <c r="H5" i="414"/>
  <c r="I2" i="414"/>
  <c r="I1" i="414"/>
  <c r="E1" i="414"/>
  <c r="K75" i="414" l="1"/>
  <c r="L24" i="414"/>
  <c r="K100" i="414"/>
  <c r="K64" i="415"/>
  <c r="L65" i="414"/>
  <c r="L5" i="414"/>
  <c r="L16" i="414" s="1"/>
  <c r="K16" i="414"/>
  <c r="G1" i="414"/>
  <c r="G2" i="414" s="1"/>
  <c r="K38" i="414"/>
  <c r="L25" i="414"/>
  <c r="L38" i="414" s="1"/>
  <c r="K24" i="414"/>
  <c r="K64" i="414"/>
  <c r="L93" i="414"/>
  <c r="L100" i="414" s="1"/>
  <c r="L112" i="414"/>
  <c r="L124" i="414" s="1"/>
  <c r="K124" i="414"/>
  <c r="G1" i="415"/>
  <c r="G2" i="415" s="1"/>
  <c r="L24" i="415"/>
  <c r="L92" i="415"/>
  <c r="L100" i="415" s="1"/>
  <c r="K100" i="415"/>
  <c r="L52" i="414"/>
  <c r="L64" i="414" s="1"/>
  <c r="L101" i="414"/>
  <c r="L111" i="414" s="1"/>
  <c r="K111" i="414"/>
  <c r="K16" i="415"/>
  <c r="L5" i="415"/>
  <c r="L16" i="415" s="1"/>
  <c r="L112" i="415"/>
  <c r="L124" i="415" s="1"/>
  <c r="K124" i="415"/>
  <c r="L64" i="415"/>
  <c r="L75" i="414"/>
  <c r="K24" i="415"/>
  <c r="L101" i="415"/>
  <c r="L111" i="415" s="1"/>
  <c r="K111" i="415"/>
  <c r="L25" i="415"/>
  <c r="L38" i="415" s="1"/>
  <c r="K75" i="415"/>
  <c r="E2" i="415" l="1"/>
  <c r="E2" i="414"/>
  <c r="AE173" i="413" l="1"/>
  <c r="AD173" i="413"/>
  <c r="AA173" i="413"/>
  <c r="Z173" i="413"/>
  <c r="M173" i="413"/>
  <c r="W172" i="413"/>
  <c r="H172" i="413"/>
  <c r="W171" i="413"/>
  <c r="H171" i="413"/>
  <c r="AG170" i="413"/>
  <c r="AF170" i="413"/>
  <c r="W170" i="413"/>
  <c r="H170" i="413"/>
  <c r="AG169" i="413"/>
  <c r="AF169" i="413"/>
  <c r="W169" i="413"/>
  <c r="H169" i="413"/>
  <c r="AG168" i="413"/>
  <c r="AF168" i="413"/>
  <c r="W168" i="413"/>
  <c r="H168" i="413"/>
  <c r="AG167" i="413"/>
  <c r="AF167" i="413"/>
  <c r="W167" i="413"/>
  <c r="H167" i="413"/>
  <c r="W166" i="413"/>
  <c r="N166" i="413"/>
  <c r="AG166" i="413" s="1"/>
  <c r="P166" i="413"/>
  <c r="H166" i="413"/>
  <c r="W165" i="413"/>
  <c r="P165" i="413"/>
  <c r="N165" i="413"/>
  <c r="O165" i="413" s="1"/>
  <c r="H165" i="413"/>
  <c r="W164" i="413"/>
  <c r="N164" i="413"/>
  <c r="AG164" i="413" s="1"/>
  <c r="P164" i="413"/>
  <c r="H164" i="413"/>
  <c r="W163" i="413"/>
  <c r="P163" i="413"/>
  <c r="N163" i="413"/>
  <c r="O163" i="413" s="1"/>
  <c r="H163" i="413"/>
  <c r="W162" i="413"/>
  <c r="N162" i="413"/>
  <c r="AG162" i="413" s="1"/>
  <c r="P162" i="413"/>
  <c r="H162" i="413"/>
  <c r="W161" i="413"/>
  <c r="N161" i="413"/>
  <c r="AF161" i="413" s="1"/>
  <c r="P161" i="413"/>
  <c r="H161" i="413"/>
  <c r="AE160" i="413"/>
  <c r="AD160" i="413"/>
  <c r="AA160" i="413"/>
  <c r="Z160" i="413"/>
  <c r="M160" i="413"/>
  <c r="W159" i="413"/>
  <c r="H159" i="413"/>
  <c r="W158" i="413"/>
  <c r="H158" i="413"/>
  <c r="W157" i="413"/>
  <c r="H157" i="413"/>
  <c r="W156" i="413"/>
  <c r="P156" i="413"/>
  <c r="N156" i="413"/>
  <c r="O156" i="413" s="1"/>
  <c r="H156" i="413"/>
  <c r="W155" i="413"/>
  <c r="N155" i="413"/>
  <c r="O155" i="413" s="1"/>
  <c r="P155" i="413"/>
  <c r="H155" i="413"/>
  <c r="W154" i="413"/>
  <c r="P154" i="413"/>
  <c r="N154" i="413"/>
  <c r="O154" i="413" s="1"/>
  <c r="AG154" i="413"/>
  <c r="H154" i="413"/>
  <c r="W153" i="413"/>
  <c r="N153" i="413"/>
  <c r="O153" i="413" s="1"/>
  <c r="P153" i="413"/>
  <c r="H153" i="413"/>
  <c r="W152" i="413"/>
  <c r="P152" i="413"/>
  <c r="N152" i="413"/>
  <c r="O152" i="413" s="1"/>
  <c r="H152" i="413"/>
  <c r="W151" i="413"/>
  <c r="N151" i="413"/>
  <c r="O151" i="413" s="1"/>
  <c r="P151" i="413"/>
  <c r="H151" i="413"/>
  <c r="W150" i="413"/>
  <c r="N150" i="413" s="1"/>
  <c r="AG150" i="413" s="1"/>
  <c r="P150" i="413"/>
  <c r="H150" i="413"/>
  <c r="W149" i="413"/>
  <c r="N149" i="413"/>
  <c r="O149" i="413" s="1"/>
  <c r="P149" i="413"/>
  <c r="H149" i="413"/>
  <c r="W148" i="413"/>
  <c r="N148" i="413" s="1"/>
  <c r="P148" i="413"/>
  <c r="H148" i="413"/>
  <c r="AE147" i="413"/>
  <c r="AD147" i="413"/>
  <c r="AA147" i="413"/>
  <c r="Z147" i="413"/>
  <c r="W147" i="413"/>
  <c r="M147" i="413"/>
  <c r="W146" i="413"/>
  <c r="H146" i="413"/>
  <c r="AG145" i="413"/>
  <c r="AF145" i="413"/>
  <c r="W145" i="413"/>
  <c r="AG144" i="413"/>
  <c r="AF144" i="413"/>
  <c r="W144" i="413"/>
  <c r="W143" i="413"/>
  <c r="N143" i="413" s="1"/>
  <c r="P143" i="413"/>
  <c r="H143" i="413"/>
  <c r="W142" i="413"/>
  <c r="N142" i="413" s="1"/>
  <c r="AG142" i="413" s="1"/>
  <c r="H142" i="413"/>
  <c r="W141" i="413"/>
  <c r="N141" i="413" s="1"/>
  <c r="P141" i="413"/>
  <c r="H141" i="413"/>
  <c r="W140" i="413"/>
  <c r="N140" i="413"/>
  <c r="AG140" i="413" s="1"/>
  <c r="H140" i="413"/>
  <c r="W139" i="413"/>
  <c r="N139" i="413" s="1"/>
  <c r="P139" i="413"/>
  <c r="H139" i="413"/>
  <c r="W138" i="413"/>
  <c r="N138" i="413" s="1"/>
  <c r="AG138" i="413" s="1"/>
  <c r="H138" i="413"/>
  <c r="W137" i="413"/>
  <c r="N137" i="413" s="1"/>
  <c r="P137" i="413"/>
  <c r="H137" i="413"/>
  <c r="W136" i="413"/>
  <c r="N136" i="413"/>
  <c r="AG136" i="413" s="1"/>
  <c r="H136" i="413"/>
  <c r="W135" i="413"/>
  <c r="N135" i="413" s="1"/>
  <c r="AG135" i="413" s="1"/>
  <c r="H135" i="413"/>
  <c r="AE134" i="413"/>
  <c r="AD134" i="413"/>
  <c r="AA134" i="413"/>
  <c r="Z134" i="413"/>
  <c r="M134" i="413"/>
  <c r="W133" i="413"/>
  <c r="H133" i="413"/>
  <c r="W132" i="413"/>
  <c r="H132" i="413"/>
  <c r="AG131" i="413"/>
  <c r="AF131" i="413"/>
  <c r="W131" i="413"/>
  <c r="H131" i="413"/>
  <c r="W130" i="413"/>
  <c r="P130" i="413"/>
  <c r="N130" i="413"/>
  <c r="O130" i="413" s="1"/>
  <c r="AG130" i="413"/>
  <c r="H130" i="413"/>
  <c r="W129" i="413"/>
  <c r="N129" i="413"/>
  <c r="AF129" i="413" s="1"/>
  <c r="P129" i="413"/>
  <c r="H129" i="413"/>
  <c r="W128" i="413"/>
  <c r="N128" i="413" s="1"/>
  <c r="P128" i="413"/>
  <c r="H128" i="413"/>
  <c r="W127" i="413"/>
  <c r="N127" i="413"/>
  <c r="AF127" i="413" s="1"/>
  <c r="P127" i="413"/>
  <c r="H127" i="413"/>
  <c r="W126" i="413"/>
  <c r="N126" i="413" s="1"/>
  <c r="P126" i="413"/>
  <c r="H126" i="413"/>
  <c r="W125" i="413"/>
  <c r="N125" i="413" s="1"/>
  <c r="AF125" i="413" s="1"/>
  <c r="P125" i="413"/>
  <c r="H125" i="413"/>
  <c r="W124" i="413"/>
  <c r="N124" i="413" s="1"/>
  <c r="P124" i="413"/>
  <c r="H124" i="413"/>
  <c r="W123" i="413"/>
  <c r="N123" i="413"/>
  <c r="AF123" i="413" s="1"/>
  <c r="P123" i="413"/>
  <c r="H123" i="413"/>
  <c r="W122" i="413"/>
  <c r="N122" i="413"/>
  <c r="P122" i="413"/>
  <c r="H122" i="413"/>
  <c r="AE121" i="413"/>
  <c r="AD121" i="413"/>
  <c r="AA121" i="413"/>
  <c r="Z121" i="413"/>
  <c r="W121" i="413"/>
  <c r="M121" i="413"/>
  <c r="AG120" i="413"/>
  <c r="AF120" i="413"/>
  <c r="W120" i="413"/>
  <c r="H120" i="413"/>
  <c r="AG119" i="413"/>
  <c r="AF119" i="413"/>
  <c r="W119" i="413"/>
  <c r="H119" i="413"/>
  <c r="AG118" i="413"/>
  <c r="AF118" i="413"/>
  <c r="W118" i="413"/>
  <c r="H118" i="413"/>
  <c r="W117" i="413"/>
  <c r="P117" i="413"/>
  <c r="N117" i="413"/>
  <c r="O117" i="413" s="1"/>
  <c r="H117" i="413"/>
  <c r="W116" i="413"/>
  <c r="N116" i="413" s="1"/>
  <c r="P116" i="413"/>
  <c r="H116" i="413"/>
  <c r="W115" i="413"/>
  <c r="N115" i="413" s="1"/>
  <c r="AF115" i="413" s="1"/>
  <c r="P115" i="413"/>
  <c r="H115" i="413"/>
  <c r="W114" i="413"/>
  <c r="N114" i="413" s="1"/>
  <c r="AG114" i="413" s="1"/>
  <c r="P114" i="413"/>
  <c r="H114" i="413"/>
  <c r="W113" i="413"/>
  <c r="N113" i="413" s="1"/>
  <c r="AF113" i="413" s="1"/>
  <c r="P113" i="413"/>
  <c r="H113" i="413"/>
  <c r="W112" i="413"/>
  <c r="N112" i="413" s="1"/>
  <c r="AG112" i="413" s="1"/>
  <c r="P112" i="413"/>
  <c r="H112" i="413"/>
  <c r="W111" i="413"/>
  <c r="N111" i="413" s="1"/>
  <c r="AF111" i="413" s="1"/>
  <c r="P111" i="413"/>
  <c r="H111" i="413"/>
  <c r="W110" i="413"/>
  <c r="N110" i="413" s="1"/>
  <c r="AG110" i="413" s="1"/>
  <c r="P110" i="413"/>
  <c r="H110" i="413"/>
  <c r="W109" i="413"/>
  <c r="N109" i="413" s="1"/>
  <c r="P109" i="413"/>
  <c r="H109" i="413"/>
  <c r="AE108" i="413"/>
  <c r="AD108" i="413"/>
  <c r="AA108" i="413"/>
  <c r="Z108" i="413"/>
  <c r="W108" i="413"/>
  <c r="M108" i="413"/>
  <c r="W107" i="413"/>
  <c r="H107" i="413"/>
  <c r="AG106" i="413"/>
  <c r="AF106" i="413"/>
  <c r="W106" i="413"/>
  <c r="H106" i="413"/>
  <c r="AG105" i="413"/>
  <c r="AF105" i="413"/>
  <c r="W105" i="413"/>
  <c r="H105" i="413"/>
  <c r="AG104" i="413"/>
  <c r="AF104" i="413"/>
  <c r="W104" i="413"/>
  <c r="H104" i="413"/>
  <c r="AG103" i="413"/>
  <c r="AF103" i="413"/>
  <c r="W103" i="413"/>
  <c r="H103" i="413"/>
  <c r="W102" i="413"/>
  <c r="N102" i="413" s="1"/>
  <c r="P102" i="413"/>
  <c r="H102" i="413"/>
  <c r="W101" i="413"/>
  <c r="N101" i="413" s="1"/>
  <c r="P101" i="413"/>
  <c r="H101" i="413"/>
  <c r="W100" i="413"/>
  <c r="N100" i="413" s="1"/>
  <c r="P100" i="413"/>
  <c r="H100" i="413"/>
  <c r="W99" i="413"/>
  <c r="N99" i="413" s="1"/>
  <c r="P99" i="413"/>
  <c r="H99" i="413"/>
  <c r="W98" i="413"/>
  <c r="N98" i="413" s="1"/>
  <c r="P98" i="413"/>
  <c r="H98" i="413"/>
  <c r="W97" i="413"/>
  <c r="P97" i="413"/>
  <c r="N97" i="413"/>
  <c r="AF97" i="413"/>
  <c r="H97" i="413"/>
  <c r="W96" i="413"/>
  <c r="N96" i="413" s="1"/>
  <c r="P96" i="413"/>
  <c r="H96" i="413"/>
  <c r="AE95" i="413"/>
  <c r="AD95" i="413"/>
  <c r="AA95" i="413"/>
  <c r="Z95" i="413"/>
  <c r="M95" i="413"/>
  <c r="AG94" i="413"/>
  <c r="AF94" i="413"/>
  <c r="W94" i="413"/>
  <c r="H94" i="413"/>
  <c r="AG93" i="413"/>
  <c r="AF93" i="413"/>
  <c r="W93" i="413"/>
  <c r="H93" i="413"/>
  <c r="W92" i="413"/>
  <c r="N92" i="413"/>
  <c r="AG92" i="413" s="1"/>
  <c r="P92" i="413"/>
  <c r="H92" i="413"/>
  <c r="W91" i="413"/>
  <c r="P91" i="413"/>
  <c r="N91" i="413"/>
  <c r="O91" i="413" s="1"/>
  <c r="H91" i="413"/>
  <c r="W90" i="413"/>
  <c r="N90" i="413"/>
  <c r="AG90" i="413" s="1"/>
  <c r="P90" i="413"/>
  <c r="H90" i="413"/>
  <c r="W89" i="413"/>
  <c r="N89" i="413" s="1"/>
  <c r="P89" i="413"/>
  <c r="H89" i="413"/>
  <c r="W88" i="413"/>
  <c r="N88" i="413" s="1"/>
  <c r="AG88" i="413" s="1"/>
  <c r="P88" i="413"/>
  <c r="H88" i="413"/>
  <c r="W87" i="413"/>
  <c r="N87" i="413" s="1"/>
  <c r="P87" i="413"/>
  <c r="H87" i="413"/>
  <c r="W86" i="413"/>
  <c r="N86" i="413" s="1"/>
  <c r="AG86" i="413" s="1"/>
  <c r="P86" i="413"/>
  <c r="H86" i="413"/>
  <c r="W85" i="413"/>
  <c r="P85" i="413"/>
  <c r="N85" i="413"/>
  <c r="O85" i="413" s="1"/>
  <c r="AG85" i="413"/>
  <c r="H85" i="413"/>
  <c r="W84" i="413"/>
  <c r="N84" i="413"/>
  <c r="AG84" i="413" s="1"/>
  <c r="P84" i="413"/>
  <c r="H84" i="413"/>
  <c r="W83" i="413"/>
  <c r="N83" i="413"/>
  <c r="AF83" i="413" s="1"/>
  <c r="P83" i="413"/>
  <c r="H83" i="413"/>
  <c r="AE82" i="413"/>
  <c r="AD82" i="413"/>
  <c r="AA82" i="413"/>
  <c r="Z82" i="413"/>
  <c r="M82" i="413"/>
  <c r="W81" i="413"/>
  <c r="AG80" i="413"/>
  <c r="AF80" i="413"/>
  <c r="W80" i="413"/>
  <c r="H80" i="413"/>
  <c r="AG79" i="413"/>
  <c r="AF79" i="413"/>
  <c r="W79" i="413"/>
  <c r="H79" i="413"/>
  <c r="AG78" i="413"/>
  <c r="AF78" i="413"/>
  <c r="W78" i="413"/>
  <c r="H78" i="413"/>
  <c r="AG77" i="413"/>
  <c r="AF77" i="413"/>
  <c r="W77" i="413"/>
  <c r="H77" i="413"/>
  <c r="W76" i="413"/>
  <c r="N76" i="413" s="1"/>
  <c r="AF76" i="413" s="1"/>
  <c r="P76" i="413"/>
  <c r="H76" i="413"/>
  <c r="W75" i="413"/>
  <c r="N75" i="413" s="1"/>
  <c r="P75" i="413"/>
  <c r="H75" i="413"/>
  <c r="W74" i="413"/>
  <c r="N74" i="413" s="1"/>
  <c r="P74" i="413"/>
  <c r="H74" i="413"/>
  <c r="W73" i="413"/>
  <c r="N73" i="413" s="1"/>
  <c r="P73" i="413"/>
  <c r="H73" i="413"/>
  <c r="W72" i="413"/>
  <c r="N72" i="413" s="1"/>
  <c r="P72" i="413"/>
  <c r="H72" i="413"/>
  <c r="W71" i="413"/>
  <c r="N71" i="413" s="1"/>
  <c r="P71" i="413"/>
  <c r="H71" i="413"/>
  <c r="W70" i="413"/>
  <c r="N70" i="413" s="1"/>
  <c r="O70" i="413" s="1"/>
  <c r="P70" i="413"/>
  <c r="P82" i="413"/>
  <c r="H70" i="413"/>
  <c r="AE69" i="413"/>
  <c r="AD69" i="413"/>
  <c r="AA69" i="413"/>
  <c r="Z69" i="413"/>
  <c r="W69" i="413"/>
  <c r="M69" i="413"/>
  <c r="W68" i="413"/>
  <c r="H68" i="413"/>
  <c r="AG67" i="413"/>
  <c r="AF67" i="413"/>
  <c r="W67" i="413"/>
  <c r="H67" i="413"/>
  <c r="AG66" i="413"/>
  <c r="AF66" i="413"/>
  <c r="W66" i="413"/>
  <c r="H66" i="413"/>
  <c r="AG65" i="413"/>
  <c r="AF65" i="413"/>
  <c r="W65" i="413"/>
  <c r="H65" i="413"/>
  <c r="AG64" i="413"/>
  <c r="AF64" i="413"/>
  <c r="W64" i="413"/>
  <c r="H64" i="413"/>
  <c r="AG63" i="413"/>
  <c r="AF63" i="413"/>
  <c r="W63" i="413"/>
  <c r="H63" i="413"/>
  <c r="AG62" i="413"/>
  <c r="AF62" i="413"/>
  <c r="W62" i="413"/>
  <c r="H62" i="413"/>
  <c r="W61" i="413"/>
  <c r="N61" i="413"/>
  <c r="P61" i="413"/>
  <c r="H61" i="413"/>
  <c r="W60" i="413"/>
  <c r="N60" i="413" s="1"/>
  <c r="O60" i="413" s="1"/>
  <c r="P60" i="413"/>
  <c r="H60" i="413"/>
  <c r="W59" i="413"/>
  <c r="N59" i="413"/>
  <c r="P59" i="413"/>
  <c r="H59" i="413"/>
  <c r="W58" i="413"/>
  <c r="N58" i="413"/>
  <c r="AF58" i="413" s="1"/>
  <c r="P58" i="413"/>
  <c r="H58" i="413"/>
  <c r="W57" i="413"/>
  <c r="N57" i="413" s="1"/>
  <c r="P57" i="413"/>
  <c r="H57" i="413"/>
  <c r="AE56" i="413"/>
  <c r="AD56" i="413"/>
  <c r="AA56" i="413"/>
  <c r="Z56" i="413"/>
  <c r="W56" i="413"/>
  <c r="M56" i="413"/>
  <c r="W55" i="413"/>
  <c r="H55" i="413"/>
  <c r="AG54" i="413"/>
  <c r="AF54" i="413"/>
  <c r="W54" i="413"/>
  <c r="H54" i="413"/>
  <c r="AG53" i="413"/>
  <c r="AF53" i="413"/>
  <c r="W53" i="413"/>
  <c r="H53" i="413"/>
  <c r="AG52" i="413"/>
  <c r="AF52" i="413"/>
  <c r="W52" i="413"/>
  <c r="H52" i="413"/>
  <c r="AG51" i="413"/>
  <c r="AF51" i="413"/>
  <c r="W51" i="413"/>
  <c r="H51" i="413"/>
  <c r="W50" i="413"/>
  <c r="N50" i="413" s="1"/>
  <c r="P50" i="413"/>
  <c r="H50" i="413"/>
  <c r="W49" i="413"/>
  <c r="N49" i="413"/>
  <c r="AG49" i="413" s="1"/>
  <c r="H49" i="413"/>
  <c r="W48" i="413"/>
  <c r="N48" i="413" s="1"/>
  <c r="P48" i="413"/>
  <c r="H48" i="413"/>
  <c r="W47" i="413"/>
  <c r="N47" i="413"/>
  <c r="AG47" i="413" s="1"/>
  <c r="H47" i="413"/>
  <c r="W46" i="413"/>
  <c r="N46" i="413" s="1"/>
  <c r="P46" i="413"/>
  <c r="H46" i="413"/>
  <c r="W45" i="413"/>
  <c r="N45" i="413"/>
  <c r="AG45" i="413" s="1"/>
  <c r="H45" i="413"/>
  <c r="W44" i="413"/>
  <c r="N44" i="413"/>
  <c r="P56" i="413"/>
  <c r="H44" i="413"/>
  <c r="AE43" i="413"/>
  <c r="AD43" i="413"/>
  <c r="AA43" i="413"/>
  <c r="Z43" i="413"/>
  <c r="M43" i="413"/>
  <c r="W42" i="413"/>
  <c r="H42" i="413"/>
  <c r="W41" i="413"/>
  <c r="AG40" i="413"/>
  <c r="AF40" i="413"/>
  <c r="W40" i="413"/>
  <c r="H40" i="413"/>
  <c r="AG39" i="413"/>
  <c r="AF39" i="413"/>
  <c r="W39" i="413"/>
  <c r="H39" i="413"/>
  <c r="W38" i="413"/>
  <c r="N38" i="413" s="1"/>
  <c r="P38" i="413"/>
  <c r="H38" i="413"/>
  <c r="W37" i="413"/>
  <c r="N37" i="413"/>
  <c r="AF37" i="413" s="1"/>
  <c r="P37" i="413"/>
  <c r="H37" i="413"/>
  <c r="W36" i="413"/>
  <c r="N36" i="413" s="1"/>
  <c r="P36" i="413"/>
  <c r="H36" i="413"/>
  <c r="W35" i="413"/>
  <c r="N35" i="413"/>
  <c r="AF35" i="413" s="1"/>
  <c r="P35" i="413"/>
  <c r="H35" i="413"/>
  <c r="W34" i="413"/>
  <c r="N34" i="413" s="1"/>
  <c r="P34" i="413"/>
  <c r="H34" i="413"/>
  <c r="W33" i="413"/>
  <c r="N33" i="413"/>
  <c r="AF33" i="413" s="1"/>
  <c r="P33" i="413"/>
  <c r="H33" i="413"/>
  <c r="W32" i="413"/>
  <c r="N32" i="413" s="1"/>
  <c r="P32" i="413"/>
  <c r="H32" i="413"/>
  <c r="W31" i="413"/>
  <c r="N31" i="413" s="1"/>
  <c r="P43" i="413"/>
  <c r="H31" i="413"/>
  <c r="AE30" i="413"/>
  <c r="AD30" i="413"/>
  <c r="AA30" i="413"/>
  <c r="Z30" i="413"/>
  <c r="M30" i="413"/>
  <c r="P30" i="413" s="1"/>
  <c r="AF29" i="413"/>
  <c r="W29" i="413"/>
  <c r="H29" i="413"/>
  <c r="AG28" i="413"/>
  <c r="AF28" i="413"/>
  <c r="W28" i="413"/>
  <c r="H28" i="413"/>
  <c r="AG27" i="413"/>
  <c r="AF27" i="413"/>
  <c r="W27" i="413"/>
  <c r="H27" i="413"/>
  <c r="AG26" i="413"/>
  <c r="AF26" i="413"/>
  <c r="W26" i="413"/>
  <c r="H26" i="413"/>
  <c r="AG25" i="413"/>
  <c r="AF25" i="413"/>
  <c r="W25" i="413"/>
  <c r="H25" i="413"/>
  <c r="W24" i="413"/>
  <c r="N24" i="413" s="1"/>
  <c r="P24" i="413"/>
  <c r="H24" i="413"/>
  <c r="W23" i="413"/>
  <c r="N23" i="413" s="1"/>
  <c r="P23" i="413"/>
  <c r="H23" i="413"/>
  <c r="W22" i="413"/>
  <c r="N22" i="413" s="1"/>
  <c r="P22" i="413"/>
  <c r="H22" i="413"/>
  <c r="W21" i="413"/>
  <c r="P21" i="413"/>
  <c r="N21" i="413"/>
  <c r="AF21" i="413"/>
  <c r="H21" i="413"/>
  <c r="W20" i="413"/>
  <c r="N20" i="413" s="1"/>
  <c r="P20" i="413"/>
  <c r="H20" i="413"/>
  <c r="W19" i="413"/>
  <c r="P19" i="413"/>
  <c r="N19" i="413"/>
  <c r="O19" i="413" s="1"/>
  <c r="H19" i="413"/>
  <c r="W18" i="413"/>
  <c r="N18" i="413" s="1"/>
  <c r="P18" i="413"/>
  <c r="H18" i="413"/>
  <c r="AE17" i="413"/>
  <c r="AE2" i="413" s="1"/>
  <c r="AD17" i="413"/>
  <c r="AD2" i="413" s="1"/>
  <c r="AA17" i="413"/>
  <c r="Z17" i="413"/>
  <c r="W17" i="413"/>
  <c r="M17" i="413"/>
  <c r="I1" i="413" s="1"/>
  <c r="AG16" i="413"/>
  <c r="AF16" i="413"/>
  <c r="W16" i="413"/>
  <c r="H16" i="413"/>
  <c r="AG15" i="413"/>
  <c r="AF15" i="413"/>
  <c r="W15" i="413"/>
  <c r="H15" i="413"/>
  <c r="AG14" i="413"/>
  <c r="AF14" i="413"/>
  <c r="W14" i="413"/>
  <c r="H14" i="413"/>
  <c r="AG13" i="413"/>
  <c r="AF13" i="413"/>
  <c r="W13" i="413"/>
  <c r="H13" i="413"/>
  <c r="AG12" i="413"/>
  <c r="AF12" i="413"/>
  <c r="W12" i="413"/>
  <c r="H12" i="413"/>
  <c r="W11" i="413"/>
  <c r="N11" i="413" s="1"/>
  <c r="AF11" i="413" s="1"/>
  <c r="P11" i="413"/>
  <c r="H11" i="413"/>
  <c r="W10" i="413"/>
  <c r="N10" i="413" s="1"/>
  <c r="P10" i="413"/>
  <c r="H10" i="413"/>
  <c r="W9" i="413"/>
  <c r="N9" i="413" s="1"/>
  <c r="AF9" i="413" s="1"/>
  <c r="P9" i="413"/>
  <c r="H9" i="413"/>
  <c r="W8" i="413"/>
  <c r="N8" i="413" s="1"/>
  <c r="P8" i="413"/>
  <c r="H8" i="413"/>
  <c r="W7" i="413"/>
  <c r="N7" i="413"/>
  <c r="AF7" i="413" s="1"/>
  <c r="P7" i="413"/>
  <c r="H7" i="413"/>
  <c r="W6" i="413"/>
  <c r="N6" i="413" s="1"/>
  <c r="P6" i="413"/>
  <c r="H6" i="413"/>
  <c r="W5" i="413"/>
  <c r="N5" i="413" s="1"/>
  <c r="P5" i="413"/>
  <c r="P17" i="413"/>
  <c r="H5" i="413"/>
  <c r="Z2" i="413"/>
  <c r="I2" i="413"/>
  <c r="E1" i="413"/>
  <c r="AE173" i="412"/>
  <c r="AD173" i="412"/>
  <c r="AA173" i="412"/>
  <c r="Z173" i="412"/>
  <c r="M173" i="412"/>
  <c r="W172" i="412"/>
  <c r="H172" i="412"/>
  <c r="W171" i="412"/>
  <c r="H171" i="412"/>
  <c r="AG170" i="412"/>
  <c r="AF170" i="412"/>
  <c r="W170" i="412"/>
  <c r="H170" i="412"/>
  <c r="AG169" i="412"/>
  <c r="AF169" i="412"/>
  <c r="W169" i="412"/>
  <c r="H169" i="412"/>
  <c r="AG168" i="412"/>
  <c r="AF168" i="412"/>
  <c r="W168" i="412"/>
  <c r="H168" i="412"/>
  <c r="AG167" i="412"/>
  <c r="AF167" i="412"/>
  <c r="W167" i="412"/>
  <c r="H167" i="412"/>
  <c r="W166" i="412"/>
  <c r="N166" i="412" s="1"/>
  <c r="P166" i="412"/>
  <c r="H166" i="412"/>
  <c r="W165" i="412"/>
  <c r="N165" i="412" s="1"/>
  <c r="AF165" i="412" s="1"/>
  <c r="P165" i="412"/>
  <c r="H165" i="412"/>
  <c r="W164" i="412"/>
  <c r="N164" i="412" s="1"/>
  <c r="P164" i="412"/>
  <c r="H164" i="412"/>
  <c r="W163" i="412"/>
  <c r="N163" i="412"/>
  <c r="AF163" i="412" s="1"/>
  <c r="P163" i="412"/>
  <c r="H163" i="412"/>
  <c r="W162" i="412"/>
  <c r="N162" i="412" s="1"/>
  <c r="P162" i="412"/>
  <c r="H162" i="412"/>
  <c r="W161" i="412"/>
  <c r="N161" i="412" s="1"/>
  <c r="P161" i="412"/>
  <c r="P173" i="412"/>
  <c r="H161" i="412"/>
  <c r="AE160" i="412"/>
  <c r="AD160" i="412"/>
  <c r="AA160" i="412"/>
  <c r="Z160" i="412"/>
  <c r="M160" i="412"/>
  <c r="W159" i="412"/>
  <c r="H159" i="412"/>
  <c r="W158" i="412"/>
  <c r="H158" i="412"/>
  <c r="W157" i="412"/>
  <c r="N157" i="412"/>
  <c r="P157" i="412"/>
  <c r="H157" i="412"/>
  <c r="W156" i="412"/>
  <c r="N156" i="412" s="1"/>
  <c r="P156" i="412"/>
  <c r="H156" i="412"/>
  <c r="W155" i="412"/>
  <c r="N155" i="412"/>
  <c r="P155" i="412"/>
  <c r="H155" i="412"/>
  <c r="W154" i="412"/>
  <c r="N154" i="412" s="1"/>
  <c r="P154" i="412"/>
  <c r="O154" i="412"/>
  <c r="H154" i="412"/>
  <c r="W153" i="412"/>
  <c r="P153" i="412"/>
  <c r="N153" i="412"/>
  <c r="H153" i="412"/>
  <c r="W152" i="412"/>
  <c r="N152" i="412" s="1"/>
  <c r="O152" i="412"/>
  <c r="P152" i="412"/>
  <c r="H152" i="412"/>
  <c r="W151" i="412"/>
  <c r="N151" i="412" s="1"/>
  <c r="AG151" i="412" s="1"/>
  <c r="P151" i="412"/>
  <c r="H151" i="412"/>
  <c r="W150" i="412"/>
  <c r="N150" i="412" s="1"/>
  <c r="O150" i="412" s="1"/>
  <c r="P150" i="412"/>
  <c r="H150" i="412"/>
  <c r="W149" i="412"/>
  <c r="N149" i="412" s="1"/>
  <c r="P149" i="412"/>
  <c r="H149" i="412"/>
  <c r="W148" i="412"/>
  <c r="N148" i="412" s="1"/>
  <c r="AG148" i="412" s="1"/>
  <c r="P148" i="412"/>
  <c r="H148" i="412"/>
  <c r="AE147" i="412"/>
  <c r="AD147" i="412"/>
  <c r="AA147" i="412"/>
  <c r="Z147" i="412"/>
  <c r="W147" i="412"/>
  <c r="M147" i="412"/>
  <c r="P147" i="412" s="1"/>
  <c r="W146" i="412"/>
  <c r="H146" i="412"/>
  <c r="AG145" i="412"/>
  <c r="AF145" i="412"/>
  <c r="W145" i="412"/>
  <c r="AG144" i="412"/>
  <c r="AF144" i="412"/>
  <c r="W144" i="412"/>
  <c r="W143" i="412"/>
  <c r="N143" i="412" s="1"/>
  <c r="P143" i="412"/>
  <c r="H143" i="412"/>
  <c r="W142" i="412"/>
  <c r="N142" i="412" s="1"/>
  <c r="O142" i="412" s="1"/>
  <c r="H142" i="412"/>
  <c r="W141" i="412"/>
  <c r="N141" i="412" s="1"/>
  <c r="P141" i="412"/>
  <c r="H141" i="412"/>
  <c r="W140" i="412"/>
  <c r="N140" i="412"/>
  <c r="O140" i="412" s="1"/>
  <c r="H140" i="412"/>
  <c r="W139" i="412"/>
  <c r="N139" i="412" s="1"/>
  <c r="P139" i="412"/>
  <c r="H139" i="412"/>
  <c r="W138" i="412"/>
  <c r="N138" i="412" s="1"/>
  <c r="O138" i="412" s="1"/>
  <c r="H138" i="412"/>
  <c r="W137" i="412"/>
  <c r="N137" i="412" s="1"/>
  <c r="P137" i="412"/>
  <c r="H137" i="412"/>
  <c r="W136" i="412"/>
  <c r="N136" i="412"/>
  <c r="O136" i="412" s="1"/>
  <c r="H136" i="412"/>
  <c r="W135" i="412"/>
  <c r="N135" i="412" s="1"/>
  <c r="H135" i="412"/>
  <c r="AE134" i="412"/>
  <c r="AD134" i="412"/>
  <c r="AA134" i="412"/>
  <c r="Z134" i="412"/>
  <c r="M134" i="412"/>
  <c r="W133" i="412"/>
  <c r="H133" i="412"/>
  <c r="W132" i="412"/>
  <c r="H132" i="412"/>
  <c r="W131" i="412"/>
  <c r="P131" i="412"/>
  <c r="N131" i="412"/>
  <c r="AG131" i="412" s="1"/>
  <c r="H131" i="412"/>
  <c r="W130" i="412"/>
  <c r="P130" i="412"/>
  <c r="N130" i="412"/>
  <c r="O130" i="412" s="1"/>
  <c r="H130" i="412"/>
  <c r="W129" i="412"/>
  <c r="P129" i="412"/>
  <c r="N129" i="412"/>
  <c r="AG129" i="412" s="1"/>
  <c r="H129" i="412"/>
  <c r="W128" i="412"/>
  <c r="P128" i="412"/>
  <c r="N128" i="412"/>
  <c r="O128" i="412" s="1"/>
  <c r="H128" i="412"/>
  <c r="W127" i="412"/>
  <c r="P127" i="412"/>
  <c r="N127" i="412"/>
  <c r="AG127" i="412" s="1"/>
  <c r="H127" i="412"/>
  <c r="W126" i="412"/>
  <c r="P126" i="412"/>
  <c r="N126" i="412"/>
  <c r="O126" i="412" s="1"/>
  <c r="H126" i="412"/>
  <c r="W125" i="412"/>
  <c r="P125" i="412"/>
  <c r="N125" i="412"/>
  <c r="AG125" i="412" s="1"/>
  <c r="H125" i="412"/>
  <c r="W124" i="412"/>
  <c r="P124" i="412"/>
  <c r="N124" i="412"/>
  <c r="O124" i="412" s="1"/>
  <c r="H124" i="412"/>
  <c r="W123" i="412"/>
  <c r="P123" i="412"/>
  <c r="N123" i="412"/>
  <c r="AG123" i="412" s="1"/>
  <c r="H123" i="412"/>
  <c r="W122" i="412"/>
  <c r="N122" i="412" s="1"/>
  <c r="P122" i="412"/>
  <c r="H122" i="412"/>
  <c r="AE121" i="412"/>
  <c r="AD121" i="412"/>
  <c r="AA121" i="412"/>
  <c r="Z121" i="412"/>
  <c r="W121" i="412"/>
  <c r="M121" i="412"/>
  <c r="AG120" i="412"/>
  <c r="AF120" i="412"/>
  <c r="W120" i="412"/>
  <c r="H120" i="412"/>
  <c r="AG119" i="412"/>
  <c r="AF119" i="412"/>
  <c r="W119" i="412"/>
  <c r="H119" i="412"/>
  <c r="AG118" i="412"/>
  <c r="AF118" i="412"/>
  <c r="W118" i="412"/>
  <c r="H118" i="412"/>
  <c r="W117" i="412"/>
  <c r="N117" i="412" s="1"/>
  <c r="P117" i="412"/>
  <c r="H117" i="412"/>
  <c r="W116" i="412"/>
  <c r="N116" i="412" s="1"/>
  <c r="P116" i="412"/>
  <c r="H116" i="412"/>
  <c r="W115" i="412"/>
  <c r="P115" i="412"/>
  <c r="N115" i="412"/>
  <c r="AF115" i="412"/>
  <c r="H115" i="412"/>
  <c r="W114" i="412"/>
  <c r="N114" i="412" s="1"/>
  <c r="P114" i="412"/>
  <c r="H114" i="412"/>
  <c r="W113" i="412"/>
  <c r="N113" i="412" s="1"/>
  <c r="P113" i="412"/>
  <c r="H113" i="412"/>
  <c r="W112" i="412"/>
  <c r="N112" i="412" s="1"/>
  <c r="P112" i="412"/>
  <c r="H112" i="412"/>
  <c r="W111" i="412"/>
  <c r="N111" i="412" s="1"/>
  <c r="P111" i="412"/>
  <c r="H111" i="412"/>
  <c r="W110" i="412"/>
  <c r="N110" i="412" s="1"/>
  <c r="P110" i="412"/>
  <c r="H110" i="412"/>
  <c r="W109" i="412"/>
  <c r="N109" i="412" s="1"/>
  <c r="P109" i="412"/>
  <c r="H109" i="412"/>
  <c r="AE108" i="412"/>
  <c r="AD108" i="412"/>
  <c r="AA108" i="412"/>
  <c r="Z108" i="412"/>
  <c r="W108" i="412"/>
  <c r="M108" i="412"/>
  <c r="W107" i="412"/>
  <c r="H107" i="412"/>
  <c r="AG106" i="412"/>
  <c r="AF106" i="412"/>
  <c r="W106" i="412"/>
  <c r="H106" i="412"/>
  <c r="AG105" i="412"/>
  <c r="AF105" i="412"/>
  <c r="W105" i="412"/>
  <c r="H105" i="412"/>
  <c r="AG104" i="412"/>
  <c r="AF104" i="412"/>
  <c r="W104" i="412"/>
  <c r="H104" i="412"/>
  <c r="AG103" i="412"/>
  <c r="AF103" i="412"/>
  <c r="W103" i="412"/>
  <c r="H103" i="412"/>
  <c r="AG102" i="412"/>
  <c r="AF102" i="412"/>
  <c r="W102" i="412"/>
  <c r="H102" i="412"/>
  <c r="W101" i="412"/>
  <c r="N101" i="412" s="1"/>
  <c r="AF101" i="412" s="1"/>
  <c r="P101" i="412"/>
  <c r="H101" i="412"/>
  <c r="W100" i="412"/>
  <c r="N100" i="412"/>
  <c r="P100" i="412"/>
  <c r="H100" i="412"/>
  <c r="W99" i="412"/>
  <c r="N99" i="412" s="1"/>
  <c r="AF99" i="412" s="1"/>
  <c r="P99" i="412"/>
  <c r="H99" i="412"/>
  <c r="W98" i="412"/>
  <c r="N98" i="412"/>
  <c r="P98" i="412"/>
  <c r="H98" i="412"/>
  <c r="W97" i="412"/>
  <c r="N97" i="412" s="1"/>
  <c r="AF97" i="412" s="1"/>
  <c r="P97" i="412"/>
  <c r="H97" i="412"/>
  <c r="W96" i="412"/>
  <c r="N96" i="412" s="1"/>
  <c r="P96" i="412"/>
  <c r="H96" i="412"/>
  <c r="AE95" i="412"/>
  <c r="AD95" i="412"/>
  <c r="AA95" i="412"/>
  <c r="Z95" i="412"/>
  <c r="M95" i="412"/>
  <c r="P95" i="412" s="1"/>
  <c r="AG94" i="412"/>
  <c r="AF94" i="412"/>
  <c r="W94" i="412"/>
  <c r="H94" i="412"/>
  <c r="AG93" i="412"/>
  <c r="AF93" i="412"/>
  <c r="W93" i="412"/>
  <c r="H93" i="412"/>
  <c r="W92" i="412"/>
  <c r="N92" i="412"/>
  <c r="AF92" i="412" s="1"/>
  <c r="P92" i="412"/>
  <c r="H92" i="412"/>
  <c r="W91" i="412"/>
  <c r="N91" i="412" s="1"/>
  <c r="AG91" i="412" s="1"/>
  <c r="P91" i="412"/>
  <c r="H91" i="412"/>
  <c r="W90" i="412"/>
  <c r="N90" i="412"/>
  <c r="AF90" i="412" s="1"/>
  <c r="P90" i="412"/>
  <c r="H90" i="412"/>
  <c r="W89" i="412"/>
  <c r="N89" i="412"/>
  <c r="AG89" i="412" s="1"/>
  <c r="P89" i="412"/>
  <c r="H89" i="412"/>
  <c r="W88" i="412"/>
  <c r="N88" i="412" s="1"/>
  <c r="O88" i="412" s="1"/>
  <c r="P88" i="412"/>
  <c r="H88" i="412"/>
  <c r="W87" i="412"/>
  <c r="N87" i="412"/>
  <c r="AG87" i="412" s="1"/>
  <c r="P87" i="412"/>
  <c r="H87" i="412"/>
  <c r="W86" i="412"/>
  <c r="N86" i="412" s="1"/>
  <c r="O86" i="412" s="1"/>
  <c r="P86" i="412"/>
  <c r="H86" i="412"/>
  <c r="W85" i="412"/>
  <c r="N85" i="412"/>
  <c r="AG85" i="412" s="1"/>
  <c r="P85" i="412"/>
  <c r="H85" i="412"/>
  <c r="W84" i="412"/>
  <c r="N84" i="412" s="1"/>
  <c r="O84" i="412" s="1"/>
  <c r="P84" i="412"/>
  <c r="H84" i="412"/>
  <c r="W83" i="412"/>
  <c r="N83" i="412" s="1"/>
  <c r="P83" i="412"/>
  <c r="H83" i="412"/>
  <c r="AE82" i="412"/>
  <c r="AD82" i="412"/>
  <c r="AA82" i="412"/>
  <c r="Z82" i="412"/>
  <c r="M82" i="412"/>
  <c r="W81" i="412"/>
  <c r="AG80" i="412"/>
  <c r="AF80" i="412"/>
  <c r="W80" i="412"/>
  <c r="H80" i="412"/>
  <c r="AG79" i="412"/>
  <c r="AF79" i="412"/>
  <c r="W79" i="412"/>
  <c r="H79" i="412"/>
  <c r="AG78" i="412"/>
  <c r="AF78" i="412"/>
  <c r="W78" i="412"/>
  <c r="H78" i="412"/>
  <c r="AG77" i="412"/>
  <c r="AF77" i="412"/>
  <c r="W77" i="412"/>
  <c r="H77" i="412"/>
  <c r="W76" i="412"/>
  <c r="N76" i="412" s="1"/>
  <c r="P76" i="412"/>
  <c r="H76" i="412"/>
  <c r="W75" i="412"/>
  <c r="N75" i="412" s="1"/>
  <c r="P75" i="412"/>
  <c r="H75" i="412"/>
  <c r="W74" i="412"/>
  <c r="N74" i="412" s="1"/>
  <c r="P74" i="412"/>
  <c r="H74" i="412"/>
  <c r="W73" i="412"/>
  <c r="N73" i="412" s="1"/>
  <c r="P73" i="412"/>
  <c r="H73" i="412"/>
  <c r="W72" i="412"/>
  <c r="N72" i="412" s="1"/>
  <c r="P72" i="412"/>
  <c r="H72" i="412"/>
  <c r="W71" i="412"/>
  <c r="N71" i="412" s="1"/>
  <c r="P71" i="412"/>
  <c r="H71" i="412"/>
  <c r="W70" i="412"/>
  <c r="N70" i="412"/>
  <c r="O70" i="412" s="1"/>
  <c r="P70" i="412"/>
  <c r="H70" i="412"/>
  <c r="AE69" i="412"/>
  <c r="AD69" i="412"/>
  <c r="AA69" i="412"/>
  <c r="Z69" i="412"/>
  <c r="W69" i="412"/>
  <c r="M69" i="412"/>
  <c r="W68" i="412"/>
  <c r="H68" i="412"/>
  <c r="AG67" i="412"/>
  <c r="AF67" i="412"/>
  <c r="W67" i="412"/>
  <c r="H67" i="412"/>
  <c r="AG66" i="412"/>
  <c r="AF66" i="412"/>
  <c r="W66" i="412"/>
  <c r="H66" i="412"/>
  <c r="AG65" i="412"/>
  <c r="AF65" i="412"/>
  <c r="W65" i="412"/>
  <c r="H65" i="412"/>
  <c r="AG64" i="412"/>
  <c r="AF64" i="412"/>
  <c r="W64" i="412"/>
  <c r="H64" i="412"/>
  <c r="AG63" i="412"/>
  <c r="AF63" i="412"/>
  <c r="W63" i="412"/>
  <c r="H63" i="412"/>
  <c r="AG62" i="412"/>
  <c r="AF62" i="412"/>
  <c r="W62" i="412"/>
  <c r="H62" i="412"/>
  <c r="W61" i="412"/>
  <c r="P61" i="412"/>
  <c r="N61" i="412"/>
  <c r="O61" i="412" s="1"/>
  <c r="H61" i="412"/>
  <c r="W60" i="412"/>
  <c r="N60" i="412"/>
  <c r="AG60" i="412" s="1"/>
  <c r="P60" i="412"/>
  <c r="H60" i="412"/>
  <c r="W59" i="412"/>
  <c r="P59" i="412"/>
  <c r="N59" i="412"/>
  <c r="O59" i="412" s="1"/>
  <c r="H59" i="412"/>
  <c r="W58" i="412"/>
  <c r="N58" i="412"/>
  <c r="AG58" i="412" s="1"/>
  <c r="P58" i="412"/>
  <c r="H58" i="412"/>
  <c r="W57" i="412"/>
  <c r="P57" i="412"/>
  <c r="N57" i="412"/>
  <c r="N69" i="412" s="1"/>
  <c r="H57" i="412"/>
  <c r="AE56" i="412"/>
  <c r="AD56" i="412"/>
  <c r="AA56" i="412"/>
  <c r="Z56" i="412"/>
  <c r="W56" i="412"/>
  <c r="M56" i="412"/>
  <c r="P56" i="412" s="1"/>
  <c r="W55" i="412"/>
  <c r="H55" i="412"/>
  <c r="AG54" i="412"/>
  <c r="AF54" i="412"/>
  <c r="W54" i="412"/>
  <c r="H54" i="412"/>
  <c r="AG53" i="412"/>
  <c r="AF53" i="412"/>
  <c r="W53" i="412"/>
  <c r="H53" i="412"/>
  <c r="AG52" i="412"/>
  <c r="AF52" i="412"/>
  <c r="W52" i="412"/>
  <c r="H52" i="412"/>
  <c r="AG51" i="412"/>
  <c r="AF51" i="412"/>
  <c r="W51" i="412"/>
  <c r="H51" i="412"/>
  <c r="W50" i="412"/>
  <c r="N50" i="412" s="1"/>
  <c r="P50" i="412"/>
  <c r="H50" i="412"/>
  <c r="W49" i="412"/>
  <c r="N49" i="412" s="1"/>
  <c r="H49" i="412"/>
  <c r="W48" i="412"/>
  <c r="N48" i="412" s="1"/>
  <c r="P48" i="412"/>
  <c r="H48" i="412"/>
  <c r="W47" i="412"/>
  <c r="N47" i="412" s="1"/>
  <c r="H47" i="412"/>
  <c r="W46" i="412"/>
  <c r="N46" i="412" s="1"/>
  <c r="P46" i="412"/>
  <c r="H46" i="412"/>
  <c r="W45" i="412"/>
  <c r="N45" i="412" s="1"/>
  <c r="H45" i="412"/>
  <c r="W44" i="412"/>
  <c r="N44" i="412" s="1"/>
  <c r="H44" i="412"/>
  <c r="AE43" i="412"/>
  <c r="AD43" i="412"/>
  <c r="AA43" i="412"/>
  <c r="Z43" i="412"/>
  <c r="M43" i="412"/>
  <c r="P43" i="412" s="1"/>
  <c r="W42" i="412"/>
  <c r="H42" i="412"/>
  <c r="W41" i="412"/>
  <c r="AG40" i="412"/>
  <c r="AF40" i="412"/>
  <c r="W40" i="412"/>
  <c r="H40" i="412"/>
  <c r="AG39" i="412"/>
  <c r="AF39" i="412"/>
  <c r="W39" i="412"/>
  <c r="H39" i="412"/>
  <c r="W38" i="412"/>
  <c r="N38" i="412" s="1"/>
  <c r="P38" i="412"/>
  <c r="H38" i="412"/>
  <c r="W37" i="412"/>
  <c r="N37" i="412" s="1"/>
  <c r="AG37" i="412" s="1"/>
  <c r="P37" i="412"/>
  <c r="H37" i="412"/>
  <c r="W36" i="412"/>
  <c r="P36" i="412"/>
  <c r="N36" i="412"/>
  <c r="O36" i="412" s="1"/>
  <c r="AG36" i="412"/>
  <c r="H36" i="412"/>
  <c r="W35" i="412"/>
  <c r="N35" i="412"/>
  <c r="AG35" i="412" s="1"/>
  <c r="P35" i="412"/>
  <c r="H35" i="412"/>
  <c r="W34" i="412"/>
  <c r="P34" i="412"/>
  <c r="N34" i="412"/>
  <c r="O34" i="412" s="1"/>
  <c r="H34" i="412"/>
  <c r="W33" i="412"/>
  <c r="N33" i="412"/>
  <c r="AG33" i="412" s="1"/>
  <c r="P33" i="412"/>
  <c r="H33" i="412"/>
  <c r="W32" i="412"/>
  <c r="N32" i="412" s="1"/>
  <c r="P32" i="412"/>
  <c r="H32" i="412"/>
  <c r="W31" i="412"/>
  <c r="N31" i="412" s="1"/>
  <c r="P31" i="412"/>
  <c r="H31" i="412"/>
  <c r="AE30" i="412"/>
  <c r="AD30" i="412"/>
  <c r="AA30" i="412"/>
  <c r="Z30" i="412"/>
  <c r="M30" i="412"/>
  <c r="AF29" i="412"/>
  <c r="W29" i="412"/>
  <c r="H29" i="412"/>
  <c r="AG28" i="412"/>
  <c r="AF28" i="412"/>
  <c r="W28" i="412"/>
  <c r="H28" i="412"/>
  <c r="AG27" i="412"/>
  <c r="AF27" i="412"/>
  <c r="W27" i="412"/>
  <c r="H27" i="412"/>
  <c r="AG26" i="412"/>
  <c r="AF26" i="412"/>
  <c r="W26" i="412"/>
  <c r="H26" i="412"/>
  <c r="AG25" i="412"/>
  <c r="AF25" i="412"/>
  <c r="W25" i="412"/>
  <c r="H25" i="412"/>
  <c r="W24" i="412"/>
  <c r="N24" i="412" s="1"/>
  <c r="P24" i="412"/>
  <c r="H24" i="412"/>
  <c r="W23" i="412"/>
  <c r="N23" i="412" s="1"/>
  <c r="P23" i="412"/>
  <c r="H23" i="412"/>
  <c r="W22" i="412"/>
  <c r="N22" i="412" s="1"/>
  <c r="P22" i="412"/>
  <c r="H22" i="412"/>
  <c r="W21" i="412"/>
  <c r="N21" i="412" s="1"/>
  <c r="P21" i="412"/>
  <c r="H21" i="412"/>
  <c r="W20" i="412"/>
  <c r="N20" i="412" s="1"/>
  <c r="P20" i="412"/>
  <c r="H20" i="412"/>
  <c r="W19" i="412"/>
  <c r="N19" i="412" s="1"/>
  <c r="P19" i="412"/>
  <c r="H19" i="412"/>
  <c r="W18" i="412"/>
  <c r="N18" i="412"/>
  <c r="P18" i="412"/>
  <c r="H18" i="412"/>
  <c r="AE17" i="412"/>
  <c r="AD17" i="412"/>
  <c r="AA17" i="412"/>
  <c r="AA2" i="412" s="1"/>
  <c r="Z17" i="412"/>
  <c r="Z2" i="412" s="1"/>
  <c r="W17" i="412"/>
  <c r="M17" i="412"/>
  <c r="AG16" i="412"/>
  <c r="AF16" i="412"/>
  <c r="W16" i="412"/>
  <c r="H16" i="412"/>
  <c r="AG15" i="412"/>
  <c r="AF15" i="412"/>
  <c r="W15" i="412"/>
  <c r="H15" i="412"/>
  <c r="AG14" i="412"/>
  <c r="AF14" i="412"/>
  <c r="W14" i="412"/>
  <c r="H14" i="412"/>
  <c r="AG13" i="412"/>
  <c r="AF13" i="412"/>
  <c r="W13" i="412"/>
  <c r="H13" i="412"/>
  <c r="AG12" i="412"/>
  <c r="AF12" i="412"/>
  <c r="W12" i="412"/>
  <c r="H12" i="412"/>
  <c r="W11" i="412"/>
  <c r="N11" i="412"/>
  <c r="AG11" i="412" s="1"/>
  <c r="P11" i="412"/>
  <c r="H11" i="412"/>
  <c r="W10" i="412"/>
  <c r="N10" i="412" s="1"/>
  <c r="O10" i="412" s="1"/>
  <c r="P10" i="412"/>
  <c r="H10" i="412"/>
  <c r="W9" i="412"/>
  <c r="N9" i="412"/>
  <c r="AG9" i="412" s="1"/>
  <c r="P9" i="412"/>
  <c r="H9" i="412"/>
  <c r="W8" i="412"/>
  <c r="N8" i="412" s="1"/>
  <c r="P8" i="412"/>
  <c r="H8" i="412"/>
  <c r="W7" i="412"/>
  <c r="N7" i="412" s="1"/>
  <c r="AG7" i="412" s="1"/>
  <c r="P7" i="412"/>
  <c r="H7" i="412"/>
  <c r="W6" i="412"/>
  <c r="N6" i="412" s="1"/>
  <c r="P6" i="412"/>
  <c r="H6" i="412"/>
  <c r="W5" i="412"/>
  <c r="N5" i="412" s="1"/>
  <c r="P5" i="412"/>
  <c r="P17" i="412"/>
  <c r="H5" i="412"/>
  <c r="I2" i="412"/>
  <c r="E1" i="412"/>
  <c r="O18" i="412" l="1"/>
  <c r="AF18" i="412"/>
  <c r="I1" i="412"/>
  <c r="AD2" i="412"/>
  <c r="O115" i="412"/>
  <c r="AG115" i="412"/>
  <c r="O21" i="413"/>
  <c r="AG21" i="413"/>
  <c r="AA2" i="413"/>
  <c r="O97" i="413"/>
  <c r="AG97" i="413"/>
  <c r="AF23" i="412"/>
  <c r="AG23" i="412"/>
  <c r="O38" i="412"/>
  <c r="AG38" i="412"/>
  <c r="AF71" i="412"/>
  <c r="AG71" i="412"/>
  <c r="N121" i="412"/>
  <c r="O109" i="412"/>
  <c r="AF74" i="413"/>
  <c r="AG74" i="413"/>
  <c r="AF72" i="413"/>
  <c r="AG72" i="413"/>
  <c r="AF19" i="412"/>
  <c r="AG19" i="412"/>
  <c r="AF75" i="412"/>
  <c r="AG75" i="412"/>
  <c r="O6" i="412"/>
  <c r="AG6" i="412"/>
  <c r="O32" i="412"/>
  <c r="AG32" i="412"/>
  <c r="N69" i="413"/>
  <c r="AF57" i="413"/>
  <c r="O89" i="413"/>
  <c r="AG89" i="413"/>
  <c r="O99" i="413"/>
  <c r="AF99" i="413"/>
  <c r="AG99" i="413"/>
  <c r="AF21" i="412"/>
  <c r="AG21" i="412"/>
  <c r="AF73" i="412"/>
  <c r="AG73" i="412"/>
  <c r="O111" i="412"/>
  <c r="R111" i="412" s="1"/>
  <c r="AF111" i="412"/>
  <c r="AG111" i="412"/>
  <c r="O23" i="413"/>
  <c r="AG23" i="413"/>
  <c r="AF23" i="413"/>
  <c r="O8" i="412"/>
  <c r="Q8" i="412" s="1"/>
  <c r="AF8" i="412"/>
  <c r="O117" i="412"/>
  <c r="Q117" i="412" s="1"/>
  <c r="AG117" i="412"/>
  <c r="AF117" i="412"/>
  <c r="O87" i="413"/>
  <c r="AG87" i="413"/>
  <c r="O101" i="413"/>
  <c r="AG101" i="413"/>
  <c r="AF101" i="413"/>
  <c r="N160" i="413"/>
  <c r="AG160" i="413" s="1"/>
  <c r="AH148" i="413" s="1"/>
  <c r="O92" i="412"/>
  <c r="N56" i="413"/>
  <c r="AE2" i="412"/>
  <c r="AG34" i="412"/>
  <c r="AF70" i="412"/>
  <c r="AG92" i="412"/>
  <c r="AF19" i="413"/>
  <c r="AG19" i="413"/>
  <c r="AG33" i="413"/>
  <c r="AG35" i="413"/>
  <c r="AG37" i="413"/>
  <c r="AG91" i="413"/>
  <c r="AG152" i="413"/>
  <c r="R18" i="412"/>
  <c r="Q18" i="412"/>
  <c r="G1" i="412"/>
  <c r="G2" i="412" s="1"/>
  <c r="N17" i="412"/>
  <c r="O5" i="412"/>
  <c r="AG5" i="412"/>
  <c r="AF5" i="412"/>
  <c r="R6" i="412"/>
  <c r="R10" i="412"/>
  <c r="Q10" i="412"/>
  <c r="AG20" i="412"/>
  <c r="AF20" i="412"/>
  <c r="O20" i="412"/>
  <c r="P30" i="412"/>
  <c r="AG45" i="412"/>
  <c r="AF45" i="412"/>
  <c r="O45" i="412"/>
  <c r="AF50" i="412"/>
  <c r="O50" i="412"/>
  <c r="AG50" i="412"/>
  <c r="Q69" i="412"/>
  <c r="AG72" i="412"/>
  <c r="AF72" i="412"/>
  <c r="O72" i="412"/>
  <c r="O83" i="412"/>
  <c r="N95" i="412"/>
  <c r="AG83" i="412"/>
  <c r="AF83" i="412"/>
  <c r="R86" i="412"/>
  <c r="Q86" i="412"/>
  <c r="R70" i="412"/>
  <c r="Q70" i="412"/>
  <c r="AG74" i="412"/>
  <c r="AF74" i="412"/>
  <c r="O74" i="412"/>
  <c r="R84" i="412"/>
  <c r="Q84" i="412"/>
  <c r="AG22" i="412"/>
  <c r="AF22" i="412"/>
  <c r="O22" i="412"/>
  <c r="Q38" i="412"/>
  <c r="AG24" i="412"/>
  <c r="AF24" i="412"/>
  <c r="O24" i="412"/>
  <c r="O31" i="412"/>
  <c r="N43" i="412"/>
  <c r="AG31" i="412"/>
  <c r="AF31" i="412"/>
  <c r="AF46" i="412"/>
  <c r="O46" i="412"/>
  <c r="AG46" i="412"/>
  <c r="AG49" i="412"/>
  <c r="AF49" i="412"/>
  <c r="O49" i="412"/>
  <c r="R61" i="412"/>
  <c r="Q61" i="412"/>
  <c r="P69" i="412"/>
  <c r="AG76" i="412"/>
  <c r="AF76" i="412"/>
  <c r="O76" i="412"/>
  <c r="P82" i="412"/>
  <c r="AF48" i="412"/>
  <c r="O48" i="412"/>
  <c r="AG48" i="412"/>
  <c r="AG44" i="412"/>
  <c r="N56" i="412"/>
  <c r="AF44" i="412"/>
  <c r="O44" i="412"/>
  <c r="AG47" i="412"/>
  <c r="AF47" i="412"/>
  <c r="O47" i="412"/>
  <c r="R59" i="412"/>
  <c r="Q59" i="412"/>
  <c r="R88" i="412"/>
  <c r="Q88" i="412"/>
  <c r="AF32" i="412"/>
  <c r="AF34" i="412"/>
  <c r="AF36" i="412"/>
  <c r="AF38" i="412"/>
  <c r="AG57" i="412"/>
  <c r="AF59" i="412"/>
  <c r="AF61" i="412"/>
  <c r="AG69" i="412"/>
  <c r="AH57" i="412" s="1"/>
  <c r="AF84" i="412"/>
  <c r="AF86" i="412"/>
  <c r="AF88" i="412"/>
  <c r="AG113" i="412"/>
  <c r="AF113" i="412"/>
  <c r="O113" i="412"/>
  <c r="R115" i="412"/>
  <c r="Q115" i="412"/>
  <c r="AF122" i="412"/>
  <c r="N134" i="412"/>
  <c r="O122" i="412"/>
  <c r="AG122" i="412"/>
  <c r="N147" i="412"/>
  <c r="R138" i="412"/>
  <c r="Q138" i="412"/>
  <c r="AG141" i="412"/>
  <c r="AF141" i="412"/>
  <c r="O141" i="412"/>
  <c r="AF10" i="412"/>
  <c r="AG8" i="412"/>
  <c r="O9" i="412"/>
  <c r="AG10" i="412"/>
  <c r="O11" i="412"/>
  <c r="AG18" i="412"/>
  <c r="N30" i="412"/>
  <c r="R32" i="412"/>
  <c r="O33" i="412"/>
  <c r="Q34" i="412"/>
  <c r="O35" i="412"/>
  <c r="R36" i="412"/>
  <c r="O37" i="412"/>
  <c r="R38" i="412"/>
  <c r="P44" i="412"/>
  <c r="P45" i="412"/>
  <c r="P47" i="412"/>
  <c r="P49" i="412"/>
  <c r="O57" i="412"/>
  <c r="O58" i="412"/>
  <c r="AG59" i="412"/>
  <c r="O60" i="412"/>
  <c r="AG61" i="412"/>
  <c r="AG70" i="412"/>
  <c r="N82" i="412"/>
  <c r="AG84" i="412"/>
  <c r="O85" i="412"/>
  <c r="AG86" i="412"/>
  <c r="O87" i="412"/>
  <c r="AG88" i="412"/>
  <c r="O89" i="412"/>
  <c r="O91" i="412"/>
  <c r="AF91" i="412"/>
  <c r="AG97" i="412"/>
  <c r="O97" i="412"/>
  <c r="O98" i="412"/>
  <c r="AG98" i="412"/>
  <c r="AF98" i="412"/>
  <c r="AG99" i="412"/>
  <c r="O99" i="412"/>
  <c r="O100" i="412"/>
  <c r="AG100" i="412"/>
  <c r="AF100" i="412"/>
  <c r="AG101" i="412"/>
  <c r="O101" i="412"/>
  <c r="AF112" i="412"/>
  <c r="O112" i="412"/>
  <c r="AG112" i="412"/>
  <c r="AF116" i="412"/>
  <c r="O116" i="412"/>
  <c r="AG116" i="412"/>
  <c r="R140" i="412"/>
  <c r="Q140" i="412"/>
  <c r="AG143" i="412"/>
  <c r="AF143" i="412"/>
  <c r="O143" i="412"/>
  <c r="AF6" i="412"/>
  <c r="AF9" i="412"/>
  <c r="AF11" i="412"/>
  <c r="O19" i="412"/>
  <c r="O21" i="412"/>
  <c r="O23" i="412"/>
  <c r="AF33" i="412"/>
  <c r="AF35" i="412"/>
  <c r="AF37" i="412"/>
  <c r="AF58" i="412"/>
  <c r="AF60" i="412"/>
  <c r="O71" i="412"/>
  <c r="O73" i="412"/>
  <c r="O75" i="412"/>
  <c r="AF85" i="412"/>
  <c r="AF87" i="412"/>
  <c r="AF89" i="412"/>
  <c r="N108" i="412"/>
  <c r="O96" i="412"/>
  <c r="AG96" i="412"/>
  <c r="AG121" i="412"/>
  <c r="AH109" i="412" s="1"/>
  <c r="AF121" i="412"/>
  <c r="AF110" i="412"/>
  <c r="O110" i="412"/>
  <c r="AG110" i="412"/>
  <c r="AF114" i="412"/>
  <c r="O114" i="412"/>
  <c r="AG114" i="412"/>
  <c r="R124" i="412"/>
  <c r="Q124" i="412"/>
  <c r="R126" i="412"/>
  <c r="Q126" i="412"/>
  <c r="R128" i="412"/>
  <c r="Q128" i="412"/>
  <c r="R130" i="412"/>
  <c r="Q130" i="412"/>
  <c r="P134" i="412"/>
  <c r="AG137" i="412"/>
  <c r="AF137" i="412"/>
  <c r="O137" i="412"/>
  <c r="R142" i="412"/>
  <c r="Q142" i="412"/>
  <c r="Q6" i="412"/>
  <c r="O7" i="412"/>
  <c r="AF7" i="412"/>
  <c r="AF57" i="412"/>
  <c r="O90" i="412"/>
  <c r="AG90" i="412"/>
  <c r="AF96" i="412"/>
  <c r="P108" i="412"/>
  <c r="R117" i="412"/>
  <c r="R136" i="412"/>
  <c r="Q136" i="412"/>
  <c r="AG139" i="412"/>
  <c r="AF139" i="412"/>
  <c r="O139" i="412"/>
  <c r="AF109" i="412"/>
  <c r="AF124" i="412"/>
  <c r="AF126" i="412"/>
  <c r="AF128" i="412"/>
  <c r="AF130" i="412"/>
  <c r="P135" i="412"/>
  <c r="P136" i="412"/>
  <c r="AF136" i="412"/>
  <c r="P138" i="412"/>
  <c r="AF138" i="412"/>
  <c r="P140" i="412"/>
  <c r="AF140" i="412"/>
  <c r="P142" i="412"/>
  <c r="AF142" i="412"/>
  <c r="AF148" i="412"/>
  <c r="AF149" i="412"/>
  <c r="O149" i="412"/>
  <c r="AF154" i="412"/>
  <c r="AF156" i="412"/>
  <c r="AG161" i="412"/>
  <c r="AF161" i="412"/>
  <c r="N173" i="412"/>
  <c r="O161" i="412"/>
  <c r="R19" i="413"/>
  <c r="Q19" i="413"/>
  <c r="AG22" i="413"/>
  <c r="AF22" i="413"/>
  <c r="O22" i="413"/>
  <c r="N43" i="413"/>
  <c r="AG31" i="413"/>
  <c r="AF31" i="413"/>
  <c r="O31" i="413"/>
  <c r="AG38" i="413"/>
  <c r="AF38" i="413"/>
  <c r="O38" i="413"/>
  <c r="O48" i="413"/>
  <c r="AG48" i="413"/>
  <c r="AF48" i="413"/>
  <c r="AG69" i="413"/>
  <c r="AH57" i="413" s="1"/>
  <c r="AG109" i="412"/>
  <c r="O123" i="412"/>
  <c r="AG124" i="412"/>
  <c r="O125" i="412"/>
  <c r="AG126" i="412"/>
  <c r="O127" i="412"/>
  <c r="AG128" i="412"/>
  <c r="O129" i="412"/>
  <c r="AG130" i="412"/>
  <c r="O131" i="412"/>
  <c r="AF135" i="412"/>
  <c r="AG136" i="412"/>
  <c r="AG138" i="412"/>
  <c r="AG140" i="412"/>
  <c r="AG142" i="412"/>
  <c r="AG149" i="412"/>
  <c r="AG150" i="412"/>
  <c r="AF151" i="412"/>
  <c r="O151" i="412"/>
  <c r="R154" i="412"/>
  <c r="Q154" i="412"/>
  <c r="P160" i="412"/>
  <c r="AG166" i="412"/>
  <c r="AF166" i="412"/>
  <c r="O166" i="412"/>
  <c r="AG6" i="413"/>
  <c r="AF6" i="413"/>
  <c r="O6" i="413"/>
  <c r="AG10" i="413"/>
  <c r="AF10" i="413"/>
  <c r="O10" i="413"/>
  <c r="AG20" i="413"/>
  <c r="AF20" i="413"/>
  <c r="O20" i="413"/>
  <c r="AG32" i="413"/>
  <c r="AF32" i="413"/>
  <c r="O32" i="413"/>
  <c r="O50" i="413"/>
  <c r="AG50" i="413"/>
  <c r="AF50" i="413"/>
  <c r="R60" i="413"/>
  <c r="Q60" i="413"/>
  <c r="P121" i="412"/>
  <c r="AF123" i="412"/>
  <c r="AF125" i="412"/>
  <c r="AF127" i="412"/>
  <c r="AF129" i="412"/>
  <c r="AF131" i="412"/>
  <c r="AG135" i="412"/>
  <c r="AF150" i="412"/>
  <c r="AG152" i="412"/>
  <c r="AF153" i="412"/>
  <c r="O153" i="412"/>
  <c r="AG164" i="412"/>
  <c r="AF164" i="412"/>
  <c r="O164" i="412"/>
  <c r="O18" i="413"/>
  <c r="N30" i="413"/>
  <c r="AG18" i="413"/>
  <c r="AF18" i="413"/>
  <c r="R23" i="413"/>
  <c r="Q23" i="413"/>
  <c r="AG34" i="413"/>
  <c r="AF34" i="413"/>
  <c r="O34" i="413"/>
  <c r="O135" i="412"/>
  <c r="N160" i="412"/>
  <c r="O148" i="412"/>
  <c r="R150" i="412"/>
  <c r="Q150" i="412"/>
  <c r="R152" i="412"/>
  <c r="AF152" i="412"/>
  <c r="AG153" i="412"/>
  <c r="AG154" i="412"/>
  <c r="AF155" i="412"/>
  <c r="O155" i="412"/>
  <c r="AG155" i="412"/>
  <c r="AG156" i="412"/>
  <c r="O156" i="412"/>
  <c r="AF157" i="412"/>
  <c r="O157" i="412"/>
  <c r="AG157" i="412"/>
  <c r="AG162" i="412"/>
  <c r="AF162" i="412"/>
  <c r="O162" i="412"/>
  <c r="G1" i="413"/>
  <c r="G2" i="413" s="1"/>
  <c r="AG5" i="413"/>
  <c r="AF5" i="413"/>
  <c r="N17" i="413"/>
  <c r="O5" i="413"/>
  <c r="AG8" i="413"/>
  <c r="AF8" i="413"/>
  <c r="O8" i="413"/>
  <c r="R21" i="413"/>
  <c r="Q21" i="413"/>
  <c r="AG24" i="413"/>
  <c r="AF24" i="413"/>
  <c r="O24" i="413"/>
  <c r="AG36" i="413"/>
  <c r="AF36" i="413"/>
  <c r="O36" i="413"/>
  <c r="O46" i="413"/>
  <c r="AG46" i="413"/>
  <c r="AF46" i="413"/>
  <c r="AG163" i="412"/>
  <c r="AG165" i="412"/>
  <c r="AG7" i="413"/>
  <c r="AG9" i="413"/>
  <c r="AG11" i="413"/>
  <c r="AG44" i="413"/>
  <c r="Q56" i="413"/>
  <c r="AG58" i="413"/>
  <c r="AG60" i="413"/>
  <c r="O96" i="413"/>
  <c r="AG96" i="413"/>
  <c r="N108" i="413"/>
  <c r="AF96" i="413"/>
  <c r="R101" i="413"/>
  <c r="Q101" i="413"/>
  <c r="P31" i="413"/>
  <c r="O44" i="413"/>
  <c r="O45" i="413"/>
  <c r="O47" i="413"/>
  <c r="O49" i="413"/>
  <c r="AG57" i="413"/>
  <c r="AG71" i="413"/>
  <c r="AF71" i="413"/>
  <c r="O71" i="413"/>
  <c r="R89" i="413"/>
  <c r="R99" i="413"/>
  <c r="Q99" i="413"/>
  <c r="AG102" i="413"/>
  <c r="AF102" i="413"/>
  <c r="O102" i="413"/>
  <c r="O163" i="412"/>
  <c r="O165" i="412"/>
  <c r="O7" i="413"/>
  <c r="O9" i="413"/>
  <c r="O11" i="413"/>
  <c r="O33" i="413"/>
  <c r="O35" i="413"/>
  <c r="O37" i="413"/>
  <c r="P44" i="413"/>
  <c r="P45" i="413"/>
  <c r="AF45" i="413"/>
  <c r="P47" i="413"/>
  <c r="AF47" i="413"/>
  <c r="P49" i="413"/>
  <c r="AF49" i="413"/>
  <c r="O57" i="413"/>
  <c r="O58" i="413"/>
  <c r="AG59" i="413"/>
  <c r="AG61" i="413"/>
  <c r="P69" i="413"/>
  <c r="AG73" i="413"/>
  <c r="AF73" i="413"/>
  <c r="O73" i="413"/>
  <c r="R97" i="413"/>
  <c r="Q97" i="413"/>
  <c r="AG100" i="413"/>
  <c r="AF100" i="413"/>
  <c r="O100" i="413"/>
  <c r="AG116" i="413"/>
  <c r="AF116" i="413"/>
  <c r="O116" i="413"/>
  <c r="AF44" i="413"/>
  <c r="AF69" i="413"/>
  <c r="O59" i="413"/>
  <c r="AF59" i="413"/>
  <c r="AF60" i="413"/>
  <c r="O61" i="413"/>
  <c r="AF61" i="413"/>
  <c r="N82" i="413"/>
  <c r="AG70" i="413"/>
  <c r="AF70" i="413"/>
  <c r="AG75" i="413"/>
  <c r="AF75" i="413"/>
  <c r="O75" i="413"/>
  <c r="AG98" i="413"/>
  <c r="AF98" i="413"/>
  <c r="O98" i="413"/>
  <c r="N121" i="413"/>
  <c r="AG109" i="413"/>
  <c r="AF109" i="413"/>
  <c r="O109" i="413"/>
  <c r="AG76" i="413"/>
  <c r="AG83" i="413"/>
  <c r="AF85" i="413"/>
  <c r="AF87" i="413"/>
  <c r="AF89" i="413"/>
  <c r="AF91" i="413"/>
  <c r="O110" i="413"/>
  <c r="AG111" i="413"/>
  <c r="O112" i="413"/>
  <c r="AG113" i="413"/>
  <c r="O114" i="413"/>
  <c r="AG115" i="413"/>
  <c r="P121" i="413"/>
  <c r="AG124" i="413"/>
  <c r="AF124" i="413"/>
  <c r="O124" i="413"/>
  <c r="AF137" i="413"/>
  <c r="O137" i="413"/>
  <c r="AG137" i="413"/>
  <c r="AF139" i="413"/>
  <c r="O139" i="413"/>
  <c r="AG139" i="413"/>
  <c r="R165" i="413"/>
  <c r="Q165" i="413"/>
  <c r="O83" i="413"/>
  <c r="O84" i="413"/>
  <c r="R85" i="413"/>
  <c r="O86" i="413"/>
  <c r="R87" i="413"/>
  <c r="O88" i="413"/>
  <c r="Q89" i="413"/>
  <c r="O90" i="413"/>
  <c r="R91" i="413"/>
  <c r="O92" i="413"/>
  <c r="P95" i="413"/>
  <c r="N95" i="413"/>
  <c r="P108" i="413"/>
  <c r="AF110" i="413"/>
  <c r="AF112" i="413"/>
  <c r="AF114" i="413"/>
  <c r="AG117" i="413"/>
  <c r="AF117" i="413"/>
  <c r="AG126" i="413"/>
  <c r="AF126" i="413"/>
  <c r="O126" i="413"/>
  <c r="AF141" i="413"/>
  <c r="O141" i="413"/>
  <c r="AG141" i="413"/>
  <c r="AF143" i="413"/>
  <c r="O143" i="413"/>
  <c r="AG143" i="413"/>
  <c r="R151" i="413"/>
  <c r="Q151" i="413"/>
  <c r="R155" i="413"/>
  <c r="Q155" i="413"/>
  <c r="O72" i="413"/>
  <c r="O74" i="413"/>
  <c r="O76" i="413"/>
  <c r="AF84" i="413"/>
  <c r="AF86" i="413"/>
  <c r="AF88" i="413"/>
  <c r="AF90" i="413"/>
  <c r="AF92" i="413"/>
  <c r="O111" i="413"/>
  <c r="O113" i="413"/>
  <c r="O115" i="413"/>
  <c r="Q117" i="413"/>
  <c r="R117" i="413"/>
  <c r="N134" i="413"/>
  <c r="AG128" i="413"/>
  <c r="AF128" i="413"/>
  <c r="O128" i="413"/>
  <c r="R163" i="413"/>
  <c r="Q163" i="413"/>
  <c r="AF160" i="413"/>
  <c r="R149" i="413"/>
  <c r="Q149" i="413"/>
  <c r="R153" i="413"/>
  <c r="Q153" i="413"/>
  <c r="Q156" i="413"/>
  <c r="R156" i="413"/>
  <c r="P160" i="413"/>
  <c r="AF122" i="413"/>
  <c r="AG123" i="413"/>
  <c r="AG125" i="413"/>
  <c r="AG127" i="413"/>
  <c r="AG129" i="413"/>
  <c r="O135" i="413"/>
  <c r="O136" i="413"/>
  <c r="O138" i="413"/>
  <c r="O140" i="413"/>
  <c r="O142" i="413"/>
  <c r="P147" i="413"/>
  <c r="N147" i="413"/>
  <c r="AF149" i="413"/>
  <c r="AF151" i="413"/>
  <c r="AF153" i="413"/>
  <c r="AF155" i="413"/>
  <c r="AG161" i="413"/>
  <c r="AF163" i="413"/>
  <c r="AF165" i="413"/>
  <c r="AG122" i="413"/>
  <c r="AF130" i="413"/>
  <c r="P135" i="413"/>
  <c r="P136" i="413"/>
  <c r="AF136" i="413"/>
  <c r="P138" i="413"/>
  <c r="AF138" i="413"/>
  <c r="P140" i="413"/>
  <c r="AF140" i="413"/>
  <c r="P142" i="413"/>
  <c r="AF142" i="413"/>
  <c r="AF148" i="413"/>
  <c r="AG149" i="413"/>
  <c r="O150" i="413"/>
  <c r="AG151" i="413"/>
  <c r="AG153" i="413"/>
  <c r="AG155" i="413"/>
  <c r="O161" i="413"/>
  <c r="O162" i="413"/>
  <c r="AG163" i="413"/>
  <c r="O164" i="413"/>
  <c r="AG165" i="413"/>
  <c r="O166" i="413"/>
  <c r="P173" i="413"/>
  <c r="N173" i="413"/>
  <c r="O122" i="413"/>
  <c r="O123" i="413"/>
  <c r="O125" i="413"/>
  <c r="O127" i="413"/>
  <c r="O129" i="413"/>
  <c r="Q130" i="413"/>
  <c r="P134" i="413"/>
  <c r="AF135" i="413"/>
  <c r="AG148" i="413"/>
  <c r="AF150" i="413"/>
  <c r="AF152" i="413"/>
  <c r="AF154" i="413"/>
  <c r="AF162" i="413"/>
  <c r="AF164" i="413"/>
  <c r="AF166" i="413"/>
  <c r="O148" i="413"/>
  <c r="Q152" i="413"/>
  <c r="Q154" i="413"/>
  <c r="O82" i="413" l="1"/>
  <c r="R82" i="413" s="1"/>
  <c r="S70" i="413" s="1"/>
  <c r="O121" i="412"/>
  <c r="R8" i="412"/>
  <c r="Q111" i="412"/>
  <c r="O82" i="412"/>
  <c r="R82" i="412" s="1"/>
  <c r="S70" i="412" s="1"/>
  <c r="Q92" i="412"/>
  <c r="R92" i="412"/>
  <c r="R123" i="413"/>
  <c r="Q123" i="413"/>
  <c r="R148" i="413"/>
  <c r="Q148" i="413"/>
  <c r="O160" i="413"/>
  <c r="O134" i="413"/>
  <c r="R122" i="413"/>
  <c r="Q122" i="413"/>
  <c r="Q161" i="413"/>
  <c r="O173" i="413"/>
  <c r="R161" i="413"/>
  <c r="R127" i="413"/>
  <c r="Q127" i="413"/>
  <c r="AG173" i="413"/>
  <c r="AH161" i="413" s="1"/>
  <c r="AF173" i="413"/>
  <c r="Q164" i="413"/>
  <c r="R164" i="413"/>
  <c r="R140" i="413"/>
  <c r="Q140" i="413"/>
  <c r="R130" i="413"/>
  <c r="AF134" i="413"/>
  <c r="AG134" i="413"/>
  <c r="AH122" i="413" s="1"/>
  <c r="R113" i="413"/>
  <c r="Q113" i="413"/>
  <c r="R126" i="413"/>
  <c r="Q126" i="413"/>
  <c r="Q92" i="413"/>
  <c r="R92" i="413"/>
  <c r="Q88" i="413"/>
  <c r="R88" i="413"/>
  <c r="Q84" i="413"/>
  <c r="R84" i="413"/>
  <c r="R114" i="413"/>
  <c r="Q114" i="413"/>
  <c r="R110" i="413"/>
  <c r="Q110" i="413"/>
  <c r="Q87" i="413"/>
  <c r="Q82" i="413"/>
  <c r="AG82" i="413"/>
  <c r="AH70" i="413" s="1"/>
  <c r="AF82" i="413"/>
  <c r="Q61" i="413"/>
  <c r="R61" i="413"/>
  <c r="R33" i="413"/>
  <c r="Q33" i="413"/>
  <c r="R165" i="412"/>
  <c r="Q165" i="412"/>
  <c r="R71" i="413"/>
  <c r="Q71" i="413"/>
  <c r="Q45" i="413"/>
  <c r="R45" i="413"/>
  <c r="Q155" i="412"/>
  <c r="R155" i="412"/>
  <c r="O160" i="412"/>
  <c r="R148" i="412"/>
  <c r="Q148" i="412"/>
  <c r="R164" i="412"/>
  <c r="Q164" i="412"/>
  <c r="R153" i="412"/>
  <c r="Q153" i="412"/>
  <c r="AG56" i="413"/>
  <c r="AH44" i="413" s="1"/>
  <c r="Q20" i="413"/>
  <c r="R20" i="413"/>
  <c r="Q129" i="412"/>
  <c r="R129" i="412"/>
  <c r="Q125" i="412"/>
  <c r="R125" i="412"/>
  <c r="R109" i="412"/>
  <c r="Q69" i="413"/>
  <c r="R161" i="412"/>
  <c r="Q161" i="412"/>
  <c r="O173" i="412"/>
  <c r="R149" i="412"/>
  <c r="Q149" i="412"/>
  <c r="Q139" i="412"/>
  <c r="R139" i="412"/>
  <c r="R90" i="412"/>
  <c r="Q90" i="412"/>
  <c r="R114" i="412"/>
  <c r="Q114" i="412"/>
  <c r="O108" i="412"/>
  <c r="R96" i="412"/>
  <c r="Q96" i="412"/>
  <c r="R19" i="412"/>
  <c r="Q19" i="412"/>
  <c r="R116" i="412"/>
  <c r="Q116" i="412"/>
  <c r="Q89" i="412"/>
  <c r="R89" i="412"/>
  <c r="Q85" i="412"/>
  <c r="R85" i="412"/>
  <c r="Q37" i="412"/>
  <c r="R37" i="412"/>
  <c r="Q33" i="412"/>
  <c r="R33" i="412"/>
  <c r="Q9" i="412"/>
  <c r="R9" i="412"/>
  <c r="Q141" i="412"/>
  <c r="R141" i="412"/>
  <c r="AG134" i="412"/>
  <c r="AH122" i="412" s="1"/>
  <c r="AF134" i="412"/>
  <c r="R113" i="412"/>
  <c r="Q113" i="412"/>
  <c r="O56" i="412"/>
  <c r="R56" i="412" s="1"/>
  <c r="S44" i="412" s="1"/>
  <c r="R44" i="412"/>
  <c r="Q44" i="412"/>
  <c r="Q36" i="412"/>
  <c r="R76" i="412"/>
  <c r="Q76" i="412"/>
  <c r="R24" i="412"/>
  <c r="Q24" i="412"/>
  <c r="R74" i="412"/>
  <c r="Q74" i="412"/>
  <c r="R72" i="412"/>
  <c r="Q72" i="412"/>
  <c r="AF69" i="412"/>
  <c r="R50" i="412"/>
  <c r="Q50" i="412"/>
  <c r="R5" i="412"/>
  <c r="Q5" i="412"/>
  <c r="O17" i="412"/>
  <c r="R34" i="412"/>
  <c r="R128" i="413"/>
  <c r="Q128" i="413"/>
  <c r="R111" i="413"/>
  <c r="Q111" i="413"/>
  <c r="R76" i="413"/>
  <c r="Q76" i="413"/>
  <c r="Q83" i="413"/>
  <c r="O95" i="413"/>
  <c r="R83" i="413"/>
  <c r="R137" i="413"/>
  <c r="Q137" i="413"/>
  <c r="Q100" i="413"/>
  <c r="R100" i="413"/>
  <c r="R58" i="413"/>
  <c r="Q58" i="413"/>
  <c r="R11" i="413"/>
  <c r="Q11" i="413"/>
  <c r="R163" i="412"/>
  <c r="Q163" i="412"/>
  <c r="Q44" i="413"/>
  <c r="O56" i="413"/>
  <c r="R56" i="413" s="1"/>
  <c r="S44" i="413" s="1"/>
  <c r="R44" i="413"/>
  <c r="AF108" i="413"/>
  <c r="AG108" i="413"/>
  <c r="AH96" i="413" s="1"/>
  <c r="R46" i="413"/>
  <c r="Q46" i="413"/>
  <c r="R156" i="412"/>
  <c r="Q156" i="412"/>
  <c r="AF160" i="412"/>
  <c r="AG160" i="412"/>
  <c r="AH148" i="412" s="1"/>
  <c r="R50" i="413"/>
  <c r="Q50" i="413"/>
  <c r="R32" i="413"/>
  <c r="Q32" i="413"/>
  <c r="R166" i="412"/>
  <c r="Q166" i="412"/>
  <c r="R48" i="413"/>
  <c r="Q48" i="413"/>
  <c r="Q43" i="413"/>
  <c r="AG43" i="413"/>
  <c r="AH31" i="413" s="1"/>
  <c r="AF43" i="413"/>
  <c r="AG173" i="412"/>
  <c r="AH161" i="412" s="1"/>
  <c r="AF173" i="412"/>
  <c r="AG108" i="412"/>
  <c r="AH96" i="412" s="1"/>
  <c r="AF108" i="412"/>
  <c r="R75" i="412"/>
  <c r="Q75" i="412"/>
  <c r="Q143" i="412"/>
  <c r="R143" i="412"/>
  <c r="Q101" i="412"/>
  <c r="R101" i="412"/>
  <c r="Q100" i="412"/>
  <c r="R100" i="412"/>
  <c r="Q58" i="412"/>
  <c r="R58" i="412"/>
  <c r="AG147" i="412"/>
  <c r="AH135" i="412" s="1"/>
  <c r="AF147" i="412"/>
  <c r="R47" i="412"/>
  <c r="Q47" i="412"/>
  <c r="R48" i="412"/>
  <c r="Q48" i="412"/>
  <c r="AG17" i="412"/>
  <c r="AH5" i="412" s="1"/>
  <c r="AF17" i="412"/>
  <c r="R125" i="413"/>
  <c r="Q125" i="413"/>
  <c r="AG147" i="413"/>
  <c r="AH135" i="413" s="1"/>
  <c r="AF147" i="413"/>
  <c r="Q166" i="413"/>
  <c r="R166" i="413"/>
  <c r="Q162" i="413"/>
  <c r="R162" i="413"/>
  <c r="R136" i="413"/>
  <c r="Q136" i="413"/>
  <c r="R152" i="413"/>
  <c r="R74" i="413"/>
  <c r="Q74" i="413"/>
  <c r="R154" i="413"/>
  <c r="R141" i="413"/>
  <c r="Q141" i="413"/>
  <c r="AG95" i="413"/>
  <c r="AH83" i="413" s="1"/>
  <c r="AF95" i="413"/>
  <c r="Q90" i="413"/>
  <c r="R90" i="413"/>
  <c r="Q86" i="413"/>
  <c r="R86" i="413"/>
  <c r="R139" i="413"/>
  <c r="Q139" i="413"/>
  <c r="R112" i="413"/>
  <c r="Q112" i="413"/>
  <c r="AG121" i="413"/>
  <c r="AH109" i="413" s="1"/>
  <c r="AF121" i="413"/>
  <c r="Q91" i="413"/>
  <c r="Q116" i="413"/>
  <c r="R116" i="413"/>
  <c r="O69" i="413"/>
  <c r="R69" i="413" s="1"/>
  <c r="S57" i="413" s="1"/>
  <c r="R57" i="413"/>
  <c r="Q57" i="413"/>
  <c r="R37" i="413"/>
  <c r="Q37" i="413"/>
  <c r="R9" i="413"/>
  <c r="Q9" i="413"/>
  <c r="Q102" i="413"/>
  <c r="R102" i="413"/>
  <c r="Q85" i="413"/>
  <c r="Q49" i="413"/>
  <c r="R49" i="413"/>
  <c r="R36" i="413"/>
  <c r="Q36" i="413"/>
  <c r="Q24" i="413"/>
  <c r="R24" i="413"/>
  <c r="R5" i="413"/>
  <c r="Q5" i="413"/>
  <c r="O17" i="413"/>
  <c r="R135" i="412"/>
  <c r="Q135" i="412"/>
  <c r="O147" i="412"/>
  <c r="AF30" i="413"/>
  <c r="AG30" i="413"/>
  <c r="AH18" i="413" s="1"/>
  <c r="AF56" i="413"/>
  <c r="R6" i="413"/>
  <c r="Q6" i="413"/>
  <c r="Q131" i="412"/>
  <c r="R131" i="412"/>
  <c r="Q127" i="412"/>
  <c r="R127" i="412"/>
  <c r="Q123" i="412"/>
  <c r="R123" i="412"/>
  <c r="Q70" i="413"/>
  <c r="R31" i="413"/>
  <c r="Q31" i="413"/>
  <c r="O43" i="413"/>
  <c r="R43" i="413" s="1"/>
  <c r="S31" i="413" s="1"/>
  <c r="Q22" i="413"/>
  <c r="R22" i="413"/>
  <c r="Q152" i="412"/>
  <c r="Q109" i="412"/>
  <c r="R73" i="412"/>
  <c r="Q73" i="412"/>
  <c r="R23" i="412"/>
  <c r="Q23" i="412"/>
  <c r="Q99" i="412"/>
  <c r="R99" i="412"/>
  <c r="Q98" i="412"/>
  <c r="R98" i="412"/>
  <c r="R91" i="412"/>
  <c r="Q91" i="412"/>
  <c r="Q87" i="412"/>
  <c r="R87" i="412"/>
  <c r="Q57" i="412"/>
  <c r="O69" i="412"/>
  <c r="R69" i="412" s="1"/>
  <c r="S57" i="412" s="1"/>
  <c r="R57" i="412"/>
  <c r="Q35" i="412"/>
  <c r="R35" i="412"/>
  <c r="Q11" i="412"/>
  <c r="R11" i="412"/>
  <c r="AG56" i="412"/>
  <c r="AH44" i="412" s="1"/>
  <c r="Q56" i="412"/>
  <c r="AF56" i="412"/>
  <c r="Q32" i="412"/>
  <c r="R49" i="412"/>
  <c r="Q49" i="412"/>
  <c r="R46" i="412"/>
  <c r="Q46" i="412"/>
  <c r="AF43" i="412"/>
  <c r="Q43" i="412"/>
  <c r="AG43" i="412"/>
  <c r="AH31" i="412" s="1"/>
  <c r="AF95" i="412"/>
  <c r="AG95" i="412"/>
  <c r="AH83" i="412" s="1"/>
  <c r="R45" i="412"/>
  <c r="Q45" i="412"/>
  <c r="R20" i="412"/>
  <c r="Q20" i="412"/>
  <c r="R138" i="413"/>
  <c r="Q138" i="413"/>
  <c r="R129" i="413"/>
  <c r="Q129" i="413"/>
  <c r="Q150" i="413"/>
  <c r="R150" i="413"/>
  <c r="R142" i="413"/>
  <c r="Q142" i="413"/>
  <c r="R135" i="413"/>
  <c r="Q135" i="413"/>
  <c r="O147" i="413"/>
  <c r="R115" i="413"/>
  <c r="Q115" i="413"/>
  <c r="R72" i="413"/>
  <c r="Q72" i="413"/>
  <c r="R143" i="413"/>
  <c r="Q143" i="413"/>
  <c r="R124" i="413"/>
  <c r="Q124" i="413"/>
  <c r="O121" i="413"/>
  <c r="R109" i="413"/>
  <c r="Q109" i="413"/>
  <c r="Q98" i="413"/>
  <c r="R98" i="413"/>
  <c r="R75" i="413"/>
  <c r="Q75" i="413"/>
  <c r="Q59" i="413"/>
  <c r="R59" i="413"/>
  <c r="R73" i="413"/>
  <c r="Q73" i="413"/>
  <c r="R35" i="413"/>
  <c r="Q35" i="413"/>
  <c r="R7" i="413"/>
  <c r="Q7" i="413"/>
  <c r="Q47" i="413"/>
  <c r="R47" i="413"/>
  <c r="O108" i="413"/>
  <c r="R96" i="413"/>
  <c r="Q96" i="413"/>
  <c r="R8" i="413"/>
  <c r="Q8" i="413"/>
  <c r="AG17" i="413"/>
  <c r="AH5" i="413" s="1"/>
  <c r="AF17" i="413"/>
  <c r="R162" i="412"/>
  <c r="Q162" i="412"/>
  <c r="Q157" i="412"/>
  <c r="R157" i="412"/>
  <c r="R34" i="413"/>
  <c r="Q34" i="413"/>
  <c r="O30" i="413"/>
  <c r="R18" i="413"/>
  <c r="Q18" i="413"/>
  <c r="R10" i="413"/>
  <c r="Q10" i="413"/>
  <c r="Q151" i="412"/>
  <c r="R151" i="412"/>
  <c r="R70" i="413"/>
  <c r="R38" i="413"/>
  <c r="Q38" i="413"/>
  <c r="R121" i="412"/>
  <c r="S109" i="412" s="1"/>
  <c r="Q121" i="412"/>
  <c r="Q7" i="412"/>
  <c r="R7" i="412"/>
  <c r="Q137" i="412"/>
  <c r="R137" i="412"/>
  <c r="R110" i="412"/>
  <c r="Q110" i="412"/>
  <c r="R71" i="412"/>
  <c r="Q71" i="412"/>
  <c r="R21" i="412"/>
  <c r="Q21" i="412"/>
  <c r="R112" i="412"/>
  <c r="Q112" i="412"/>
  <c r="Q97" i="412"/>
  <c r="R97" i="412"/>
  <c r="AG82" i="412"/>
  <c r="AH70" i="412" s="1"/>
  <c r="AF82" i="412"/>
  <c r="Q82" i="412"/>
  <c r="Q60" i="412"/>
  <c r="R60" i="412"/>
  <c r="AG30" i="412"/>
  <c r="AH18" i="412" s="1"/>
  <c r="AF30" i="412"/>
  <c r="Q122" i="412"/>
  <c r="O134" i="412"/>
  <c r="R122" i="412"/>
  <c r="O43" i="412"/>
  <c r="R31" i="412"/>
  <c r="Q31" i="412"/>
  <c r="R22" i="412"/>
  <c r="Q22" i="412"/>
  <c r="O95" i="412"/>
  <c r="R83" i="412"/>
  <c r="Q83" i="412"/>
  <c r="O30" i="412"/>
  <c r="R95" i="413" l="1"/>
  <c r="S83" i="413" s="1"/>
  <c r="Q95" i="413"/>
  <c r="R134" i="412"/>
  <c r="S122" i="412" s="1"/>
  <c r="Q134" i="412"/>
  <c r="R121" i="413"/>
  <c r="S109" i="413" s="1"/>
  <c r="Q121" i="413"/>
  <c r="Q17" i="413"/>
  <c r="E2" i="413"/>
  <c r="R17" i="413"/>
  <c r="S5" i="413" s="1"/>
  <c r="R17" i="412"/>
  <c r="S5" i="412" s="1"/>
  <c r="Q17" i="412"/>
  <c r="E2" i="412"/>
  <c r="R108" i="412"/>
  <c r="S96" i="412" s="1"/>
  <c r="Q108" i="412"/>
  <c r="R160" i="412"/>
  <c r="S148" i="412" s="1"/>
  <c r="Q160" i="412"/>
  <c r="R173" i="413"/>
  <c r="S161" i="413" s="1"/>
  <c r="Q173" i="413"/>
  <c r="R134" i="413"/>
  <c r="S122" i="413" s="1"/>
  <c r="Q134" i="413"/>
  <c r="R95" i="412"/>
  <c r="S83" i="412" s="1"/>
  <c r="Q95" i="412"/>
  <c r="Q147" i="413"/>
  <c r="R147" i="413"/>
  <c r="S135" i="413" s="1"/>
  <c r="Q147" i="412"/>
  <c r="R147" i="412"/>
  <c r="S135" i="412" s="1"/>
  <c r="Q173" i="412"/>
  <c r="R173" i="412"/>
  <c r="S161" i="412" s="1"/>
  <c r="R160" i="413"/>
  <c r="S148" i="413" s="1"/>
  <c r="Q160" i="413"/>
  <c r="R30" i="412"/>
  <c r="S18" i="412" s="1"/>
  <c r="Q30" i="412"/>
  <c r="R43" i="412"/>
  <c r="S31" i="412" s="1"/>
  <c r="R30" i="413"/>
  <c r="S18" i="413" s="1"/>
  <c r="Q30" i="413"/>
  <c r="R108" i="413"/>
  <c r="S96" i="413" s="1"/>
  <c r="Q108" i="413"/>
  <c r="M32" i="411" l="1"/>
  <c r="L32" i="411"/>
  <c r="K32" i="411"/>
  <c r="L8" i="411" s="1"/>
  <c r="J32" i="411"/>
  <c r="I32" i="411"/>
  <c r="H32" i="411"/>
  <c r="G32" i="411"/>
  <c r="F32" i="411"/>
  <c r="E32" i="411"/>
  <c r="D32" i="411"/>
  <c r="Q15" i="411"/>
  <c r="P15" i="411"/>
  <c r="O15" i="411"/>
  <c r="N15" i="411"/>
  <c r="M15" i="411"/>
  <c r="L15" i="411"/>
  <c r="K15" i="411"/>
  <c r="J15" i="411"/>
  <c r="I15" i="411"/>
  <c r="H15" i="411"/>
  <c r="G15" i="411"/>
  <c r="F15" i="411"/>
  <c r="E15" i="411"/>
  <c r="D15" i="411"/>
  <c r="J7" i="411"/>
  <c r="H7" i="411"/>
  <c r="J6" i="411"/>
  <c r="H6" i="411"/>
  <c r="F6" i="411"/>
  <c r="M32" i="410"/>
  <c r="L32" i="410"/>
  <c r="K32" i="410"/>
  <c r="L8" i="410" s="1"/>
  <c r="J32" i="410"/>
  <c r="I32" i="410"/>
  <c r="H32" i="410"/>
  <c r="G32" i="410"/>
  <c r="F32" i="410"/>
  <c r="E32" i="410"/>
  <c r="D32" i="410"/>
  <c r="Q15" i="410"/>
  <c r="P15" i="410"/>
  <c r="O15" i="410"/>
  <c r="N15" i="410"/>
  <c r="M15" i="410"/>
  <c r="L15" i="410"/>
  <c r="K15" i="410"/>
  <c r="J15" i="410"/>
  <c r="I15" i="410"/>
  <c r="H15" i="410"/>
  <c r="G15" i="410"/>
  <c r="F15" i="410"/>
  <c r="E15" i="410"/>
  <c r="D15" i="410"/>
  <c r="F8" i="410" s="1"/>
  <c r="J7" i="410"/>
  <c r="H7" i="410"/>
  <c r="J6" i="410"/>
  <c r="H6" i="410"/>
  <c r="F6" i="410"/>
  <c r="H8" i="410" l="1"/>
  <c r="H8" i="411"/>
  <c r="F8" i="411"/>
  <c r="J8" i="411"/>
  <c r="J8" i="410"/>
  <c r="M32" i="409"/>
  <c r="L32" i="409"/>
  <c r="K32" i="409"/>
  <c r="J32" i="409"/>
  <c r="L8" i="409" s="1"/>
  <c r="I32" i="409"/>
  <c r="H32" i="409"/>
  <c r="G32" i="409"/>
  <c r="F32" i="409"/>
  <c r="E32" i="409"/>
  <c r="D32" i="409"/>
  <c r="J8" i="409" s="1"/>
  <c r="Q15" i="409"/>
  <c r="P15" i="409"/>
  <c r="O15" i="409"/>
  <c r="N15" i="409"/>
  <c r="M15" i="409"/>
  <c r="L15" i="409"/>
  <c r="K15" i="409"/>
  <c r="J15" i="409"/>
  <c r="I15" i="409"/>
  <c r="H15" i="409"/>
  <c r="G15" i="409"/>
  <c r="F15" i="409"/>
  <c r="E15" i="409"/>
  <c r="D15" i="409"/>
  <c r="H8" i="409" s="1"/>
  <c r="J7" i="409"/>
  <c r="H7" i="409"/>
  <c r="F7" i="409"/>
  <c r="J6" i="409"/>
  <c r="H6" i="409"/>
  <c r="F6" i="409"/>
  <c r="J124" i="408"/>
  <c r="H123" i="408"/>
  <c r="H122" i="408"/>
  <c r="H121" i="408"/>
  <c r="H120" i="408"/>
  <c r="H119" i="408"/>
  <c r="P118" i="408"/>
  <c r="K118" i="408" s="1"/>
  <c r="L118" i="408" s="1"/>
  <c r="H118" i="408"/>
  <c r="P117" i="408"/>
  <c r="K117" i="408" s="1"/>
  <c r="L117" i="408" s="1"/>
  <c r="H117" i="408"/>
  <c r="P116" i="408"/>
  <c r="K116" i="408" s="1"/>
  <c r="L116" i="408" s="1"/>
  <c r="H116" i="408"/>
  <c r="P115" i="408"/>
  <c r="K115" i="408"/>
  <c r="L115" i="408" s="1"/>
  <c r="H115" i="408"/>
  <c r="P114" i="408"/>
  <c r="K114" i="408" s="1"/>
  <c r="L114" i="408" s="1"/>
  <c r="H114" i="408"/>
  <c r="P113" i="408"/>
  <c r="K113" i="408" s="1"/>
  <c r="L113" i="408" s="1"/>
  <c r="H113" i="408"/>
  <c r="P112" i="408"/>
  <c r="K112" i="408" s="1"/>
  <c r="H112" i="408"/>
  <c r="J111" i="408"/>
  <c r="H110" i="408"/>
  <c r="H109" i="408"/>
  <c r="H108" i="408"/>
  <c r="H107" i="408"/>
  <c r="H106" i="408"/>
  <c r="P105" i="408"/>
  <c r="K105" i="408" s="1"/>
  <c r="L105" i="408" s="1"/>
  <c r="H105" i="408"/>
  <c r="P104" i="408"/>
  <c r="K104" i="408" s="1"/>
  <c r="L104" i="408" s="1"/>
  <c r="H104" i="408"/>
  <c r="P103" i="408"/>
  <c r="K103" i="408" s="1"/>
  <c r="L103" i="408" s="1"/>
  <c r="H103" i="408"/>
  <c r="P102" i="408"/>
  <c r="K102" i="408"/>
  <c r="L102" i="408" s="1"/>
  <c r="H102" i="408"/>
  <c r="P101" i="408"/>
  <c r="K101" i="408" s="1"/>
  <c r="H101" i="408"/>
  <c r="J100" i="408"/>
  <c r="H99" i="408"/>
  <c r="H98" i="408"/>
  <c r="H97" i="408"/>
  <c r="H96" i="408"/>
  <c r="H95" i="408"/>
  <c r="P94" i="408"/>
  <c r="K94" i="408" s="1"/>
  <c r="L94" i="408" s="1"/>
  <c r="H94" i="408"/>
  <c r="P93" i="408"/>
  <c r="K93" i="408"/>
  <c r="L93" i="408" s="1"/>
  <c r="H93" i="408"/>
  <c r="P92" i="408"/>
  <c r="K92" i="408" s="1"/>
  <c r="H92" i="408"/>
  <c r="J91" i="408"/>
  <c r="H90" i="408"/>
  <c r="H89" i="408"/>
  <c r="H88" i="408"/>
  <c r="H87" i="408"/>
  <c r="H86" i="408"/>
  <c r="H85" i="408"/>
  <c r="H84" i="408"/>
  <c r="H83" i="408"/>
  <c r="P82" i="408"/>
  <c r="K82" i="408" s="1"/>
  <c r="H82" i="408"/>
  <c r="L81" i="408"/>
  <c r="K81" i="408"/>
  <c r="J81" i="408"/>
  <c r="H80" i="408"/>
  <c r="H79" i="408"/>
  <c r="H78" i="408"/>
  <c r="H77" i="408"/>
  <c r="H76" i="408"/>
  <c r="J75" i="408"/>
  <c r="H74" i="408"/>
  <c r="H73" i="408"/>
  <c r="H72" i="408"/>
  <c r="H71" i="408"/>
  <c r="P70" i="408"/>
  <c r="K70" i="408" s="1"/>
  <c r="L70" i="408" s="1"/>
  <c r="H70" i="408"/>
  <c r="P69" i="408"/>
  <c r="K69" i="408"/>
  <c r="L69" i="408" s="1"/>
  <c r="H69" i="408"/>
  <c r="P68" i="408"/>
  <c r="K68" i="408" s="1"/>
  <c r="L68" i="408" s="1"/>
  <c r="H68" i="408"/>
  <c r="P67" i="408"/>
  <c r="K67" i="408" s="1"/>
  <c r="L67" i="408" s="1"/>
  <c r="H67" i="408"/>
  <c r="P66" i="408"/>
  <c r="K66" i="408" s="1"/>
  <c r="L66" i="408" s="1"/>
  <c r="H66" i="408"/>
  <c r="P65" i="408"/>
  <c r="K65" i="408"/>
  <c r="L65" i="408" s="1"/>
  <c r="H65" i="408"/>
  <c r="J64" i="408"/>
  <c r="H63" i="408"/>
  <c r="H62" i="408"/>
  <c r="H61" i="408"/>
  <c r="H60" i="408"/>
  <c r="P59" i="408"/>
  <c r="K59" i="408" s="1"/>
  <c r="L59" i="408" s="1"/>
  <c r="H59" i="408"/>
  <c r="P58" i="408"/>
  <c r="K58" i="408" s="1"/>
  <c r="L58" i="408" s="1"/>
  <c r="H58" i="408"/>
  <c r="P57" i="408"/>
  <c r="K57" i="408" s="1"/>
  <c r="L57" i="408" s="1"/>
  <c r="H57" i="408"/>
  <c r="P56" i="408"/>
  <c r="K56" i="408"/>
  <c r="L56" i="408" s="1"/>
  <c r="H56" i="408"/>
  <c r="P55" i="408"/>
  <c r="K55" i="408" s="1"/>
  <c r="L55" i="408" s="1"/>
  <c r="H55" i="408"/>
  <c r="P54" i="408"/>
  <c r="K54" i="408" s="1"/>
  <c r="L54" i="408" s="1"/>
  <c r="H54" i="408"/>
  <c r="P53" i="408"/>
  <c r="K53" i="408" s="1"/>
  <c r="L53" i="408" s="1"/>
  <c r="H53" i="408"/>
  <c r="P52" i="408"/>
  <c r="K52" i="408"/>
  <c r="L52" i="408" s="1"/>
  <c r="H52" i="408"/>
  <c r="H50" i="408"/>
  <c r="H49" i="408"/>
  <c r="H47" i="408"/>
  <c r="H46" i="408"/>
  <c r="H45" i="408"/>
  <c r="H44" i="408"/>
  <c r="H43" i="408"/>
  <c r="H42" i="408"/>
  <c r="H41" i="408"/>
  <c r="H40" i="408"/>
  <c r="H39" i="408"/>
  <c r="J38" i="408"/>
  <c r="H37" i="408"/>
  <c r="H36" i="408"/>
  <c r="H35" i="408"/>
  <c r="H34" i="408"/>
  <c r="H33" i="408"/>
  <c r="H32" i="408"/>
  <c r="H31" i="408"/>
  <c r="H30" i="408"/>
  <c r="H29" i="408"/>
  <c r="P28" i="408"/>
  <c r="K28" i="408" s="1"/>
  <c r="L28" i="408" s="1"/>
  <c r="H28" i="408"/>
  <c r="P27" i="408"/>
  <c r="K27" i="408" s="1"/>
  <c r="L27" i="408" s="1"/>
  <c r="H27" i="408"/>
  <c r="P26" i="408"/>
  <c r="K26" i="408" s="1"/>
  <c r="L26" i="408" s="1"/>
  <c r="H26" i="408"/>
  <c r="P25" i="408"/>
  <c r="K25" i="408"/>
  <c r="H25" i="408"/>
  <c r="J24" i="408"/>
  <c r="H23" i="408"/>
  <c r="H22" i="408"/>
  <c r="H21" i="408"/>
  <c r="H20" i="408"/>
  <c r="P19" i="408"/>
  <c r="K19" i="408" s="1"/>
  <c r="L19" i="408" s="1"/>
  <c r="H19" i="408"/>
  <c r="P18" i="408"/>
  <c r="K18" i="408" s="1"/>
  <c r="L18" i="408" s="1"/>
  <c r="H18" i="408"/>
  <c r="P17" i="408"/>
  <c r="K17" i="408" s="1"/>
  <c r="H17" i="408"/>
  <c r="J16" i="408"/>
  <c r="H15" i="408"/>
  <c r="H14" i="408"/>
  <c r="H13" i="408"/>
  <c r="H12" i="408"/>
  <c r="H11" i="408"/>
  <c r="H10" i="408"/>
  <c r="H9" i="408"/>
  <c r="H8" i="408"/>
  <c r="P7" i="408"/>
  <c r="K7" i="408"/>
  <c r="L7" i="408" s="1"/>
  <c r="H7" i="408"/>
  <c r="P6" i="408"/>
  <c r="K6" i="408" s="1"/>
  <c r="L6" i="408" s="1"/>
  <c r="H6" i="408"/>
  <c r="P5" i="408"/>
  <c r="K5" i="408" s="1"/>
  <c r="K16" i="408" s="1"/>
  <c r="H5" i="408"/>
  <c r="I2" i="408"/>
  <c r="E1" i="408"/>
  <c r="L75" i="408" l="1"/>
  <c r="K38" i="408"/>
  <c r="I1" i="408"/>
  <c r="K64" i="408"/>
  <c r="F8" i="409"/>
  <c r="L64" i="408"/>
  <c r="K24" i="408"/>
  <c r="L17" i="408"/>
  <c r="L24" i="408" s="1"/>
  <c r="K75" i="408"/>
  <c r="L112" i="408"/>
  <c r="L124" i="408" s="1"/>
  <c r="K124" i="408"/>
  <c r="K91" i="408"/>
  <c r="L82" i="408"/>
  <c r="L91" i="408" s="1"/>
  <c r="G1" i="408"/>
  <c r="G2" i="408" s="1"/>
  <c r="L92" i="408"/>
  <c r="L100" i="408" s="1"/>
  <c r="K100" i="408"/>
  <c r="L101" i="408"/>
  <c r="L111" i="408" s="1"/>
  <c r="K111" i="408"/>
  <c r="L5" i="408"/>
  <c r="L16" i="408" s="1"/>
  <c r="L25" i="408"/>
  <c r="L38" i="408" s="1"/>
  <c r="E2" i="408" l="1"/>
  <c r="AE173" i="407" l="1"/>
  <c r="AD173" i="407"/>
  <c r="AA173" i="407"/>
  <c r="Z173" i="407"/>
  <c r="M173" i="407"/>
  <c r="W172" i="407"/>
  <c r="H172" i="407"/>
  <c r="W171" i="407"/>
  <c r="H171" i="407"/>
  <c r="AG170" i="407"/>
  <c r="AF170" i="407"/>
  <c r="W170" i="407"/>
  <c r="H170" i="407"/>
  <c r="AG169" i="407"/>
  <c r="AF169" i="407"/>
  <c r="W169" i="407"/>
  <c r="H169" i="407"/>
  <c r="AG168" i="407"/>
  <c r="AF168" i="407"/>
  <c r="W168" i="407"/>
  <c r="H168" i="407"/>
  <c r="AG167" i="407"/>
  <c r="AF167" i="407"/>
  <c r="W167" i="407"/>
  <c r="H167" i="407"/>
  <c r="W166" i="407"/>
  <c r="N166" i="407"/>
  <c r="AG166" i="407" s="1"/>
  <c r="P166" i="407"/>
  <c r="H166" i="407"/>
  <c r="W165" i="407"/>
  <c r="P165" i="407"/>
  <c r="N165" i="407"/>
  <c r="O165" i="407" s="1"/>
  <c r="H165" i="407"/>
  <c r="W164" i="407"/>
  <c r="N164" i="407"/>
  <c r="AG164" i="407" s="1"/>
  <c r="P164" i="407"/>
  <c r="H164" i="407"/>
  <c r="W163" i="407"/>
  <c r="P163" i="407"/>
  <c r="N163" i="407"/>
  <c r="O163" i="407" s="1"/>
  <c r="H163" i="407"/>
  <c r="W162" i="407"/>
  <c r="P162" i="407"/>
  <c r="N162" i="407"/>
  <c r="AG162" i="407" s="1"/>
  <c r="H162" i="407"/>
  <c r="W161" i="407"/>
  <c r="P161" i="407"/>
  <c r="N161" i="407"/>
  <c r="AF161" i="407" s="1"/>
  <c r="P173" i="407"/>
  <c r="H161" i="407"/>
  <c r="AE160" i="407"/>
  <c r="AD160" i="407"/>
  <c r="AA160" i="407"/>
  <c r="Z160" i="407"/>
  <c r="M160" i="407"/>
  <c r="P160" i="407" s="1"/>
  <c r="W159" i="407"/>
  <c r="H159" i="407"/>
  <c r="W158" i="407"/>
  <c r="H158" i="407"/>
  <c r="W157" i="407"/>
  <c r="H157" i="407"/>
  <c r="W156" i="407"/>
  <c r="H156" i="407"/>
  <c r="W155" i="407"/>
  <c r="N155" i="407" s="1"/>
  <c r="O155" i="407" s="1"/>
  <c r="P155" i="407"/>
  <c r="H155" i="407"/>
  <c r="W154" i="407"/>
  <c r="N154" i="407" s="1"/>
  <c r="AG154" i="407" s="1"/>
  <c r="P154" i="407"/>
  <c r="H154" i="407"/>
  <c r="W153" i="407"/>
  <c r="N153" i="407" s="1"/>
  <c r="O153" i="407" s="1"/>
  <c r="P153" i="407"/>
  <c r="H153" i="407"/>
  <c r="W152" i="407"/>
  <c r="N152" i="407" s="1"/>
  <c r="AG152" i="407" s="1"/>
  <c r="P152" i="407"/>
  <c r="H152" i="407"/>
  <c r="W151" i="407"/>
  <c r="N151" i="407" s="1"/>
  <c r="O151" i="407" s="1"/>
  <c r="P151" i="407"/>
  <c r="H151" i="407"/>
  <c r="W150" i="407"/>
  <c r="N150" i="407" s="1"/>
  <c r="AG150" i="407" s="1"/>
  <c r="P150" i="407"/>
  <c r="H150" i="407"/>
  <c r="W149" i="407"/>
  <c r="N149" i="407" s="1"/>
  <c r="O149" i="407" s="1"/>
  <c r="P149" i="407"/>
  <c r="H149" i="407"/>
  <c r="W148" i="407"/>
  <c r="N148" i="407" s="1"/>
  <c r="P148" i="407"/>
  <c r="H148" i="407"/>
  <c r="AE147" i="407"/>
  <c r="AD147" i="407"/>
  <c r="AA147" i="407"/>
  <c r="Z147" i="407"/>
  <c r="W147" i="407"/>
  <c r="M147" i="407"/>
  <c r="W146" i="407"/>
  <c r="H146" i="407"/>
  <c r="AG145" i="407"/>
  <c r="AF145" i="407"/>
  <c r="W145" i="407"/>
  <c r="AG144" i="407"/>
  <c r="AF144" i="407"/>
  <c r="W144" i="407"/>
  <c r="W143" i="407"/>
  <c r="N143" i="407" s="1"/>
  <c r="P143" i="407"/>
  <c r="H143" i="407"/>
  <c r="W142" i="407"/>
  <c r="N142" i="407" s="1"/>
  <c r="H142" i="407"/>
  <c r="W141" i="407"/>
  <c r="N141" i="407" s="1"/>
  <c r="P141" i="407"/>
  <c r="H141" i="407"/>
  <c r="W140" i="407"/>
  <c r="N140" i="407" s="1"/>
  <c r="H140" i="407"/>
  <c r="W139" i="407"/>
  <c r="N139" i="407" s="1"/>
  <c r="P139" i="407"/>
  <c r="H139" i="407"/>
  <c r="W138" i="407"/>
  <c r="N138" i="407" s="1"/>
  <c r="H138" i="407"/>
  <c r="W137" i="407"/>
  <c r="N137" i="407" s="1"/>
  <c r="P137" i="407"/>
  <c r="H137" i="407"/>
  <c r="W136" i="407"/>
  <c r="N136" i="407" s="1"/>
  <c r="H136" i="407"/>
  <c r="W135" i="407"/>
  <c r="N135" i="407" s="1"/>
  <c r="O135" i="407"/>
  <c r="H135" i="407"/>
  <c r="AE134" i="407"/>
  <c r="AD134" i="407"/>
  <c r="AA134" i="407"/>
  <c r="Z134" i="407"/>
  <c r="M134" i="407"/>
  <c r="P134" i="407" s="1"/>
  <c r="W133" i="407"/>
  <c r="H133" i="407"/>
  <c r="W132" i="407"/>
  <c r="H132" i="407"/>
  <c r="AG131" i="407"/>
  <c r="AF131" i="407"/>
  <c r="W131" i="407"/>
  <c r="H131" i="407"/>
  <c r="AG130" i="407"/>
  <c r="AF130" i="407"/>
  <c r="W130" i="407"/>
  <c r="H130" i="407"/>
  <c r="W129" i="407"/>
  <c r="N129" i="407" s="1"/>
  <c r="P129" i="407"/>
  <c r="H129" i="407"/>
  <c r="W128" i="407"/>
  <c r="N128" i="407" s="1"/>
  <c r="AG128" i="407" s="1"/>
  <c r="P128" i="407"/>
  <c r="H128" i="407"/>
  <c r="W127" i="407"/>
  <c r="N127" i="407"/>
  <c r="AF127" i="407" s="1"/>
  <c r="P127" i="407"/>
  <c r="H127" i="407"/>
  <c r="W126" i="407"/>
  <c r="N126" i="407" s="1"/>
  <c r="AG126" i="407" s="1"/>
  <c r="O126" i="407"/>
  <c r="P126" i="407"/>
  <c r="H126" i="407"/>
  <c r="W125" i="407"/>
  <c r="N125" i="407"/>
  <c r="AF125" i="407" s="1"/>
  <c r="P125" i="407"/>
  <c r="H125" i="407"/>
  <c r="W124" i="407"/>
  <c r="N124" i="407" s="1"/>
  <c r="AF124" i="407" s="1"/>
  <c r="H124" i="407"/>
  <c r="W123" i="407"/>
  <c r="N123" i="407" s="1"/>
  <c r="P123" i="407"/>
  <c r="H123" i="407"/>
  <c r="W122" i="407"/>
  <c r="N122" i="407" s="1"/>
  <c r="P122" i="407"/>
  <c r="H122" i="407"/>
  <c r="AE121" i="407"/>
  <c r="AD121" i="407"/>
  <c r="AA121" i="407"/>
  <c r="Z121" i="407"/>
  <c r="W121" i="407"/>
  <c r="M121" i="407"/>
  <c r="AG120" i="407"/>
  <c r="AF120" i="407"/>
  <c r="W120" i="407"/>
  <c r="H120" i="407"/>
  <c r="AG119" i="407"/>
  <c r="AF119" i="407"/>
  <c r="W119" i="407"/>
  <c r="H119" i="407"/>
  <c r="AG118" i="407"/>
  <c r="AF118" i="407"/>
  <c r="W118" i="407"/>
  <c r="H118" i="407"/>
  <c r="AG117" i="407"/>
  <c r="AF117" i="407"/>
  <c r="W117" i="407"/>
  <c r="H117" i="407"/>
  <c r="W116" i="407"/>
  <c r="N116" i="407" s="1"/>
  <c r="P116" i="407"/>
  <c r="H116" i="407"/>
  <c r="W115" i="407"/>
  <c r="P115" i="407"/>
  <c r="N115" i="407"/>
  <c r="O115" i="407" s="1"/>
  <c r="H115" i="407"/>
  <c r="W114" i="407"/>
  <c r="N114" i="407" s="1"/>
  <c r="P114" i="407"/>
  <c r="H114" i="407"/>
  <c r="W113" i="407"/>
  <c r="N113" i="407" s="1"/>
  <c r="P113" i="407"/>
  <c r="H113" i="407"/>
  <c r="W112" i="407"/>
  <c r="N112" i="407" s="1"/>
  <c r="P112" i="407"/>
  <c r="H112" i="407"/>
  <c r="W111" i="407"/>
  <c r="N111" i="407" s="1"/>
  <c r="P111" i="407"/>
  <c r="H111" i="407"/>
  <c r="W110" i="407"/>
  <c r="N110" i="407" s="1"/>
  <c r="P110" i="407"/>
  <c r="H110" i="407"/>
  <c r="W109" i="407"/>
  <c r="N109" i="407" s="1"/>
  <c r="O109" i="407" s="1"/>
  <c r="P121" i="407"/>
  <c r="H109" i="407"/>
  <c r="AE108" i="407"/>
  <c r="AD108" i="407"/>
  <c r="AA108" i="407"/>
  <c r="Z108" i="407"/>
  <c r="W108" i="407"/>
  <c r="M108" i="407"/>
  <c r="W107" i="407"/>
  <c r="H107" i="407"/>
  <c r="AG106" i="407"/>
  <c r="AF106" i="407"/>
  <c r="W106" i="407"/>
  <c r="H106" i="407"/>
  <c r="W105" i="407"/>
  <c r="N105" i="407" s="1"/>
  <c r="P105" i="407"/>
  <c r="H105" i="407"/>
  <c r="W104" i="407"/>
  <c r="N104" i="407" s="1"/>
  <c r="AG104" i="407" s="1"/>
  <c r="H104" i="407"/>
  <c r="W103" i="407"/>
  <c r="N103" i="407" s="1"/>
  <c r="P103" i="407"/>
  <c r="H103" i="407"/>
  <c r="W102" i="407"/>
  <c r="N102" i="407"/>
  <c r="AG102" i="407" s="1"/>
  <c r="H102" i="407"/>
  <c r="W101" i="407"/>
  <c r="N101" i="407" s="1"/>
  <c r="P101" i="407"/>
  <c r="H101" i="407"/>
  <c r="W100" i="407"/>
  <c r="N100" i="407" s="1"/>
  <c r="AG100" i="407" s="1"/>
  <c r="H100" i="407"/>
  <c r="W99" i="407"/>
  <c r="N99" i="407" s="1"/>
  <c r="P99" i="407"/>
  <c r="H99" i="407"/>
  <c r="W98" i="407"/>
  <c r="N98" i="407"/>
  <c r="H98" i="407"/>
  <c r="W97" i="407"/>
  <c r="N97" i="407" s="1"/>
  <c r="P97" i="407"/>
  <c r="H97" i="407"/>
  <c r="W96" i="407"/>
  <c r="N96" i="407" s="1"/>
  <c r="P96" i="407"/>
  <c r="H96" i="407"/>
  <c r="AE95" i="407"/>
  <c r="AD95" i="407"/>
  <c r="AA95" i="407"/>
  <c r="Z95" i="407"/>
  <c r="M95" i="407"/>
  <c r="AG94" i="407"/>
  <c r="AF94" i="407"/>
  <c r="W94" i="407"/>
  <c r="H94" i="407"/>
  <c r="AG93" i="407"/>
  <c r="AF93" i="407"/>
  <c r="W93" i="407"/>
  <c r="H93" i="407"/>
  <c r="AG92" i="407"/>
  <c r="AF92" i="407"/>
  <c r="W92" i="407"/>
  <c r="H92" i="407"/>
  <c r="AG91" i="407"/>
  <c r="AF91" i="407"/>
  <c r="W91" i="407"/>
  <c r="H91" i="407"/>
  <c r="W90" i="407"/>
  <c r="N90" i="407" s="1"/>
  <c r="H90" i="407"/>
  <c r="W89" i="407"/>
  <c r="N89" i="407" s="1"/>
  <c r="O89" i="407" s="1"/>
  <c r="Q89" i="407" s="1"/>
  <c r="P89" i="407"/>
  <c r="H89" i="407"/>
  <c r="W88" i="407"/>
  <c r="N88" i="407" s="1"/>
  <c r="O88" i="407" s="1"/>
  <c r="H88" i="407"/>
  <c r="W87" i="407"/>
  <c r="N87" i="407" s="1"/>
  <c r="P87" i="407"/>
  <c r="H87" i="407"/>
  <c r="W86" i="407"/>
  <c r="N86" i="407"/>
  <c r="H86" i="407"/>
  <c r="W85" i="407"/>
  <c r="N85" i="407" s="1"/>
  <c r="AF85" i="407" s="1"/>
  <c r="P85" i="407"/>
  <c r="H85" i="407"/>
  <c r="W84" i="407"/>
  <c r="N84" i="407"/>
  <c r="O84" i="407" s="1"/>
  <c r="H84" i="407"/>
  <c r="W83" i="407"/>
  <c r="N83" i="407"/>
  <c r="AF83" i="407" s="1"/>
  <c r="H83" i="407"/>
  <c r="AE82" i="407"/>
  <c r="AD82" i="407"/>
  <c r="AA82" i="407"/>
  <c r="Z82" i="407"/>
  <c r="M82" i="407"/>
  <c r="W81" i="407"/>
  <c r="AG80" i="407"/>
  <c r="AF80" i="407"/>
  <c r="W80" i="407"/>
  <c r="H80" i="407"/>
  <c r="AG79" i="407"/>
  <c r="AF79" i="407"/>
  <c r="W79" i="407"/>
  <c r="H79" i="407"/>
  <c r="AG78" i="407"/>
  <c r="AF78" i="407"/>
  <c r="W78" i="407"/>
  <c r="H78" i="407"/>
  <c r="AG77" i="407"/>
  <c r="AF77" i="407"/>
  <c r="W77" i="407"/>
  <c r="H77" i="407"/>
  <c r="AG76" i="407"/>
  <c r="AF76" i="407"/>
  <c r="W76" i="407"/>
  <c r="H76" i="407"/>
  <c r="W75" i="407"/>
  <c r="N75" i="407" s="1"/>
  <c r="P75" i="407"/>
  <c r="H75" i="407"/>
  <c r="W74" i="407"/>
  <c r="N74" i="407" s="1"/>
  <c r="AG74" i="407" s="1"/>
  <c r="P74" i="407"/>
  <c r="H74" i="407"/>
  <c r="W73" i="407"/>
  <c r="P73" i="407"/>
  <c r="N73" i="407"/>
  <c r="O73" i="407" s="1"/>
  <c r="H73" i="407"/>
  <c r="W72" i="407"/>
  <c r="N72" i="407" s="1"/>
  <c r="P72" i="407"/>
  <c r="H72" i="407"/>
  <c r="W71" i="407"/>
  <c r="N71" i="407"/>
  <c r="AF71" i="407" s="1"/>
  <c r="P71" i="407"/>
  <c r="H71" i="407"/>
  <c r="W70" i="407"/>
  <c r="N70" i="407" s="1"/>
  <c r="P70" i="407"/>
  <c r="P82" i="407"/>
  <c r="H70" i="407"/>
  <c r="AE69" i="407"/>
  <c r="AD69" i="407"/>
  <c r="AA69" i="407"/>
  <c r="Z69" i="407"/>
  <c r="W69" i="407"/>
  <c r="M69" i="407"/>
  <c r="W68" i="407"/>
  <c r="H68" i="407"/>
  <c r="AG67" i="407"/>
  <c r="AF67" i="407"/>
  <c r="W67" i="407"/>
  <c r="H67" i="407"/>
  <c r="AG66" i="407"/>
  <c r="AF66" i="407"/>
  <c r="W66" i="407"/>
  <c r="H66" i="407"/>
  <c r="AG65" i="407"/>
  <c r="AF65" i="407"/>
  <c r="W65" i="407"/>
  <c r="H65" i="407"/>
  <c r="AG64" i="407"/>
  <c r="AF64" i="407"/>
  <c r="W64" i="407"/>
  <c r="H64" i="407"/>
  <c r="AG63" i="407"/>
  <c r="AF63" i="407"/>
  <c r="W63" i="407"/>
  <c r="H63" i="407"/>
  <c r="AG62" i="407"/>
  <c r="AF62" i="407"/>
  <c r="W62" i="407"/>
  <c r="H62" i="407"/>
  <c r="W61" i="407"/>
  <c r="N61" i="407" s="1"/>
  <c r="P61" i="407"/>
  <c r="H61" i="407"/>
  <c r="W60" i="407"/>
  <c r="N60" i="407"/>
  <c r="AG60" i="407" s="1"/>
  <c r="P60" i="407"/>
  <c r="H60" i="407"/>
  <c r="W59" i="407"/>
  <c r="N59" i="407" s="1"/>
  <c r="P59" i="407"/>
  <c r="H59" i="407"/>
  <c r="W58" i="407"/>
  <c r="N58" i="407" s="1"/>
  <c r="AG58" i="407" s="1"/>
  <c r="P58" i="407"/>
  <c r="H58" i="407"/>
  <c r="W57" i="407"/>
  <c r="P57" i="407"/>
  <c r="N57" i="407"/>
  <c r="AF57" i="407" s="1"/>
  <c r="H57" i="407"/>
  <c r="AE56" i="407"/>
  <c r="AD56" i="407"/>
  <c r="AA56" i="407"/>
  <c r="Z56" i="407"/>
  <c r="W56" i="407"/>
  <c r="M56" i="407"/>
  <c r="W55" i="407"/>
  <c r="H55" i="407"/>
  <c r="AG54" i="407"/>
  <c r="AF54" i="407"/>
  <c r="W54" i="407"/>
  <c r="H54" i="407"/>
  <c r="AG53" i="407"/>
  <c r="AF53" i="407"/>
  <c r="W53" i="407"/>
  <c r="H53" i="407"/>
  <c r="AG52" i="407"/>
  <c r="AF52" i="407"/>
  <c r="W52" i="407"/>
  <c r="H52" i="407"/>
  <c r="AG51" i="407"/>
  <c r="AF51" i="407"/>
  <c r="W51" i="407"/>
  <c r="H51" i="407"/>
  <c r="W50" i="407"/>
  <c r="N50" i="407" s="1"/>
  <c r="P50" i="407"/>
  <c r="H50" i="407"/>
  <c r="W49" i="407"/>
  <c r="N49" i="407" s="1"/>
  <c r="AG49" i="407" s="1"/>
  <c r="P49" i="407"/>
  <c r="H49" i="407"/>
  <c r="W48" i="407"/>
  <c r="N48" i="407" s="1"/>
  <c r="P48" i="407"/>
  <c r="H48" i="407"/>
  <c r="W47" i="407"/>
  <c r="N47" i="407"/>
  <c r="AG47" i="407" s="1"/>
  <c r="H47" i="407"/>
  <c r="W46" i="407"/>
  <c r="N46" i="407" s="1"/>
  <c r="P46" i="407"/>
  <c r="H46" i="407"/>
  <c r="W45" i="407"/>
  <c r="N45" i="407"/>
  <c r="AG45" i="407" s="1"/>
  <c r="H45" i="407"/>
  <c r="W44" i="407"/>
  <c r="N44" i="407" s="1"/>
  <c r="AG44" i="407" s="1"/>
  <c r="P56" i="407"/>
  <c r="H44" i="407"/>
  <c r="AE43" i="407"/>
  <c r="AD43" i="407"/>
  <c r="AA43" i="407"/>
  <c r="Z43" i="407"/>
  <c r="M43" i="407"/>
  <c r="W42" i="407"/>
  <c r="H42" i="407"/>
  <c r="W41" i="407"/>
  <c r="AG40" i="407"/>
  <c r="AF40" i="407"/>
  <c r="W40" i="407"/>
  <c r="H40" i="407"/>
  <c r="AG39" i="407"/>
  <c r="AF39" i="407"/>
  <c r="W39" i="407"/>
  <c r="H39" i="407"/>
  <c r="W38" i="407"/>
  <c r="N38" i="407" s="1"/>
  <c r="H38" i="407"/>
  <c r="W37" i="407"/>
  <c r="N37" i="407" s="1"/>
  <c r="H37" i="407"/>
  <c r="W36" i="407"/>
  <c r="N36" i="407" s="1"/>
  <c r="H36" i="407"/>
  <c r="W35" i="407"/>
  <c r="N35" i="407" s="1"/>
  <c r="H35" i="407"/>
  <c r="W34" i="407"/>
  <c r="N34" i="407" s="1"/>
  <c r="H34" i="407"/>
  <c r="W33" i="407"/>
  <c r="N33" i="407" s="1"/>
  <c r="P33" i="407"/>
  <c r="H33" i="407"/>
  <c r="W32" i="407"/>
  <c r="N32" i="407" s="1"/>
  <c r="H32" i="407"/>
  <c r="W31" i="407"/>
  <c r="N31" i="407" s="1"/>
  <c r="O31" i="407" s="1"/>
  <c r="H31" i="407"/>
  <c r="AE30" i="407"/>
  <c r="AD30" i="407"/>
  <c r="AA30" i="407"/>
  <c r="Z30" i="407"/>
  <c r="M30" i="407"/>
  <c r="AF29" i="407"/>
  <c r="W29" i="407"/>
  <c r="H29" i="407"/>
  <c r="AG28" i="407"/>
  <c r="AF28" i="407"/>
  <c r="W28" i="407"/>
  <c r="H28" i="407"/>
  <c r="AG27" i="407"/>
  <c r="AF27" i="407"/>
  <c r="W27" i="407"/>
  <c r="H27" i="407"/>
  <c r="AG26" i="407"/>
  <c r="AF26" i="407"/>
  <c r="W26" i="407"/>
  <c r="H26" i="407"/>
  <c r="AG25" i="407"/>
  <c r="AF25" i="407"/>
  <c r="W25" i="407"/>
  <c r="H25" i="407"/>
  <c r="W24" i="407"/>
  <c r="N24" i="407" s="1"/>
  <c r="P24" i="407"/>
  <c r="H24" i="407"/>
  <c r="W23" i="407"/>
  <c r="N23" i="407" s="1"/>
  <c r="P23" i="407"/>
  <c r="H23" i="407"/>
  <c r="W22" i="407"/>
  <c r="N22" i="407" s="1"/>
  <c r="P22" i="407"/>
  <c r="H22" i="407"/>
  <c r="W21" i="407"/>
  <c r="N21" i="407" s="1"/>
  <c r="P21" i="407"/>
  <c r="H21" i="407"/>
  <c r="W20" i="407"/>
  <c r="N20" i="407" s="1"/>
  <c r="P20" i="407"/>
  <c r="H20" i="407"/>
  <c r="W19" i="407"/>
  <c r="N19" i="407" s="1"/>
  <c r="P19" i="407"/>
  <c r="H19" i="407"/>
  <c r="W18" i="407"/>
  <c r="N18" i="407" s="1"/>
  <c r="P18" i="407"/>
  <c r="H18" i="407"/>
  <c r="AE17" i="407"/>
  <c r="AE2" i="407" s="1"/>
  <c r="AD17" i="407"/>
  <c r="AA17" i="407"/>
  <c r="Z17" i="407"/>
  <c r="W17" i="407"/>
  <c r="M17" i="407"/>
  <c r="AG16" i="407"/>
  <c r="AF16" i="407"/>
  <c r="W16" i="407"/>
  <c r="H16" i="407"/>
  <c r="AG15" i="407"/>
  <c r="AF15" i="407"/>
  <c r="W15" i="407"/>
  <c r="H15" i="407"/>
  <c r="AG14" i="407"/>
  <c r="AF14" i="407"/>
  <c r="W14" i="407"/>
  <c r="H14" i="407"/>
  <c r="AG13" i="407"/>
  <c r="AF13" i="407"/>
  <c r="W13" i="407"/>
  <c r="H13" i="407"/>
  <c r="AG12" i="407"/>
  <c r="AF12" i="407"/>
  <c r="W12" i="407"/>
  <c r="H12" i="407"/>
  <c r="W11" i="407"/>
  <c r="P11" i="407"/>
  <c r="N11" i="407"/>
  <c r="AG11" i="407" s="1"/>
  <c r="H11" i="407"/>
  <c r="W10" i="407"/>
  <c r="N10" i="407" s="1"/>
  <c r="P10" i="407"/>
  <c r="H10" i="407"/>
  <c r="W9" i="407"/>
  <c r="P9" i="407"/>
  <c r="N9" i="407"/>
  <c r="AG9" i="407" s="1"/>
  <c r="H9" i="407"/>
  <c r="W8" i="407"/>
  <c r="N8" i="407" s="1"/>
  <c r="P8" i="407"/>
  <c r="H8" i="407"/>
  <c r="W7" i="407"/>
  <c r="N7" i="407" s="1"/>
  <c r="AG7" i="407" s="1"/>
  <c r="P7" i="407"/>
  <c r="H7" i="407"/>
  <c r="W6" i="407"/>
  <c r="N6" i="407" s="1"/>
  <c r="P6" i="407"/>
  <c r="H6" i="407"/>
  <c r="W5" i="407"/>
  <c r="N5" i="407" s="1"/>
  <c r="H5" i="407"/>
  <c r="AD2" i="407"/>
  <c r="AA2" i="407"/>
  <c r="Z2" i="407"/>
  <c r="I2" i="407"/>
  <c r="E1" i="407"/>
  <c r="I1" i="407" l="1"/>
  <c r="O87" i="407"/>
  <c r="Q87" i="407" s="1"/>
  <c r="AG87" i="407"/>
  <c r="O21" i="407"/>
  <c r="AG21" i="407"/>
  <c r="AF21" i="407"/>
  <c r="O19" i="407"/>
  <c r="Q19" i="407" s="1"/>
  <c r="AG19" i="407"/>
  <c r="AF19" i="407"/>
  <c r="O23" i="407"/>
  <c r="R23" i="407" s="1"/>
  <c r="AG23" i="407"/>
  <c r="O113" i="407"/>
  <c r="AG113" i="407"/>
  <c r="AF113" i="407"/>
  <c r="AF129" i="407"/>
  <c r="AG129" i="407"/>
  <c r="O129" i="407"/>
  <c r="O111" i="407"/>
  <c r="AG111" i="407"/>
  <c r="AF111" i="407"/>
  <c r="O75" i="407"/>
  <c r="AF75" i="407"/>
  <c r="N160" i="407"/>
  <c r="AF73" i="407"/>
  <c r="AG73" i="407"/>
  <c r="AG125" i="407"/>
  <c r="AF89" i="407"/>
  <c r="AG89" i="407"/>
  <c r="AG124" i="407"/>
  <c r="O125" i="407"/>
  <c r="AG71" i="407"/>
  <c r="AF87" i="407"/>
  <c r="AF115" i="407"/>
  <c r="AG115" i="407"/>
  <c r="AF126" i="407"/>
  <c r="G1" i="407"/>
  <c r="G2" i="407" s="1"/>
  <c r="R19" i="407"/>
  <c r="O22" i="407"/>
  <c r="AG22" i="407"/>
  <c r="AF22" i="407"/>
  <c r="O8" i="407"/>
  <c r="AF8" i="407"/>
  <c r="AG8" i="407"/>
  <c r="O10" i="407"/>
  <c r="AG10" i="407"/>
  <c r="AF10" i="407"/>
  <c r="O20" i="407"/>
  <c r="AG20" i="407"/>
  <c r="AF20" i="407"/>
  <c r="O6" i="407"/>
  <c r="AG6" i="407"/>
  <c r="AF6" i="407"/>
  <c r="P17" i="407"/>
  <c r="N30" i="407"/>
  <c r="O18" i="407"/>
  <c r="AG18" i="407"/>
  <c r="AF18" i="407"/>
  <c r="P30" i="407"/>
  <c r="N17" i="407"/>
  <c r="O5" i="407"/>
  <c r="AG5" i="407"/>
  <c r="AF5" i="407"/>
  <c r="Q21" i="407"/>
  <c r="R21" i="407"/>
  <c r="P5" i="407"/>
  <c r="O7" i="407"/>
  <c r="O9" i="407"/>
  <c r="O11" i="407"/>
  <c r="AG24" i="407"/>
  <c r="O32" i="407"/>
  <c r="AG32" i="407"/>
  <c r="AF32" i="407"/>
  <c r="AG35" i="407"/>
  <c r="AF35" i="407"/>
  <c r="O35" i="407"/>
  <c r="O70" i="407"/>
  <c r="N82" i="407"/>
  <c r="AG70" i="407"/>
  <c r="AF70" i="407"/>
  <c r="R73" i="407"/>
  <c r="Q73" i="407"/>
  <c r="AF7" i="407"/>
  <c r="AF9" i="407"/>
  <c r="AF11" i="407"/>
  <c r="AF23" i="407"/>
  <c r="O24" i="407"/>
  <c r="AF24" i="407"/>
  <c r="O36" i="407"/>
  <c r="AG36" i="407"/>
  <c r="AF36" i="407"/>
  <c r="P69" i="407"/>
  <c r="P43" i="407"/>
  <c r="P31" i="407"/>
  <c r="N43" i="407"/>
  <c r="AG31" i="407"/>
  <c r="AF31" i="407"/>
  <c r="AG33" i="407"/>
  <c r="AF33" i="407"/>
  <c r="O33" i="407"/>
  <c r="AG37" i="407"/>
  <c r="AF37" i="407"/>
  <c r="O37" i="407"/>
  <c r="AF46" i="407"/>
  <c r="O46" i="407"/>
  <c r="AG46" i="407"/>
  <c r="AF48" i="407"/>
  <c r="O48" i="407"/>
  <c r="AG48" i="407"/>
  <c r="N69" i="407"/>
  <c r="O59" i="407"/>
  <c r="AG59" i="407"/>
  <c r="AF59" i="407"/>
  <c r="AG72" i="407"/>
  <c r="AF72" i="407"/>
  <c r="O72" i="407"/>
  <c r="AG90" i="407"/>
  <c r="AF90" i="407"/>
  <c r="O90" i="407"/>
  <c r="O34" i="407"/>
  <c r="AG34" i="407"/>
  <c r="AF34" i="407"/>
  <c r="O38" i="407"/>
  <c r="AG38" i="407"/>
  <c r="AF38" i="407"/>
  <c r="AF50" i="407"/>
  <c r="O50" i="407"/>
  <c r="AG50" i="407"/>
  <c r="O61" i="407"/>
  <c r="AG61" i="407"/>
  <c r="AF61" i="407"/>
  <c r="R75" i="407"/>
  <c r="Q75" i="407"/>
  <c r="R84" i="407"/>
  <c r="Q84" i="407"/>
  <c r="P32" i="407"/>
  <c r="P34" i="407"/>
  <c r="P36" i="407"/>
  <c r="P38" i="407"/>
  <c r="O44" i="407"/>
  <c r="O45" i="407"/>
  <c r="O47" i="407"/>
  <c r="O49" i="407"/>
  <c r="AG57" i="407"/>
  <c r="O74" i="407"/>
  <c r="AG75" i="407"/>
  <c r="P83" i="407"/>
  <c r="P84" i="407"/>
  <c r="AF84" i="407"/>
  <c r="AG85" i="407"/>
  <c r="P86" i="407"/>
  <c r="R89" i="407"/>
  <c r="O97" i="407"/>
  <c r="AG97" i="407"/>
  <c r="AF101" i="407"/>
  <c r="O101" i="407"/>
  <c r="AG101" i="407"/>
  <c r="N121" i="407"/>
  <c r="O110" i="407"/>
  <c r="AG110" i="407"/>
  <c r="AF110" i="407"/>
  <c r="Q115" i="407"/>
  <c r="R115" i="407"/>
  <c r="P44" i="407"/>
  <c r="P45" i="407"/>
  <c r="AF45" i="407"/>
  <c r="P47" i="407"/>
  <c r="AF47" i="407"/>
  <c r="AF49" i="407"/>
  <c r="O57" i="407"/>
  <c r="O58" i="407"/>
  <c r="O60" i="407"/>
  <c r="AF74" i="407"/>
  <c r="AG84" i="407"/>
  <c r="R87" i="407"/>
  <c r="AG88" i="407"/>
  <c r="AF88" i="407"/>
  <c r="AF97" i="407"/>
  <c r="AF103" i="407"/>
  <c r="O103" i="407"/>
  <c r="AG103" i="407"/>
  <c r="P108" i="407"/>
  <c r="R109" i="407"/>
  <c r="Q113" i="407"/>
  <c r="R113" i="407"/>
  <c r="O116" i="407"/>
  <c r="AG116" i="407"/>
  <c r="AF116" i="407"/>
  <c r="O122" i="407"/>
  <c r="N134" i="407"/>
  <c r="AG122" i="407"/>
  <c r="AF122" i="407"/>
  <c r="P35" i="407"/>
  <c r="P37" i="407"/>
  <c r="AF44" i="407"/>
  <c r="N56" i="407"/>
  <c r="AF58" i="407"/>
  <c r="AF60" i="407"/>
  <c r="O71" i="407"/>
  <c r="N95" i="407"/>
  <c r="AG83" i="407"/>
  <c r="AG86" i="407"/>
  <c r="AF86" i="407"/>
  <c r="Q88" i="407"/>
  <c r="P90" i="407"/>
  <c r="O96" i="407"/>
  <c r="AG96" i="407"/>
  <c r="N108" i="407"/>
  <c r="AF96" i="407"/>
  <c r="AF105" i="407"/>
  <c r="O105" i="407"/>
  <c r="AG105" i="407"/>
  <c r="Q111" i="407"/>
  <c r="R111" i="407"/>
  <c r="O114" i="407"/>
  <c r="AG114" i="407"/>
  <c r="AF114" i="407"/>
  <c r="O83" i="407"/>
  <c r="O85" i="407"/>
  <c r="O86" i="407"/>
  <c r="P88" i="407"/>
  <c r="R88" i="407"/>
  <c r="P95" i="407"/>
  <c r="AG98" i="407"/>
  <c r="AF98" i="407"/>
  <c r="O98" i="407"/>
  <c r="AF99" i="407"/>
  <c r="O99" i="407"/>
  <c r="AG99" i="407"/>
  <c r="O112" i="407"/>
  <c r="O121" i="407" s="1"/>
  <c r="AG112" i="407"/>
  <c r="AF112" i="407"/>
  <c r="O100" i="407"/>
  <c r="O102" i="407"/>
  <c r="O104" i="407"/>
  <c r="P109" i="407"/>
  <c r="O124" i="407"/>
  <c r="O127" i="407"/>
  <c r="AG127" i="407"/>
  <c r="P135" i="407"/>
  <c r="P147" i="407"/>
  <c r="AG135" i="407"/>
  <c r="AF135" i="407"/>
  <c r="N147" i="407"/>
  <c r="AF137" i="407"/>
  <c r="O137" i="407"/>
  <c r="AG137" i="407"/>
  <c r="AG140" i="407"/>
  <c r="AF140" i="407"/>
  <c r="O140" i="407"/>
  <c r="R165" i="407"/>
  <c r="Q165" i="407"/>
  <c r="P98" i="407"/>
  <c r="P100" i="407"/>
  <c r="AF100" i="407"/>
  <c r="P102" i="407"/>
  <c r="AF102" i="407"/>
  <c r="P104" i="407"/>
  <c r="AF104" i="407"/>
  <c r="Q109" i="407"/>
  <c r="AF109" i="407"/>
  <c r="AF123" i="407"/>
  <c r="P124" i="407"/>
  <c r="R129" i="407"/>
  <c r="AG138" i="407"/>
  <c r="AF138" i="407"/>
  <c r="O138" i="407"/>
  <c r="AF143" i="407"/>
  <c r="O143" i="407"/>
  <c r="AG143" i="407"/>
  <c r="R163" i="407"/>
  <c r="Q163" i="407"/>
  <c r="AG109" i="407"/>
  <c r="O123" i="407"/>
  <c r="AG123" i="407"/>
  <c r="Q125" i="407"/>
  <c r="Q126" i="407"/>
  <c r="O128" i="407"/>
  <c r="AF128" i="407"/>
  <c r="R135" i="407"/>
  <c r="AG136" i="407"/>
  <c r="AF136" i="407"/>
  <c r="O136" i="407"/>
  <c r="AF141" i="407"/>
  <c r="O141" i="407"/>
  <c r="AG141" i="407"/>
  <c r="R125" i="407"/>
  <c r="AF139" i="407"/>
  <c r="O139" i="407"/>
  <c r="AG139" i="407"/>
  <c r="AG142" i="407"/>
  <c r="AF142" i="407"/>
  <c r="O142" i="407"/>
  <c r="R149" i="407"/>
  <c r="Q149" i="407"/>
  <c r="R151" i="407"/>
  <c r="Q151" i="407"/>
  <c r="R153" i="407"/>
  <c r="Q153" i="407"/>
  <c r="R155" i="407"/>
  <c r="Q155" i="407"/>
  <c r="AF149" i="407"/>
  <c r="AF151" i="407"/>
  <c r="AF153" i="407"/>
  <c r="AF155" i="407"/>
  <c r="AG160" i="407"/>
  <c r="AH148" i="407" s="1"/>
  <c r="AG161" i="407"/>
  <c r="AF163" i="407"/>
  <c r="AF165" i="407"/>
  <c r="P136" i="407"/>
  <c r="P138" i="407"/>
  <c r="P140" i="407"/>
  <c r="P142" i="407"/>
  <c r="AF148" i="407"/>
  <c r="AG149" i="407"/>
  <c r="O150" i="407"/>
  <c r="AG151" i="407"/>
  <c r="O152" i="407"/>
  <c r="AG153" i="407"/>
  <c r="O154" i="407"/>
  <c r="AG155" i="407"/>
  <c r="O161" i="407"/>
  <c r="O162" i="407"/>
  <c r="AG163" i="407"/>
  <c r="O164" i="407"/>
  <c r="AG165" i="407"/>
  <c r="O166" i="407"/>
  <c r="N173" i="407"/>
  <c r="AG148" i="407"/>
  <c r="AF150" i="407"/>
  <c r="AF152" i="407"/>
  <c r="AF154" i="407"/>
  <c r="AF162" i="407"/>
  <c r="AF164" i="407"/>
  <c r="AF166" i="407"/>
  <c r="O148" i="407"/>
  <c r="Q23" i="407" l="1"/>
  <c r="Q166" i="407"/>
  <c r="R166" i="407"/>
  <c r="Q162" i="407"/>
  <c r="R162" i="407"/>
  <c r="R142" i="407"/>
  <c r="Q142" i="407"/>
  <c r="R139" i="407"/>
  <c r="Q139" i="407"/>
  <c r="R143" i="407"/>
  <c r="Q143" i="407"/>
  <c r="R104" i="407"/>
  <c r="Q104" i="407"/>
  <c r="Q86" i="407"/>
  <c r="R86" i="407"/>
  <c r="Q60" i="407"/>
  <c r="R60" i="407"/>
  <c r="R97" i="407"/>
  <c r="Q97" i="407"/>
  <c r="R74" i="407"/>
  <c r="Q74" i="407"/>
  <c r="R47" i="407"/>
  <c r="Q47" i="407"/>
  <c r="AG69" i="407"/>
  <c r="AH57" i="407" s="1"/>
  <c r="Q69" i="407"/>
  <c r="AF69" i="407"/>
  <c r="Q35" i="407"/>
  <c r="R35" i="407"/>
  <c r="Q9" i="407"/>
  <c r="R9" i="407"/>
  <c r="Q31" i="407"/>
  <c r="AG17" i="407"/>
  <c r="AH5" i="407" s="1"/>
  <c r="AF17" i="407"/>
  <c r="O30" i="407"/>
  <c r="Q18" i="407"/>
  <c r="R18" i="407"/>
  <c r="R20" i="407"/>
  <c r="Q20" i="407"/>
  <c r="Q161" i="407"/>
  <c r="O173" i="407"/>
  <c r="R161" i="407"/>
  <c r="Q152" i="407"/>
  <c r="R152" i="407"/>
  <c r="R141" i="407"/>
  <c r="Q141" i="407"/>
  <c r="R140" i="407"/>
  <c r="Q140" i="407"/>
  <c r="R137" i="407"/>
  <c r="Q137" i="407"/>
  <c r="R121" i="407"/>
  <c r="S109" i="407" s="1"/>
  <c r="Q121" i="407"/>
  <c r="R102" i="407"/>
  <c r="Q102" i="407"/>
  <c r="R112" i="407"/>
  <c r="Q112" i="407"/>
  <c r="Q98" i="407"/>
  <c r="R98" i="407"/>
  <c r="R85" i="407"/>
  <c r="Q85" i="407"/>
  <c r="AG108" i="407"/>
  <c r="AH96" i="407" s="1"/>
  <c r="AF108" i="407"/>
  <c r="AF134" i="407"/>
  <c r="AG134" i="407"/>
  <c r="AH122" i="407" s="1"/>
  <c r="R116" i="407"/>
  <c r="Q116" i="407"/>
  <c r="Q58" i="407"/>
  <c r="R58" i="407"/>
  <c r="R101" i="407"/>
  <c r="Q101" i="407"/>
  <c r="R45" i="407"/>
  <c r="Q45" i="407"/>
  <c r="R61" i="407"/>
  <c r="Q61" i="407"/>
  <c r="R46" i="407"/>
  <c r="Q46" i="407"/>
  <c r="Q24" i="407"/>
  <c r="R24" i="407"/>
  <c r="R32" i="407"/>
  <c r="Q32" i="407"/>
  <c r="R7" i="407"/>
  <c r="Q7" i="407"/>
  <c r="R31" i="407"/>
  <c r="AF30" i="407"/>
  <c r="AG30" i="407"/>
  <c r="AH18" i="407" s="1"/>
  <c r="R6" i="407"/>
  <c r="Q6" i="407"/>
  <c r="R22" i="407"/>
  <c r="Q22" i="407"/>
  <c r="R148" i="407"/>
  <c r="Q148" i="407"/>
  <c r="O160" i="407"/>
  <c r="Q164" i="407"/>
  <c r="R164" i="407"/>
  <c r="AF160" i="407"/>
  <c r="R126" i="407"/>
  <c r="O147" i="407"/>
  <c r="R128" i="407"/>
  <c r="Q128" i="407"/>
  <c r="R138" i="407"/>
  <c r="Q138" i="407"/>
  <c r="R127" i="407"/>
  <c r="Q127" i="407"/>
  <c r="R100" i="407"/>
  <c r="Q100" i="407"/>
  <c r="O95" i="407"/>
  <c r="R83" i="407"/>
  <c r="Q83" i="407"/>
  <c r="R114" i="407"/>
  <c r="Q114" i="407"/>
  <c r="R105" i="407"/>
  <c r="Q105" i="407"/>
  <c r="AG95" i="407"/>
  <c r="AH83" i="407" s="1"/>
  <c r="AF95" i="407"/>
  <c r="AG56" i="407"/>
  <c r="AH44" i="407" s="1"/>
  <c r="Q56" i="407"/>
  <c r="AF56" i="407"/>
  <c r="O134" i="407"/>
  <c r="R122" i="407"/>
  <c r="Q122" i="407"/>
  <c r="Q57" i="407"/>
  <c r="O69" i="407"/>
  <c r="R69" i="407" s="1"/>
  <c r="S57" i="407" s="1"/>
  <c r="R57" i="407"/>
  <c r="R110" i="407"/>
  <c r="Q110" i="407"/>
  <c r="O56" i="407"/>
  <c r="R56" i="407" s="1"/>
  <c r="S44" i="407" s="1"/>
  <c r="R44" i="407"/>
  <c r="Q44" i="407"/>
  <c r="R34" i="407"/>
  <c r="Q34" i="407"/>
  <c r="R72" i="407"/>
  <c r="Q72" i="407"/>
  <c r="R48" i="407"/>
  <c r="Q48" i="407"/>
  <c r="Q33" i="407"/>
  <c r="R33" i="407"/>
  <c r="AG82" i="407"/>
  <c r="AH70" i="407" s="1"/>
  <c r="AF82" i="407"/>
  <c r="Q82" i="407"/>
  <c r="O43" i="407"/>
  <c r="R43" i="407" s="1"/>
  <c r="S31" i="407" s="1"/>
  <c r="R8" i="407"/>
  <c r="Q8" i="407"/>
  <c r="AG173" i="407"/>
  <c r="AH161" i="407" s="1"/>
  <c r="AF173" i="407"/>
  <c r="Q154" i="407"/>
  <c r="R154" i="407"/>
  <c r="Q150" i="407"/>
  <c r="R150" i="407"/>
  <c r="R136" i="407"/>
  <c r="Q136" i="407"/>
  <c r="Q135" i="407"/>
  <c r="Q123" i="407"/>
  <c r="R123" i="407"/>
  <c r="AG147" i="407"/>
  <c r="AH135" i="407" s="1"/>
  <c r="AF147" i="407"/>
  <c r="R124" i="407"/>
  <c r="Q124" i="407"/>
  <c r="R99" i="407"/>
  <c r="Q99" i="407"/>
  <c r="Q129" i="407"/>
  <c r="O108" i="407"/>
  <c r="R96" i="407"/>
  <c r="Q96" i="407"/>
  <c r="R71" i="407"/>
  <c r="Q71" i="407"/>
  <c r="R103" i="407"/>
  <c r="Q103" i="407"/>
  <c r="AG121" i="407"/>
  <c r="AH109" i="407" s="1"/>
  <c r="AF121" i="407"/>
  <c r="R49" i="407"/>
  <c r="Q49" i="407"/>
  <c r="R50" i="407"/>
  <c r="Q50" i="407"/>
  <c r="R38" i="407"/>
  <c r="Q38" i="407"/>
  <c r="Q90" i="407"/>
  <c r="R90" i="407"/>
  <c r="R59" i="407"/>
  <c r="Q59" i="407"/>
  <c r="Q37" i="407"/>
  <c r="R37" i="407"/>
  <c r="AF43" i="407"/>
  <c r="Q43" i="407"/>
  <c r="AG43" i="407"/>
  <c r="AH31" i="407" s="1"/>
  <c r="R36" i="407"/>
  <c r="Q36" i="407"/>
  <c r="O82" i="407"/>
  <c r="R82" i="407" s="1"/>
  <c r="S70" i="407" s="1"/>
  <c r="R70" i="407"/>
  <c r="Q70" i="407"/>
  <c r="Q11" i="407"/>
  <c r="R11" i="407"/>
  <c r="R5" i="407"/>
  <c r="Q5" i="407"/>
  <c r="O17" i="407"/>
  <c r="R10" i="407"/>
  <c r="Q10" i="407"/>
  <c r="Q147" i="407" l="1"/>
  <c r="R147" i="407"/>
  <c r="S135" i="407" s="1"/>
  <c r="R173" i="407"/>
  <c r="S161" i="407" s="1"/>
  <c r="Q173" i="407"/>
  <c r="Q134" i="407"/>
  <c r="R134" i="407"/>
  <c r="S122" i="407" s="1"/>
  <c r="R160" i="407"/>
  <c r="S148" i="407" s="1"/>
  <c r="Q160" i="407"/>
  <c r="Q108" i="407"/>
  <c r="R108" i="407"/>
  <c r="S96" i="407" s="1"/>
  <c r="R17" i="407"/>
  <c r="S5" i="407" s="1"/>
  <c r="Q17" i="407"/>
  <c r="E2" i="407"/>
  <c r="R30" i="407"/>
  <c r="S18" i="407" s="1"/>
  <c r="Q30" i="407"/>
  <c r="R95" i="407"/>
  <c r="S83" i="407" s="1"/>
  <c r="Q95" i="407"/>
  <c r="M32" i="406" l="1"/>
  <c r="L32" i="406"/>
  <c r="K32" i="406"/>
  <c r="J32" i="406"/>
  <c r="I32" i="406"/>
  <c r="H32" i="406"/>
  <c r="G32" i="406"/>
  <c r="F32" i="406"/>
  <c r="E32" i="406"/>
  <c r="D32" i="406"/>
  <c r="Q15" i="406"/>
  <c r="P15" i="406"/>
  <c r="O15" i="406"/>
  <c r="N15" i="406"/>
  <c r="M15" i="406"/>
  <c r="L15" i="406"/>
  <c r="K15" i="406"/>
  <c r="J15" i="406"/>
  <c r="I15" i="406"/>
  <c r="H15" i="406"/>
  <c r="G15" i="406"/>
  <c r="F15" i="406"/>
  <c r="E15" i="406"/>
  <c r="D15" i="406"/>
  <c r="L7" i="406"/>
  <c r="J7" i="406"/>
  <c r="H7" i="406"/>
  <c r="F7" i="406"/>
  <c r="L6" i="406"/>
  <c r="J6" i="406"/>
  <c r="H6" i="406"/>
  <c r="F6" i="406"/>
  <c r="M32" i="405"/>
  <c r="L32" i="405"/>
  <c r="K32" i="405"/>
  <c r="J32" i="405"/>
  <c r="I32" i="405"/>
  <c r="H32" i="405"/>
  <c r="G32" i="405"/>
  <c r="F32" i="405"/>
  <c r="E32" i="405"/>
  <c r="D32" i="405"/>
  <c r="J8" i="405" s="1"/>
  <c r="Q15" i="405"/>
  <c r="P15" i="405"/>
  <c r="O15" i="405"/>
  <c r="N15" i="405"/>
  <c r="M15" i="405"/>
  <c r="L15" i="405"/>
  <c r="K15" i="405"/>
  <c r="J15" i="405"/>
  <c r="I15" i="405"/>
  <c r="H15" i="405"/>
  <c r="G15" i="405"/>
  <c r="F15" i="405"/>
  <c r="E15" i="405"/>
  <c r="D15" i="405"/>
  <c r="L7" i="405"/>
  <c r="J7" i="405"/>
  <c r="H7" i="405"/>
  <c r="F7" i="405"/>
  <c r="L6" i="405"/>
  <c r="J6" i="405"/>
  <c r="H6" i="405"/>
  <c r="F6" i="405"/>
  <c r="M32" i="404"/>
  <c r="L32" i="404"/>
  <c r="K32" i="404"/>
  <c r="J32" i="404"/>
  <c r="I32" i="404"/>
  <c r="H32" i="404"/>
  <c r="G32" i="404"/>
  <c r="F32" i="404"/>
  <c r="E32" i="404"/>
  <c r="D32" i="404"/>
  <c r="J8" i="404" s="1"/>
  <c r="Q15" i="404"/>
  <c r="P15" i="404"/>
  <c r="O15" i="404"/>
  <c r="N15" i="404"/>
  <c r="M15" i="404"/>
  <c r="L15" i="404"/>
  <c r="K15" i="404"/>
  <c r="J15" i="404"/>
  <c r="I15" i="404"/>
  <c r="H15" i="404"/>
  <c r="G15" i="404"/>
  <c r="F15" i="404"/>
  <c r="E15" i="404"/>
  <c r="D15" i="404"/>
  <c r="L7" i="404"/>
  <c r="J7" i="404"/>
  <c r="H7" i="404"/>
  <c r="F7" i="404"/>
  <c r="L6" i="404"/>
  <c r="J6" i="404"/>
  <c r="H6" i="404"/>
  <c r="F6" i="404"/>
  <c r="AE173" i="403"/>
  <c r="AD173" i="403"/>
  <c r="AA173" i="403"/>
  <c r="Z173" i="403"/>
  <c r="M173" i="403"/>
  <c r="W172" i="403"/>
  <c r="H172" i="403"/>
  <c r="W171" i="403"/>
  <c r="H171" i="403"/>
  <c r="AG170" i="403"/>
  <c r="AF170" i="403"/>
  <c r="W170" i="403"/>
  <c r="H170" i="403"/>
  <c r="AG169" i="403"/>
  <c r="AF169" i="403"/>
  <c r="W169" i="403"/>
  <c r="H169" i="403"/>
  <c r="AG168" i="403"/>
  <c r="AF168" i="403"/>
  <c r="W168" i="403"/>
  <c r="H168" i="403"/>
  <c r="AG167" i="403"/>
  <c r="AF167" i="403"/>
  <c r="W167" i="403"/>
  <c r="H167" i="403"/>
  <c r="AG166" i="403"/>
  <c r="AF166" i="403"/>
  <c r="W166" i="403"/>
  <c r="H166" i="403"/>
  <c r="W165" i="403"/>
  <c r="N165" i="403" s="1"/>
  <c r="P165" i="403"/>
  <c r="H165" i="403"/>
  <c r="W164" i="403"/>
  <c r="N164" i="403" s="1"/>
  <c r="AG164" i="403" s="1"/>
  <c r="H164" i="403"/>
  <c r="W163" i="403"/>
  <c r="P163" i="403"/>
  <c r="N163" i="403"/>
  <c r="O163" i="403" s="1"/>
  <c r="H163" i="403"/>
  <c r="W162" i="403"/>
  <c r="N162" i="403" s="1"/>
  <c r="AG162" i="403" s="1"/>
  <c r="P162" i="403"/>
  <c r="H162" i="403"/>
  <c r="W161" i="403"/>
  <c r="N161" i="403" s="1"/>
  <c r="AF161" i="403" s="1"/>
  <c r="P161" i="403"/>
  <c r="H161" i="403"/>
  <c r="AE160" i="403"/>
  <c r="AD160" i="403"/>
  <c r="AA160" i="403"/>
  <c r="Z160" i="403"/>
  <c r="M160" i="403"/>
  <c r="W159" i="403"/>
  <c r="H159" i="403"/>
  <c r="W158" i="403"/>
  <c r="H158" i="403"/>
  <c r="W157" i="403"/>
  <c r="H157" i="403"/>
  <c r="W156" i="403"/>
  <c r="H156" i="403"/>
  <c r="W155" i="403"/>
  <c r="H155" i="403"/>
  <c r="W154" i="403"/>
  <c r="N154" i="403"/>
  <c r="O154" i="403" s="1"/>
  <c r="P154" i="403"/>
  <c r="H154" i="403"/>
  <c r="W153" i="403"/>
  <c r="P153" i="403"/>
  <c r="N153" i="403"/>
  <c r="AG153" i="403" s="1"/>
  <c r="H153" i="403"/>
  <c r="W152" i="403"/>
  <c r="P152" i="403"/>
  <c r="N152" i="403"/>
  <c r="O152" i="403" s="1"/>
  <c r="H152" i="403"/>
  <c r="W151" i="403"/>
  <c r="P151" i="403"/>
  <c r="N151" i="403"/>
  <c r="AG151" i="403" s="1"/>
  <c r="H151" i="403"/>
  <c r="W150" i="403"/>
  <c r="P150" i="403"/>
  <c r="N150" i="403"/>
  <c r="O150" i="403" s="1"/>
  <c r="H150" i="403"/>
  <c r="W149" i="403"/>
  <c r="P149" i="403"/>
  <c r="N149" i="403"/>
  <c r="AG149" i="403" s="1"/>
  <c r="H149" i="403"/>
  <c r="W148" i="403"/>
  <c r="N148" i="403" s="1"/>
  <c r="P148" i="403"/>
  <c r="H148" i="403"/>
  <c r="AE147" i="403"/>
  <c r="AD147" i="403"/>
  <c r="AA147" i="403"/>
  <c r="Z147" i="403"/>
  <c r="W147" i="403"/>
  <c r="M147" i="403"/>
  <c r="W146" i="403"/>
  <c r="H146" i="403"/>
  <c r="AG145" i="403"/>
  <c r="AF145" i="403"/>
  <c r="W145" i="403"/>
  <c r="AG144" i="403"/>
  <c r="AF144" i="403"/>
  <c r="W144" i="403"/>
  <c r="W143" i="403"/>
  <c r="N143" i="403" s="1"/>
  <c r="P143" i="403"/>
  <c r="H143" i="403"/>
  <c r="W142" i="403"/>
  <c r="N142" i="403" s="1"/>
  <c r="P142" i="403"/>
  <c r="H142" i="403"/>
  <c r="W141" i="403"/>
  <c r="N141" i="403" s="1"/>
  <c r="P141" i="403"/>
  <c r="H141" i="403"/>
  <c r="W140" i="403"/>
  <c r="N140" i="403" s="1"/>
  <c r="P140" i="403"/>
  <c r="H140" i="403"/>
  <c r="W139" i="403"/>
  <c r="N139" i="403" s="1"/>
  <c r="P139" i="403"/>
  <c r="H139" i="403"/>
  <c r="W138" i="403"/>
  <c r="N138" i="403" s="1"/>
  <c r="P138" i="403"/>
  <c r="H138" i="403"/>
  <c r="W137" i="403"/>
  <c r="N137" i="403" s="1"/>
  <c r="P137" i="403"/>
  <c r="H137" i="403"/>
  <c r="W136" i="403"/>
  <c r="N136" i="403" s="1"/>
  <c r="P136" i="403"/>
  <c r="H136" i="403"/>
  <c r="W135" i="403"/>
  <c r="N135" i="403" s="1"/>
  <c r="P135" i="403"/>
  <c r="H135" i="403"/>
  <c r="AE134" i="403"/>
  <c r="AD134" i="403"/>
  <c r="AA134" i="403"/>
  <c r="Z134" i="403"/>
  <c r="M134" i="403"/>
  <c r="W133" i="403"/>
  <c r="H133" i="403"/>
  <c r="W132" i="403"/>
  <c r="H132" i="403"/>
  <c r="AG131" i="403"/>
  <c r="AF131" i="403"/>
  <c r="W131" i="403"/>
  <c r="H131" i="403"/>
  <c r="AG130" i="403"/>
  <c r="AF130" i="403"/>
  <c r="W130" i="403"/>
  <c r="H130" i="403"/>
  <c r="W129" i="403"/>
  <c r="N129" i="403"/>
  <c r="AG129" i="403" s="1"/>
  <c r="P129" i="403"/>
  <c r="H129" i="403"/>
  <c r="W128" i="403"/>
  <c r="N128" i="403" s="1"/>
  <c r="P128" i="403"/>
  <c r="H128" i="403"/>
  <c r="W127" i="403"/>
  <c r="N127" i="403"/>
  <c r="P127" i="403"/>
  <c r="H127" i="403"/>
  <c r="W126" i="403"/>
  <c r="N126" i="403" s="1"/>
  <c r="P126" i="403"/>
  <c r="H126" i="403"/>
  <c r="W125" i="403"/>
  <c r="N125" i="403"/>
  <c r="P125" i="403"/>
  <c r="H125" i="403"/>
  <c r="W124" i="403"/>
  <c r="N124" i="403" s="1"/>
  <c r="P124" i="403"/>
  <c r="H124" i="403"/>
  <c r="W123" i="403"/>
  <c r="N123" i="403" s="1"/>
  <c r="H123" i="403"/>
  <c r="W122" i="403"/>
  <c r="N122" i="403"/>
  <c r="H122" i="403"/>
  <c r="AE121" i="403"/>
  <c r="AD121" i="403"/>
  <c r="AA121" i="403"/>
  <c r="Z121" i="403"/>
  <c r="W121" i="403"/>
  <c r="M121" i="403"/>
  <c r="P121" i="403" s="1"/>
  <c r="AG120" i="403"/>
  <c r="AF120" i="403"/>
  <c r="W120" i="403"/>
  <c r="H120" i="403"/>
  <c r="AG119" i="403"/>
  <c r="AF119" i="403"/>
  <c r="W119" i="403"/>
  <c r="H119" i="403"/>
  <c r="AG118" i="403"/>
  <c r="AF118" i="403"/>
  <c r="W118" i="403"/>
  <c r="H118" i="403"/>
  <c r="W117" i="403"/>
  <c r="N117" i="403" s="1"/>
  <c r="AF117" i="403" s="1"/>
  <c r="P117" i="403"/>
  <c r="H117" i="403"/>
  <c r="W116" i="403"/>
  <c r="N116" i="403" s="1"/>
  <c r="H116" i="403"/>
  <c r="W115" i="403"/>
  <c r="N115" i="403" s="1"/>
  <c r="P115" i="403"/>
  <c r="H115" i="403"/>
  <c r="W114" i="403"/>
  <c r="N114" i="403"/>
  <c r="H114" i="403"/>
  <c r="W113" i="403"/>
  <c r="N113" i="403" s="1"/>
  <c r="AF113" i="403" s="1"/>
  <c r="P113" i="403"/>
  <c r="H113" i="403"/>
  <c r="W112" i="403"/>
  <c r="N112" i="403"/>
  <c r="H112" i="403"/>
  <c r="W111" i="403"/>
  <c r="N111" i="403" s="1"/>
  <c r="P111" i="403"/>
  <c r="H111" i="403"/>
  <c r="W110" i="403"/>
  <c r="N110" i="403"/>
  <c r="H110" i="403"/>
  <c r="W109" i="403"/>
  <c r="N109" i="403"/>
  <c r="AG109" i="403" s="1"/>
  <c r="H109" i="403"/>
  <c r="AE108" i="403"/>
  <c r="AD108" i="403"/>
  <c r="AA108" i="403"/>
  <c r="Z108" i="403"/>
  <c r="W108" i="403"/>
  <c r="M108" i="403"/>
  <c r="W107" i="403"/>
  <c r="H107" i="403"/>
  <c r="AG106" i="403"/>
  <c r="AF106" i="403"/>
  <c r="W106" i="403"/>
  <c r="H106" i="403"/>
  <c r="AG105" i="403"/>
  <c r="AF105" i="403"/>
  <c r="W105" i="403"/>
  <c r="H105" i="403"/>
  <c r="AG104" i="403"/>
  <c r="AF104" i="403"/>
  <c r="W104" i="403"/>
  <c r="H104" i="403"/>
  <c r="W103" i="403"/>
  <c r="N103" i="403" s="1"/>
  <c r="P103" i="403"/>
  <c r="H103" i="403"/>
  <c r="W102" i="403"/>
  <c r="N102" i="403" s="1"/>
  <c r="AG102" i="403" s="1"/>
  <c r="P102" i="403"/>
  <c r="H102" i="403"/>
  <c r="W101" i="403"/>
  <c r="N101" i="403" s="1"/>
  <c r="O101" i="403" s="1"/>
  <c r="P101" i="403"/>
  <c r="H101" i="403"/>
  <c r="W100" i="403"/>
  <c r="N100" i="403"/>
  <c r="P100" i="403"/>
  <c r="H100" i="403"/>
  <c r="W99" i="403"/>
  <c r="N99" i="403" s="1"/>
  <c r="O99" i="403" s="1"/>
  <c r="P99" i="403"/>
  <c r="H99" i="403"/>
  <c r="W98" i="403"/>
  <c r="N98" i="403" s="1"/>
  <c r="P98" i="403"/>
  <c r="H98" i="403"/>
  <c r="W97" i="403"/>
  <c r="N97" i="403" s="1"/>
  <c r="AG97" i="403" s="1"/>
  <c r="O97" i="403"/>
  <c r="P97" i="403"/>
  <c r="H97" i="403"/>
  <c r="W96" i="403"/>
  <c r="N96" i="403" s="1"/>
  <c r="O96" i="403"/>
  <c r="H96" i="403"/>
  <c r="AE95" i="403"/>
  <c r="AD95" i="403"/>
  <c r="AA95" i="403"/>
  <c r="Z95" i="403"/>
  <c r="M95" i="403"/>
  <c r="AG94" i="403"/>
  <c r="AF94" i="403"/>
  <c r="W94" i="403"/>
  <c r="H94" i="403"/>
  <c r="AG93" i="403"/>
  <c r="AF93" i="403"/>
  <c r="W93" i="403"/>
  <c r="H93" i="403"/>
  <c r="AG92" i="403"/>
  <c r="AF92" i="403"/>
  <c r="W92" i="403"/>
  <c r="H92" i="403"/>
  <c r="AG91" i="403"/>
  <c r="AF91" i="403"/>
  <c r="W91" i="403"/>
  <c r="H91" i="403"/>
  <c r="AG90" i="403"/>
  <c r="AF90" i="403"/>
  <c r="W90" i="403"/>
  <c r="H90" i="403"/>
  <c r="W89" i="403"/>
  <c r="N89" i="403" s="1"/>
  <c r="O89" i="403" s="1"/>
  <c r="P89" i="403"/>
  <c r="H89" i="403"/>
  <c r="W88" i="403"/>
  <c r="N88" i="403"/>
  <c r="AG88" i="403" s="1"/>
  <c r="P88" i="403"/>
  <c r="H88" i="403"/>
  <c r="W87" i="403"/>
  <c r="N87" i="403" s="1"/>
  <c r="P87" i="403"/>
  <c r="H87" i="403"/>
  <c r="W86" i="403"/>
  <c r="N86" i="403"/>
  <c r="P86" i="403"/>
  <c r="H86" i="403"/>
  <c r="W85" i="403"/>
  <c r="N85" i="403" s="1"/>
  <c r="AG85" i="403" s="1"/>
  <c r="P85" i="403"/>
  <c r="H85" i="403"/>
  <c r="W84" i="403"/>
  <c r="N84" i="403"/>
  <c r="P84" i="403"/>
  <c r="H84" i="403"/>
  <c r="W83" i="403"/>
  <c r="P83" i="403"/>
  <c r="N83" i="403"/>
  <c r="H83" i="403"/>
  <c r="AE82" i="403"/>
  <c r="AD82" i="403"/>
  <c r="AA82" i="403"/>
  <c r="Z82" i="403"/>
  <c r="M82" i="403"/>
  <c r="W81" i="403"/>
  <c r="AG80" i="403"/>
  <c r="AF80" i="403"/>
  <c r="W80" i="403"/>
  <c r="H80" i="403"/>
  <c r="AG79" i="403"/>
  <c r="AF79" i="403"/>
  <c r="W79" i="403"/>
  <c r="H79" i="403"/>
  <c r="AG78" i="403"/>
  <c r="AF78" i="403"/>
  <c r="W78" i="403"/>
  <c r="H78" i="403"/>
  <c r="AG77" i="403"/>
  <c r="AF77" i="403"/>
  <c r="W77" i="403"/>
  <c r="H77" i="403"/>
  <c r="AG76" i="403"/>
  <c r="AF76" i="403"/>
  <c r="W76" i="403"/>
  <c r="H76" i="403"/>
  <c r="W75" i="403"/>
  <c r="N75" i="403" s="1"/>
  <c r="P75" i="403"/>
  <c r="H75" i="403"/>
  <c r="W74" i="403"/>
  <c r="N74" i="403" s="1"/>
  <c r="O74" i="403" s="1"/>
  <c r="H74" i="403"/>
  <c r="W73" i="403"/>
  <c r="N73" i="403" s="1"/>
  <c r="AF73" i="403" s="1"/>
  <c r="P73" i="403"/>
  <c r="H73" i="403"/>
  <c r="W72" i="403"/>
  <c r="N72" i="403" s="1"/>
  <c r="H72" i="403"/>
  <c r="W71" i="403"/>
  <c r="N71" i="403" s="1"/>
  <c r="AF71" i="403" s="1"/>
  <c r="P71" i="403"/>
  <c r="H71" i="403"/>
  <c r="W70" i="403"/>
  <c r="N70" i="403" s="1"/>
  <c r="P70" i="403"/>
  <c r="H70" i="403"/>
  <c r="AE69" i="403"/>
  <c r="AD69" i="403"/>
  <c r="AA69" i="403"/>
  <c r="Z69" i="403"/>
  <c r="W69" i="403"/>
  <c r="M69" i="403"/>
  <c r="W68" i="403"/>
  <c r="H68" i="403"/>
  <c r="AG67" i="403"/>
  <c r="AF67" i="403"/>
  <c r="W67" i="403"/>
  <c r="H67" i="403"/>
  <c r="AG66" i="403"/>
  <c r="AF66" i="403"/>
  <c r="W66" i="403"/>
  <c r="H66" i="403"/>
  <c r="AG65" i="403"/>
  <c r="AF65" i="403"/>
  <c r="W65" i="403"/>
  <c r="H65" i="403"/>
  <c r="AG64" i="403"/>
  <c r="AF64" i="403"/>
  <c r="W64" i="403"/>
  <c r="H64" i="403"/>
  <c r="AG63" i="403"/>
  <c r="AF63" i="403"/>
  <c r="W63" i="403"/>
  <c r="H63" i="403"/>
  <c r="AG62" i="403"/>
  <c r="AF62" i="403"/>
  <c r="W62" i="403"/>
  <c r="H62" i="403"/>
  <c r="W61" i="403"/>
  <c r="N61" i="403" s="1"/>
  <c r="O61" i="403" s="1"/>
  <c r="P61" i="403"/>
  <c r="H61" i="403"/>
  <c r="W60" i="403"/>
  <c r="P60" i="403"/>
  <c r="N60" i="403"/>
  <c r="AF60" i="403" s="1"/>
  <c r="H60" i="403"/>
  <c r="W59" i="403"/>
  <c r="N59" i="403" s="1"/>
  <c r="O59" i="403" s="1"/>
  <c r="P59" i="403"/>
  <c r="H59" i="403"/>
  <c r="W58" i="403"/>
  <c r="P58" i="403"/>
  <c r="N58" i="403"/>
  <c r="AG58" i="403" s="1"/>
  <c r="H58" i="403"/>
  <c r="W57" i="403"/>
  <c r="P57" i="403"/>
  <c r="N57" i="403"/>
  <c r="O57" i="403" s="1"/>
  <c r="Q57" i="403" s="1"/>
  <c r="H57" i="403"/>
  <c r="AE56" i="403"/>
  <c r="AD56" i="403"/>
  <c r="AA56" i="403"/>
  <c r="Z56" i="403"/>
  <c r="W56" i="403"/>
  <c r="M56" i="403"/>
  <c r="W55" i="403"/>
  <c r="H55" i="403"/>
  <c r="AG54" i="403"/>
  <c r="AF54" i="403"/>
  <c r="W54" i="403"/>
  <c r="H54" i="403"/>
  <c r="AG53" i="403"/>
  <c r="AF53" i="403"/>
  <c r="W53" i="403"/>
  <c r="H53" i="403"/>
  <c r="AG52" i="403"/>
  <c r="AF52" i="403"/>
  <c r="W52" i="403"/>
  <c r="H52" i="403"/>
  <c r="AG51" i="403"/>
  <c r="AF51" i="403"/>
  <c r="W51" i="403"/>
  <c r="H51" i="403"/>
  <c r="W50" i="403"/>
  <c r="N50" i="403" s="1"/>
  <c r="O50" i="403" s="1"/>
  <c r="Q50" i="403" s="1"/>
  <c r="P50" i="403"/>
  <c r="H50" i="403"/>
  <c r="W49" i="403"/>
  <c r="N49" i="403" s="1"/>
  <c r="H49" i="403"/>
  <c r="W48" i="403"/>
  <c r="N48" i="403" s="1"/>
  <c r="P48" i="403"/>
  <c r="H48" i="403"/>
  <c r="W47" i="403"/>
  <c r="N47" i="403"/>
  <c r="H47" i="403"/>
  <c r="W46" i="403"/>
  <c r="N46" i="403" s="1"/>
  <c r="O46" i="403" s="1"/>
  <c r="Q46" i="403" s="1"/>
  <c r="P46" i="403"/>
  <c r="H46" i="403"/>
  <c r="W45" i="403"/>
  <c r="N45" i="403" s="1"/>
  <c r="H45" i="403"/>
  <c r="W44" i="403"/>
  <c r="N44" i="403"/>
  <c r="H44" i="403"/>
  <c r="AE43" i="403"/>
  <c r="AD43" i="403"/>
  <c r="AA43" i="403"/>
  <c r="Z43" i="403"/>
  <c r="M43" i="403"/>
  <c r="W42" i="403"/>
  <c r="H42" i="403"/>
  <c r="W41" i="403"/>
  <c r="AG40" i="403"/>
  <c r="AF40" i="403"/>
  <c r="W40" i="403"/>
  <c r="H40" i="403"/>
  <c r="AG39" i="403"/>
  <c r="AF39" i="403"/>
  <c r="W39" i="403"/>
  <c r="H39" i="403"/>
  <c r="W38" i="403"/>
  <c r="N38" i="403" s="1"/>
  <c r="AG38" i="403" s="1"/>
  <c r="P38" i="403"/>
  <c r="H38" i="403"/>
  <c r="W37" i="403"/>
  <c r="N37" i="403" s="1"/>
  <c r="P37" i="403"/>
  <c r="H37" i="403"/>
  <c r="W36" i="403"/>
  <c r="N36" i="403" s="1"/>
  <c r="AG36" i="403" s="1"/>
  <c r="P36" i="403"/>
  <c r="H36" i="403"/>
  <c r="W35" i="403"/>
  <c r="N35" i="403"/>
  <c r="AF35" i="403" s="1"/>
  <c r="P35" i="403"/>
  <c r="H35" i="403"/>
  <c r="W34" i="403"/>
  <c r="N34" i="403" s="1"/>
  <c r="AG34" i="403" s="1"/>
  <c r="P34" i="403"/>
  <c r="H34" i="403"/>
  <c r="W33" i="403"/>
  <c r="N33" i="403"/>
  <c r="AF33" i="403" s="1"/>
  <c r="P33" i="403"/>
  <c r="H33" i="403"/>
  <c r="W32" i="403"/>
  <c r="N32" i="403"/>
  <c r="AF32" i="403" s="1"/>
  <c r="P32" i="403"/>
  <c r="H32" i="403"/>
  <c r="W31" i="403"/>
  <c r="N31" i="403" s="1"/>
  <c r="P31" i="403"/>
  <c r="H31" i="403"/>
  <c r="AE30" i="403"/>
  <c r="AD30" i="403"/>
  <c r="AA30" i="403"/>
  <c r="Z30" i="403"/>
  <c r="M30" i="403"/>
  <c r="AF29" i="403"/>
  <c r="W29" i="403"/>
  <c r="H29" i="403"/>
  <c r="AG28" i="403"/>
  <c r="AF28" i="403"/>
  <c r="W28" i="403"/>
  <c r="H28" i="403"/>
  <c r="AG27" i="403"/>
  <c r="AF27" i="403"/>
  <c r="W27" i="403"/>
  <c r="H27" i="403"/>
  <c r="AG26" i="403"/>
  <c r="AF26" i="403"/>
  <c r="W26" i="403"/>
  <c r="H26" i="403"/>
  <c r="AG25" i="403"/>
  <c r="AF25" i="403"/>
  <c r="W25" i="403"/>
  <c r="H25" i="403"/>
  <c r="AG24" i="403"/>
  <c r="AF24" i="403"/>
  <c r="W24" i="403"/>
  <c r="H24" i="403"/>
  <c r="W23" i="403"/>
  <c r="N23" i="403" s="1"/>
  <c r="AF23" i="403" s="1"/>
  <c r="P23" i="403"/>
  <c r="H23" i="403"/>
  <c r="W22" i="403"/>
  <c r="N22" i="403" s="1"/>
  <c r="P22" i="403"/>
  <c r="H22" i="403"/>
  <c r="W21" i="403"/>
  <c r="N21" i="403"/>
  <c r="AF21" i="403" s="1"/>
  <c r="P21" i="403"/>
  <c r="H21" i="403"/>
  <c r="W20" i="403"/>
  <c r="N20" i="403" s="1"/>
  <c r="P20" i="403"/>
  <c r="H20" i="403"/>
  <c r="W19" i="403"/>
  <c r="N19" i="403"/>
  <c r="AF19" i="403" s="1"/>
  <c r="P19" i="403"/>
  <c r="H19" i="403"/>
  <c r="W18" i="403"/>
  <c r="N18" i="403"/>
  <c r="O18" i="403" s="1"/>
  <c r="P18" i="403"/>
  <c r="H18" i="403"/>
  <c r="AE17" i="403"/>
  <c r="AD17" i="403"/>
  <c r="AA17" i="403"/>
  <c r="AA2" i="403" s="1"/>
  <c r="Z17" i="403"/>
  <c r="W17" i="403"/>
  <c r="M17" i="403"/>
  <c r="P17" i="403" s="1"/>
  <c r="AG16" i="403"/>
  <c r="AF16" i="403"/>
  <c r="W16" i="403"/>
  <c r="H16" i="403"/>
  <c r="AG15" i="403"/>
  <c r="AF15" i="403"/>
  <c r="W15" i="403"/>
  <c r="H15" i="403"/>
  <c r="AG14" i="403"/>
  <c r="AF14" i="403"/>
  <c r="W14" i="403"/>
  <c r="H14" i="403"/>
  <c r="AG13" i="403"/>
  <c r="AF13" i="403"/>
  <c r="W13" i="403"/>
  <c r="H13" i="403"/>
  <c r="AG12" i="403"/>
  <c r="AF12" i="403"/>
  <c r="W12" i="403"/>
  <c r="H12" i="403"/>
  <c r="W11" i="403"/>
  <c r="N11" i="403" s="1"/>
  <c r="H11" i="403"/>
  <c r="W10" i="403"/>
  <c r="N10" i="403" s="1"/>
  <c r="P10" i="403"/>
  <c r="H10" i="403"/>
  <c r="W9" i="403"/>
  <c r="N9" i="403" s="1"/>
  <c r="H9" i="403"/>
  <c r="W8" i="403"/>
  <c r="N8" i="403" s="1"/>
  <c r="P8" i="403"/>
  <c r="H8" i="403"/>
  <c r="W7" i="403"/>
  <c r="N7" i="403" s="1"/>
  <c r="H7" i="403"/>
  <c r="W6" i="403"/>
  <c r="N6" i="403" s="1"/>
  <c r="P6" i="403"/>
  <c r="H6" i="403"/>
  <c r="W5" i="403"/>
  <c r="N5" i="403" s="1"/>
  <c r="P5" i="403"/>
  <c r="H5" i="403"/>
  <c r="AE2" i="403"/>
  <c r="AD2" i="403"/>
  <c r="I2" i="403"/>
  <c r="I1" i="403"/>
  <c r="E1" i="403"/>
  <c r="AE173" i="402"/>
  <c r="AD173" i="402"/>
  <c r="AA173" i="402"/>
  <c r="Z173" i="402"/>
  <c r="M173" i="402"/>
  <c r="W172" i="402"/>
  <c r="H172" i="402"/>
  <c r="W171" i="402"/>
  <c r="H171" i="402"/>
  <c r="AG170" i="402"/>
  <c r="AF170" i="402"/>
  <c r="W170" i="402"/>
  <c r="H170" i="402"/>
  <c r="AG169" i="402"/>
  <c r="AF169" i="402"/>
  <c r="W169" i="402"/>
  <c r="H169" i="402"/>
  <c r="AG168" i="402"/>
  <c r="AF168" i="402"/>
  <c r="W168" i="402"/>
  <c r="H168" i="402"/>
  <c r="AG167" i="402"/>
  <c r="AF167" i="402"/>
  <c r="W167" i="402"/>
  <c r="H167" i="402"/>
  <c r="AG166" i="402"/>
  <c r="AF166" i="402"/>
  <c r="W166" i="402"/>
  <c r="H166" i="402"/>
  <c r="W165" i="402"/>
  <c r="N165" i="402" s="1"/>
  <c r="P165" i="402"/>
  <c r="H165" i="402"/>
  <c r="W164" i="402"/>
  <c r="N164" i="402" s="1"/>
  <c r="P164" i="402"/>
  <c r="H164" i="402"/>
  <c r="W163" i="402"/>
  <c r="N163" i="402" s="1"/>
  <c r="P163" i="402"/>
  <c r="H163" i="402"/>
  <c r="W162" i="402"/>
  <c r="N162" i="402" s="1"/>
  <c r="P162" i="402"/>
  <c r="H162" i="402"/>
  <c r="W161" i="402"/>
  <c r="N161" i="402" s="1"/>
  <c r="P161" i="402"/>
  <c r="P173" i="402"/>
  <c r="H161" i="402"/>
  <c r="AE160" i="402"/>
  <c r="AD160" i="402"/>
  <c r="AA160" i="402"/>
  <c r="Z160" i="402"/>
  <c r="M160" i="402"/>
  <c r="W159" i="402"/>
  <c r="H159" i="402"/>
  <c r="W158" i="402"/>
  <c r="H158" i="402"/>
  <c r="W157" i="402"/>
  <c r="H157" i="402"/>
  <c r="W156" i="402"/>
  <c r="H156" i="402"/>
  <c r="W155" i="402"/>
  <c r="H155" i="402"/>
  <c r="W154" i="402"/>
  <c r="N154" i="402"/>
  <c r="AG154" i="402" s="1"/>
  <c r="P154" i="402"/>
  <c r="H154" i="402"/>
  <c r="W153" i="402"/>
  <c r="P153" i="402"/>
  <c r="N153" i="402"/>
  <c r="O153" i="402" s="1"/>
  <c r="H153" i="402"/>
  <c r="W152" i="402"/>
  <c r="N152" i="402" s="1"/>
  <c r="AG152" i="402" s="1"/>
  <c r="P152" i="402"/>
  <c r="H152" i="402"/>
  <c r="W151" i="402"/>
  <c r="N151" i="402" s="1"/>
  <c r="P151" i="402"/>
  <c r="H151" i="402"/>
  <c r="W150" i="402"/>
  <c r="N150" i="402" s="1"/>
  <c r="AG150" i="402" s="1"/>
  <c r="P150" i="402"/>
  <c r="H150" i="402"/>
  <c r="W149" i="402"/>
  <c r="N149" i="402" s="1"/>
  <c r="P149" i="402"/>
  <c r="H149" i="402"/>
  <c r="W148" i="402"/>
  <c r="N148" i="402" s="1"/>
  <c r="P148" i="402"/>
  <c r="H148" i="402"/>
  <c r="AE147" i="402"/>
  <c r="AD147" i="402"/>
  <c r="AA147" i="402"/>
  <c r="Z147" i="402"/>
  <c r="W147" i="402"/>
  <c r="M147" i="402"/>
  <c r="W146" i="402"/>
  <c r="H146" i="402"/>
  <c r="AG145" i="402"/>
  <c r="AF145" i="402"/>
  <c r="W145" i="402"/>
  <c r="AG144" i="402"/>
  <c r="AF144" i="402"/>
  <c r="W144" i="402"/>
  <c r="W143" i="402"/>
  <c r="N143" i="402" s="1"/>
  <c r="P143" i="402"/>
  <c r="H143" i="402"/>
  <c r="W142" i="402"/>
  <c r="N142" i="402" s="1"/>
  <c r="P142" i="402"/>
  <c r="H142" i="402"/>
  <c r="W141" i="402"/>
  <c r="N141" i="402" s="1"/>
  <c r="P141" i="402"/>
  <c r="H141" i="402"/>
  <c r="W140" i="402"/>
  <c r="N140" i="402" s="1"/>
  <c r="P140" i="402"/>
  <c r="H140" i="402"/>
  <c r="W139" i="402"/>
  <c r="N139" i="402" s="1"/>
  <c r="P139" i="402"/>
  <c r="H139" i="402"/>
  <c r="W138" i="402"/>
  <c r="N138" i="402" s="1"/>
  <c r="P138" i="402"/>
  <c r="H138" i="402"/>
  <c r="W137" i="402"/>
  <c r="N137" i="402" s="1"/>
  <c r="P137" i="402"/>
  <c r="H137" i="402"/>
  <c r="W136" i="402"/>
  <c r="N136" i="402" s="1"/>
  <c r="P136" i="402"/>
  <c r="H136" i="402"/>
  <c r="W135" i="402"/>
  <c r="N135" i="402" s="1"/>
  <c r="P135" i="402"/>
  <c r="H135" i="402"/>
  <c r="AE134" i="402"/>
  <c r="AD134" i="402"/>
  <c r="AA134" i="402"/>
  <c r="Z134" i="402"/>
  <c r="M134" i="402"/>
  <c r="W133" i="402"/>
  <c r="H133" i="402"/>
  <c r="W132" i="402"/>
  <c r="H132" i="402"/>
  <c r="AG131" i="402"/>
  <c r="AF131" i="402"/>
  <c r="W131" i="402"/>
  <c r="H131" i="402"/>
  <c r="AG130" i="402"/>
  <c r="AF130" i="402"/>
  <c r="W130" i="402"/>
  <c r="H130" i="402"/>
  <c r="W129" i="402"/>
  <c r="N129" i="402"/>
  <c r="P129" i="402"/>
  <c r="H129" i="402"/>
  <c r="W128" i="402"/>
  <c r="N128" i="402" s="1"/>
  <c r="AF128" i="402" s="1"/>
  <c r="P128" i="402"/>
  <c r="O128" i="402"/>
  <c r="H128" i="402"/>
  <c r="W127" i="402"/>
  <c r="N127" i="402"/>
  <c r="P127" i="402"/>
  <c r="H127" i="402"/>
  <c r="W126" i="402"/>
  <c r="N126" i="402" s="1"/>
  <c r="P126" i="402"/>
  <c r="H126" i="402"/>
  <c r="W125" i="402"/>
  <c r="N125" i="402"/>
  <c r="P125" i="402"/>
  <c r="H125" i="402"/>
  <c r="W124" i="402"/>
  <c r="N124" i="402" s="1"/>
  <c r="P124" i="402"/>
  <c r="H124" i="402"/>
  <c r="W123" i="402"/>
  <c r="N123" i="402"/>
  <c r="P123" i="402"/>
  <c r="H123" i="402"/>
  <c r="W122" i="402"/>
  <c r="N122" i="402" s="1"/>
  <c r="P122" i="402"/>
  <c r="H122" i="402"/>
  <c r="AE121" i="402"/>
  <c r="AD121" i="402"/>
  <c r="AA121" i="402"/>
  <c r="Z121" i="402"/>
  <c r="W121" i="402"/>
  <c r="M121" i="402"/>
  <c r="AG120" i="402"/>
  <c r="AF120" i="402"/>
  <c r="W120" i="402"/>
  <c r="H120" i="402"/>
  <c r="AG119" i="402"/>
  <c r="AF119" i="402"/>
  <c r="W119" i="402"/>
  <c r="H119" i="402"/>
  <c r="AG118" i="402"/>
  <c r="AF118" i="402"/>
  <c r="W118" i="402"/>
  <c r="H118" i="402"/>
  <c r="W117" i="402"/>
  <c r="P117" i="402"/>
  <c r="N117" i="402"/>
  <c r="AF117" i="402" s="1"/>
  <c r="H117" i="402"/>
  <c r="W116" i="402"/>
  <c r="P116" i="402"/>
  <c r="N116" i="402"/>
  <c r="AG116" i="402" s="1"/>
  <c r="H116" i="402"/>
  <c r="W115" i="402"/>
  <c r="P115" i="402"/>
  <c r="N115" i="402"/>
  <c r="AF115" i="402" s="1"/>
  <c r="H115" i="402"/>
  <c r="W114" i="402"/>
  <c r="N114" i="402"/>
  <c r="AG114" i="402" s="1"/>
  <c r="P114" i="402"/>
  <c r="H114" i="402"/>
  <c r="W113" i="402"/>
  <c r="N113" i="402"/>
  <c r="AF113" i="402" s="1"/>
  <c r="P113" i="402"/>
  <c r="H113" i="402"/>
  <c r="W112" i="402"/>
  <c r="N112" i="402"/>
  <c r="AG112" i="402" s="1"/>
  <c r="P112" i="402"/>
  <c r="H112" i="402"/>
  <c r="W111" i="402"/>
  <c r="P111" i="402"/>
  <c r="N111" i="402"/>
  <c r="AF111" i="402" s="1"/>
  <c r="H111" i="402"/>
  <c r="W110" i="402"/>
  <c r="N110" i="402"/>
  <c r="AG110" i="402" s="1"/>
  <c r="P110" i="402"/>
  <c r="H110" i="402"/>
  <c r="W109" i="402"/>
  <c r="N109" i="402" s="1"/>
  <c r="P109" i="402"/>
  <c r="H109" i="402"/>
  <c r="AE108" i="402"/>
  <c r="AD108" i="402"/>
  <c r="AA108" i="402"/>
  <c r="Z108" i="402"/>
  <c r="W108" i="402"/>
  <c r="M108" i="402"/>
  <c r="W107" i="402"/>
  <c r="H107" i="402"/>
  <c r="AG106" i="402"/>
  <c r="AF106" i="402"/>
  <c r="W106" i="402"/>
  <c r="H106" i="402"/>
  <c r="AG105" i="402"/>
  <c r="AF105" i="402"/>
  <c r="W105" i="402"/>
  <c r="H105" i="402"/>
  <c r="W104" i="402"/>
  <c r="N104" i="402"/>
  <c r="AG104" i="402" s="1"/>
  <c r="P104" i="402"/>
  <c r="H104" i="402"/>
  <c r="W103" i="402"/>
  <c r="P103" i="402"/>
  <c r="N103" i="402"/>
  <c r="O103" i="402" s="1"/>
  <c r="H103" i="402"/>
  <c r="W102" i="402"/>
  <c r="N102" i="402"/>
  <c r="AG102" i="402" s="1"/>
  <c r="P102" i="402"/>
  <c r="H102" i="402"/>
  <c r="W101" i="402"/>
  <c r="N101" i="402" s="1"/>
  <c r="P101" i="402"/>
  <c r="H101" i="402"/>
  <c r="W100" i="402"/>
  <c r="N100" i="402" s="1"/>
  <c r="P100" i="402"/>
  <c r="H100" i="402"/>
  <c r="W99" i="402"/>
  <c r="N99" i="402" s="1"/>
  <c r="P99" i="402"/>
  <c r="H99" i="402"/>
  <c r="W98" i="402"/>
  <c r="N98" i="402" s="1"/>
  <c r="P98" i="402"/>
  <c r="H98" i="402"/>
  <c r="W97" i="402"/>
  <c r="P97" i="402"/>
  <c r="N97" i="402"/>
  <c r="O97" i="402" s="1"/>
  <c r="H97" i="402"/>
  <c r="W96" i="402"/>
  <c r="N96" i="402" s="1"/>
  <c r="P96" i="402"/>
  <c r="H96" i="402"/>
  <c r="AE95" i="402"/>
  <c r="AD95" i="402"/>
  <c r="AA95" i="402"/>
  <c r="Z95" i="402"/>
  <c r="M95" i="402"/>
  <c r="AG94" i="402"/>
  <c r="AF94" i="402"/>
  <c r="W94" i="402"/>
  <c r="H94" i="402"/>
  <c r="AG93" i="402"/>
  <c r="AF93" i="402"/>
  <c r="W93" i="402"/>
  <c r="H93" i="402"/>
  <c r="AG92" i="402"/>
  <c r="AF92" i="402"/>
  <c r="W92" i="402"/>
  <c r="H92" i="402"/>
  <c r="AG91" i="402"/>
  <c r="AF91" i="402"/>
  <c r="W91" i="402"/>
  <c r="H91" i="402"/>
  <c r="AG90" i="402"/>
  <c r="AF90" i="402"/>
  <c r="W90" i="402"/>
  <c r="H90" i="402"/>
  <c r="W89" i="402"/>
  <c r="N89" i="402" s="1"/>
  <c r="P89" i="402"/>
  <c r="H89" i="402"/>
  <c r="W88" i="402"/>
  <c r="N88" i="402" s="1"/>
  <c r="AG88" i="402" s="1"/>
  <c r="P88" i="402"/>
  <c r="H88" i="402"/>
  <c r="W87" i="402"/>
  <c r="P87" i="402"/>
  <c r="N87" i="402"/>
  <c r="O87" i="402" s="1"/>
  <c r="H87" i="402"/>
  <c r="W86" i="402"/>
  <c r="N86" i="402"/>
  <c r="AG86" i="402" s="1"/>
  <c r="P86" i="402"/>
  <c r="H86" i="402"/>
  <c r="W85" i="402"/>
  <c r="P85" i="402"/>
  <c r="N85" i="402"/>
  <c r="O85" i="402" s="1"/>
  <c r="H85" i="402"/>
  <c r="W84" i="402"/>
  <c r="N84" i="402" s="1"/>
  <c r="AG84" i="402" s="1"/>
  <c r="H84" i="402"/>
  <c r="W83" i="402"/>
  <c r="N83" i="402"/>
  <c r="AF83" i="402" s="1"/>
  <c r="P83" i="402"/>
  <c r="H83" i="402"/>
  <c r="AE82" i="402"/>
  <c r="AD82" i="402"/>
  <c r="AA82" i="402"/>
  <c r="Z82" i="402"/>
  <c r="M82" i="402"/>
  <c r="W81" i="402"/>
  <c r="AG80" i="402"/>
  <c r="AF80" i="402"/>
  <c r="W80" i="402"/>
  <c r="H80" i="402"/>
  <c r="AG79" i="402"/>
  <c r="AF79" i="402"/>
  <c r="W79" i="402"/>
  <c r="H79" i="402"/>
  <c r="AG78" i="402"/>
  <c r="AF78" i="402"/>
  <c r="W78" i="402"/>
  <c r="H78" i="402"/>
  <c r="AG77" i="402"/>
  <c r="AF77" i="402"/>
  <c r="W77" i="402"/>
  <c r="H77" i="402"/>
  <c r="AG76" i="402"/>
  <c r="AF76" i="402"/>
  <c r="W76" i="402"/>
  <c r="H76" i="402"/>
  <c r="W75" i="402"/>
  <c r="N75" i="402" s="1"/>
  <c r="P75" i="402"/>
  <c r="H75" i="402"/>
  <c r="W74" i="402"/>
  <c r="N74" i="402" s="1"/>
  <c r="P74" i="402"/>
  <c r="H74" i="402"/>
  <c r="W73" i="402"/>
  <c r="N73" i="402" s="1"/>
  <c r="P73" i="402"/>
  <c r="H73" i="402"/>
  <c r="W72" i="402"/>
  <c r="N72" i="402"/>
  <c r="AF72" i="402" s="1"/>
  <c r="P72" i="402"/>
  <c r="H72" i="402"/>
  <c r="W71" i="402"/>
  <c r="N71" i="402" s="1"/>
  <c r="P71" i="402"/>
  <c r="H71" i="402"/>
  <c r="W70" i="402"/>
  <c r="N70" i="402" s="1"/>
  <c r="P82" i="402"/>
  <c r="H70" i="402"/>
  <c r="AE69" i="402"/>
  <c r="AD69" i="402"/>
  <c r="AA69" i="402"/>
  <c r="Z69" i="402"/>
  <c r="W69" i="402"/>
  <c r="M69" i="402"/>
  <c r="P69" i="402" s="1"/>
  <c r="W68" i="402"/>
  <c r="H68" i="402"/>
  <c r="AG67" i="402"/>
  <c r="AF67" i="402"/>
  <c r="W67" i="402"/>
  <c r="H67" i="402"/>
  <c r="AG66" i="402"/>
  <c r="AF66" i="402"/>
  <c r="W66" i="402"/>
  <c r="H66" i="402"/>
  <c r="AG65" i="402"/>
  <c r="AF65" i="402"/>
  <c r="W65" i="402"/>
  <c r="H65" i="402"/>
  <c r="AG64" i="402"/>
  <c r="AF64" i="402"/>
  <c r="W64" i="402"/>
  <c r="H64" i="402"/>
  <c r="AG63" i="402"/>
  <c r="AF63" i="402"/>
  <c r="W63" i="402"/>
  <c r="H63" i="402"/>
  <c r="AG62" i="402"/>
  <c r="AF62" i="402"/>
  <c r="W62" i="402"/>
  <c r="H62" i="402"/>
  <c r="W61" i="402"/>
  <c r="N61" i="402"/>
  <c r="AG61" i="402" s="1"/>
  <c r="P61" i="402"/>
  <c r="H61" i="402"/>
  <c r="W60" i="402"/>
  <c r="P60" i="402"/>
  <c r="N60" i="402"/>
  <c r="O60" i="402" s="1"/>
  <c r="H60" i="402"/>
  <c r="W59" i="402"/>
  <c r="N59" i="402"/>
  <c r="AG59" i="402" s="1"/>
  <c r="P59" i="402"/>
  <c r="H59" i="402"/>
  <c r="W58" i="402"/>
  <c r="P58" i="402"/>
  <c r="N58" i="402"/>
  <c r="O58" i="402" s="1"/>
  <c r="H58" i="402"/>
  <c r="W57" i="402"/>
  <c r="N57" i="402" s="1"/>
  <c r="P57" i="402"/>
  <c r="H57" i="402"/>
  <c r="AE56" i="402"/>
  <c r="AD56" i="402"/>
  <c r="AA56" i="402"/>
  <c r="Z56" i="402"/>
  <c r="W56" i="402"/>
  <c r="M56" i="402"/>
  <c r="W55" i="402"/>
  <c r="H55" i="402"/>
  <c r="AG54" i="402"/>
  <c r="AF54" i="402"/>
  <c r="W54" i="402"/>
  <c r="H54" i="402"/>
  <c r="AG53" i="402"/>
  <c r="AF53" i="402"/>
  <c r="W53" i="402"/>
  <c r="H53" i="402"/>
  <c r="AG52" i="402"/>
  <c r="AF52" i="402"/>
  <c r="W52" i="402"/>
  <c r="H52" i="402"/>
  <c r="AG51" i="402"/>
  <c r="AF51" i="402"/>
  <c r="W51" i="402"/>
  <c r="H51" i="402"/>
  <c r="W50" i="402"/>
  <c r="N50" i="402" s="1"/>
  <c r="P50" i="402"/>
  <c r="H50" i="402"/>
  <c r="W49" i="402"/>
  <c r="N49" i="402" s="1"/>
  <c r="P49" i="402"/>
  <c r="H49" i="402"/>
  <c r="W48" i="402"/>
  <c r="N48" i="402" s="1"/>
  <c r="P48" i="402"/>
  <c r="H48" i="402"/>
  <c r="W47" i="402"/>
  <c r="N47" i="402"/>
  <c r="AF47" i="402" s="1"/>
  <c r="P47" i="402"/>
  <c r="H47" i="402"/>
  <c r="W46" i="402"/>
  <c r="N46" i="402" s="1"/>
  <c r="P46" i="402"/>
  <c r="H46" i="402"/>
  <c r="W45" i="402"/>
  <c r="N45" i="402"/>
  <c r="AF45" i="402" s="1"/>
  <c r="P45" i="402"/>
  <c r="H45" i="402"/>
  <c r="W44" i="402"/>
  <c r="N44" i="402"/>
  <c r="O44" i="402" s="1"/>
  <c r="P44" i="402"/>
  <c r="H44" i="402"/>
  <c r="AE43" i="402"/>
  <c r="AD43" i="402"/>
  <c r="AA43" i="402"/>
  <c r="Z43" i="402"/>
  <c r="M43" i="402"/>
  <c r="W42" i="402"/>
  <c r="H42" i="402"/>
  <c r="W41" i="402"/>
  <c r="AG40" i="402"/>
  <c r="AF40" i="402"/>
  <c r="W40" i="402"/>
  <c r="H40" i="402"/>
  <c r="AG39" i="402"/>
  <c r="AF39" i="402"/>
  <c r="W39" i="402"/>
  <c r="H39" i="402"/>
  <c r="W38" i="402"/>
  <c r="N38" i="402" s="1"/>
  <c r="P38" i="402"/>
  <c r="H38" i="402"/>
  <c r="W37" i="402"/>
  <c r="N37" i="402" s="1"/>
  <c r="P37" i="402"/>
  <c r="H37" i="402"/>
  <c r="W36" i="402"/>
  <c r="N36" i="402" s="1"/>
  <c r="P36" i="402"/>
  <c r="H36" i="402"/>
  <c r="W35" i="402"/>
  <c r="N35" i="402" s="1"/>
  <c r="P35" i="402"/>
  <c r="H35" i="402"/>
  <c r="W34" i="402"/>
  <c r="N34" i="402" s="1"/>
  <c r="P34" i="402"/>
  <c r="H34" i="402"/>
  <c r="W33" i="402"/>
  <c r="N33" i="402" s="1"/>
  <c r="P33" i="402"/>
  <c r="H33" i="402"/>
  <c r="W32" i="402"/>
  <c r="N32" i="402" s="1"/>
  <c r="P32" i="402"/>
  <c r="H32" i="402"/>
  <c r="W31" i="402"/>
  <c r="N31" i="402" s="1"/>
  <c r="H31" i="402"/>
  <c r="AE30" i="402"/>
  <c r="AD30" i="402"/>
  <c r="AA30" i="402"/>
  <c r="Z30" i="402"/>
  <c r="M30" i="402"/>
  <c r="AF29" i="402"/>
  <c r="W29" i="402"/>
  <c r="H29" i="402"/>
  <c r="AG28" i="402"/>
  <c r="AF28" i="402"/>
  <c r="W28" i="402"/>
  <c r="H28" i="402"/>
  <c r="AG27" i="402"/>
  <c r="AF27" i="402"/>
  <c r="W27" i="402"/>
  <c r="H27" i="402"/>
  <c r="AG26" i="402"/>
  <c r="AF26" i="402"/>
  <c r="W26" i="402"/>
  <c r="H26" i="402"/>
  <c r="AG25" i="402"/>
  <c r="AF25" i="402"/>
  <c r="W25" i="402"/>
  <c r="H25" i="402"/>
  <c r="AG24" i="402"/>
  <c r="AF24" i="402"/>
  <c r="W24" i="402"/>
  <c r="H24" i="402"/>
  <c r="W23" i="402"/>
  <c r="N23" i="402" s="1"/>
  <c r="P23" i="402"/>
  <c r="H23" i="402"/>
  <c r="W22" i="402"/>
  <c r="N22" i="402" s="1"/>
  <c r="P22" i="402"/>
  <c r="H22" i="402"/>
  <c r="W21" i="402"/>
  <c r="N21" i="402" s="1"/>
  <c r="P21" i="402"/>
  <c r="H21" i="402"/>
  <c r="W20" i="402"/>
  <c r="N20" i="402" s="1"/>
  <c r="P20" i="402"/>
  <c r="H20" i="402"/>
  <c r="W19" i="402"/>
  <c r="N19" i="402" s="1"/>
  <c r="P19" i="402"/>
  <c r="H19" i="402"/>
  <c r="W18" i="402"/>
  <c r="N18" i="402"/>
  <c r="H18" i="402"/>
  <c r="AE17" i="402"/>
  <c r="AD17" i="402"/>
  <c r="AA17" i="402"/>
  <c r="Z17" i="402"/>
  <c r="W17" i="402"/>
  <c r="M17" i="402"/>
  <c r="AG16" i="402"/>
  <c r="AF16" i="402"/>
  <c r="W16" i="402"/>
  <c r="H16" i="402"/>
  <c r="AG15" i="402"/>
  <c r="AF15" i="402"/>
  <c r="W15" i="402"/>
  <c r="H15" i="402"/>
  <c r="AG14" i="402"/>
  <c r="AF14" i="402"/>
  <c r="W14" i="402"/>
  <c r="H14" i="402"/>
  <c r="AG13" i="402"/>
  <c r="AF13" i="402"/>
  <c r="W13" i="402"/>
  <c r="H13" i="402"/>
  <c r="AG12" i="402"/>
  <c r="AF12" i="402"/>
  <c r="W12" i="402"/>
  <c r="H12" i="402"/>
  <c r="W11" i="402"/>
  <c r="N11" i="402" s="1"/>
  <c r="P11" i="402"/>
  <c r="H11" i="402"/>
  <c r="W10" i="402"/>
  <c r="N10" i="402" s="1"/>
  <c r="AG10" i="402" s="1"/>
  <c r="P10" i="402"/>
  <c r="H10" i="402"/>
  <c r="W9" i="402"/>
  <c r="N9" i="402" s="1"/>
  <c r="O9" i="402" s="1"/>
  <c r="P9" i="402"/>
  <c r="H9" i="402"/>
  <c r="W8" i="402"/>
  <c r="N8" i="402" s="1"/>
  <c r="P8" i="402"/>
  <c r="H8" i="402"/>
  <c r="W7" i="402"/>
  <c r="N7" i="402"/>
  <c r="AF7" i="402" s="1"/>
  <c r="P7" i="402"/>
  <c r="H7" i="402"/>
  <c r="W6" i="402"/>
  <c r="N6" i="402" s="1"/>
  <c r="P6" i="402"/>
  <c r="H6" i="402"/>
  <c r="W5" i="402"/>
  <c r="N5" i="402" s="1"/>
  <c r="P5" i="402"/>
  <c r="P17" i="402"/>
  <c r="H5" i="402"/>
  <c r="AA2" i="402"/>
  <c r="Z2" i="402"/>
  <c r="I2" i="402"/>
  <c r="E1" i="402"/>
  <c r="AE173" i="401"/>
  <c r="AD173" i="401"/>
  <c r="AA173" i="401"/>
  <c r="Z173" i="401"/>
  <c r="M173" i="401"/>
  <c r="W172" i="401"/>
  <c r="H172" i="401"/>
  <c r="W171" i="401"/>
  <c r="H171" i="401"/>
  <c r="AG170" i="401"/>
  <c r="AF170" i="401"/>
  <c r="W170" i="401"/>
  <c r="H170" i="401"/>
  <c r="AG169" i="401"/>
  <c r="AF169" i="401"/>
  <c r="W169" i="401"/>
  <c r="H169" i="401"/>
  <c r="AG168" i="401"/>
  <c r="AF168" i="401"/>
  <c r="W168" i="401"/>
  <c r="H168" i="401"/>
  <c r="AG167" i="401"/>
  <c r="AF167" i="401"/>
  <c r="W167" i="401"/>
  <c r="H167" i="401"/>
  <c r="AG166" i="401"/>
  <c r="AF166" i="401"/>
  <c r="W166" i="401"/>
  <c r="H166" i="401"/>
  <c r="W165" i="401"/>
  <c r="N165" i="401" s="1"/>
  <c r="AF165" i="401" s="1"/>
  <c r="P165" i="401"/>
  <c r="H165" i="401"/>
  <c r="W164" i="401"/>
  <c r="N164" i="401" s="1"/>
  <c r="AG164" i="401" s="1"/>
  <c r="P164" i="401"/>
  <c r="H164" i="401"/>
  <c r="W163" i="401"/>
  <c r="N163" i="401" s="1"/>
  <c r="AF163" i="401" s="1"/>
  <c r="P163" i="401"/>
  <c r="H163" i="401"/>
  <c r="W162" i="401"/>
  <c r="N162" i="401" s="1"/>
  <c r="AG162" i="401" s="1"/>
  <c r="P162" i="401"/>
  <c r="H162" i="401"/>
  <c r="W161" i="401"/>
  <c r="N161" i="401" s="1"/>
  <c r="P161" i="401"/>
  <c r="H161" i="401"/>
  <c r="AE160" i="401"/>
  <c r="AD160" i="401"/>
  <c r="AA160" i="401"/>
  <c r="Z160" i="401"/>
  <c r="M160" i="401"/>
  <c r="W159" i="401"/>
  <c r="H159" i="401"/>
  <c r="W158" i="401"/>
  <c r="H158" i="401"/>
  <c r="W157" i="401"/>
  <c r="H157" i="401"/>
  <c r="W156" i="401"/>
  <c r="H156" i="401"/>
  <c r="W155" i="401"/>
  <c r="H155" i="401"/>
  <c r="W154" i="401"/>
  <c r="N154" i="401" s="1"/>
  <c r="AF154" i="401" s="1"/>
  <c r="P154" i="401"/>
  <c r="H154" i="401"/>
  <c r="W153" i="401"/>
  <c r="N153" i="401" s="1"/>
  <c r="AG153" i="401" s="1"/>
  <c r="P153" i="401"/>
  <c r="H153" i="401"/>
  <c r="W152" i="401"/>
  <c r="N152" i="401" s="1"/>
  <c r="AF152" i="401" s="1"/>
  <c r="P152" i="401"/>
  <c r="H152" i="401"/>
  <c r="W151" i="401"/>
  <c r="N151" i="401" s="1"/>
  <c r="AG151" i="401" s="1"/>
  <c r="P151" i="401"/>
  <c r="H151" i="401"/>
  <c r="W150" i="401"/>
  <c r="N150" i="401" s="1"/>
  <c r="AF150" i="401" s="1"/>
  <c r="P150" i="401"/>
  <c r="H150" i="401"/>
  <c r="W149" i="401"/>
  <c r="N149" i="401" s="1"/>
  <c r="AG149" i="401" s="1"/>
  <c r="P149" i="401"/>
  <c r="H149" i="401"/>
  <c r="W148" i="401"/>
  <c r="N148" i="401" s="1"/>
  <c r="P148" i="401"/>
  <c r="H148" i="401"/>
  <c r="AE147" i="401"/>
  <c r="AD147" i="401"/>
  <c r="AA147" i="401"/>
  <c r="Z147" i="401"/>
  <c r="W147" i="401"/>
  <c r="M147" i="401"/>
  <c r="W146" i="401"/>
  <c r="H146" i="401"/>
  <c r="AG145" i="401"/>
  <c r="AF145" i="401"/>
  <c r="W145" i="401"/>
  <c r="AG144" i="401"/>
  <c r="AF144" i="401"/>
  <c r="W144" i="401"/>
  <c r="W143" i="401"/>
  <c r="P143" i="401"/>
  <c r="N143" i="401"/>
  <c r="O143" i="401" s="1"/>
  <c r="H143" i="401"/>
  <c r="W142" i="401"/>
  <c r="N142" i="401" s="1"/>
  <c r="P142" i="401"/>
  <c r="H142" i="401"/>
  <c r="W141" i="401"/>
  <c r="P141" i="401"/>
  <c r="N141" i="401"/>
  <c r="O141" i="401" s="1"/>
  <c r="H141" i="401"/>
  <c r="W140" i="401"/>
  <c r="N140" i="401" s="1"/>
  <c r="P140" i="401"/>
  <c r="H140" i="401"/>
  <c r="W139" i="401"/>
  <c r="N139" i="401"/>
  <c r="O139" i="401" s="1"/>
  <c r="P139" i="401"/>
  <c r="H139" i="401"/>
  <c r="W138" i="401"/>
  <c r="N138" i="401" s="1"/>
  <c r="P138" i="401"/>
  <c r="H138" i="401"/>
  <c r="W137" i="401"/>
  <c r="N137" i="401"/>
  <c r="O137" i="401" s="1"/>
  <c r="P137" i="401"/>
  <c r="H137" i="401"/>
  <c r="W136" i="401"/>
  <c r="N136" i="401" s="1"/>
  <c r="P136" i="401"/>
  <c r="H136" i="401"/>
  <c r="W135" i="401"/>
  <c r="N135" i="401" s="1"/>
  <c r="P135" i="401"/>
  <c r="H135" i="401"/>
  <c r="AE134" i="401"/>
  <c r="AD134" i="401"/>
  <c r="AA134" i="401"/>
  <c r="Z134" i="401"/>
  <c r="M134" i="401"/>
  <c r="P134" i="401" s="1"/>
  <c r="W133" i="401"/>
  <c r="H133" i="401"/>
  <c r="W132" i="401"/>
  <c r="H132" i="401"/>
  <c r="AG131" i="401"/>
  <c r="AF131" i="401"/>
  <c r="W131" i="401"/>
  <c r="H131" i="401"/>
  <c r="AG130" i="401"/>
  <c r="AF130" i="401"/>
  <c r="W130" i="401"/>
  <c r="H130" i="401"/>
  <c r="W129" i="401"/>
  <c r="N129" i="401"/>
  <c r="O129" i="401" s="1"/>
  <c r="P129" i="401"/>
  <c r="H129" i="401"/>
  <c r="W128" i="401"/>
  <c r="N128" i="401" s="1"/>
  <c r="P128" i="401"/>
  <c r="H128" i="401"/>
  <c r="W127" i="401"/>
  <c r="N127" i="401" s="1"/>
  <c r="O127" i="401" s="1"/>
  <c r="P127" i="401"/>
  <c r="H127" i="401"/>
  <c r="W126" i="401"/>
  <c r="N126" i="401" s="1"/>
  <c r="P126" i="401"/>
  <c r="H126" i="401"/>
  <c r="W125" i="401"/>
  <c r="N125" i="401"/>
  <c r="O125" i="401" s="1"/>
  <c r="P125" i="401"/>
  <c r="H125" i="401"/>
  <c r="W124" i="401"/>
  <c r="N124" i="401" s="1"/>
  <c r="P124" i="401"/>
  <c r="H124" i="401"/>
  <c r="W123" i="401"/>
  <c r="N123" i="401"/>
  <c r="O123" i="401" s="1"/>
  <c r="P123" i="401"/>
  <c r="H123" i="401"/>
  <c r="W122" i="401"/>
  <c r="N122" i="401"/>
  <c r="H122" i="401"/>
  <c r="AE121" i="401"/>
  <c r="AD121" i="401"/>
  <c r="AA121" i="401"/>
  <c r="Z121" i="401"/>
  <c r="W121" i="401"/>
  <c r="M121" i="401"/>
  <c r="AG120" i="401"/>
  <c r="AF120" i="401"/>
  <c r="W120" i="401"/>
  <c r="H120" i="401"/>
  <c r="AG119" i="401"/>
  <c r="AF119" i="401"/>
  <c r="W119" i="401"/>
  <c r="H119" i="401"/>
  <c r="AG118" i="401"/>
  <c r="AF118" i="401"/>
  <c r="W118" i="401"/>
  <c r="H118" i="401"/>
  <c r="W117" i="401"/>
  <c r="N117" i="401" s="1"/>
  <c r="P117" i="401"/>
  <c r="H117" i="401"/>
  <c r="W116" i="401"/>
  <c r="N116" i="401"/>
  <c r="AG116" i="401" s="1"/>
  <c r="H116" i="401"/>
  <c r="W115" i="401"/>
  <c r="N115" i="401" s="1"/>
  <c r="P115" i="401"/>
  <c r="H115" i="401"/>
  <c r="W114" i="401"/>
  <c r="N114" i="401"/>
  <c r="AG114" i="401" s="1"/>
  <c r="P114" i="401"/>
  <c r="H114" i="401"/>
  <c r="W113" i="401"/>
  <c r="P113" i="401"/>
  <c r="N113" i="401"/>
  <c r="O113" i="401" s="1"/>
  <c r="H113" i="401"/>
  <c r="W112" i="401"/>
  <c r="N112" i="401"/>
  <c r="AG112" i="401" s="1"/>
  <c r="H112" i="401"/>
  <c r="W111" i="401"/>
  <c r="P111" i="401"/>
  <c r="N111" i="401"/>
  <c r="O111" i="401" s="1"/>
  <c r="H111" i="401"/>
  <c r="W110" i="401"/>
  <c r="N110" i="401"/>
  <c r="AG110" i="401" s="1"/>
  <c r="P110" i="401"/>
  <c r="H110" i="401"/>
  <c r="W109" i="401"/>
  <c r="N109" i="401"/>
  <c r="AG109" i="401" s="1"/>
  <c r="P109" i="401"/>
  <c r="H109" i="401"/>
  <c r="AE108" i="401"/>
  <c r="AD108" i="401"/>
  <c r="AA108" i="401"/>
  <c r="Z108" i="401"/>
  <c r="W108" i="401"/>
  <c r="M108" i="401"/>
  <c r="W107" i="401"/>
  <c r="H107" i="401"/>
  <c r="AG106" i="401"/>
  <c r="AF106" i="401"/>
  <c r="W106" i="401"/>
  <c r="H106" i="401"/>
  <c r="AG105" i="401"/>
  <c r="AF105" i="401"/>
  <c r="W105" i="401"/>
  <c r="H105" i="401"/>
  <c r="AG104" i="401"/>
  <c r="AF104" i="401"/>
  <c r="W104" i="401"/>
  <c r="H104" i="401"/>
  <c r="AG103" i="401"/>
  <c r="AF103" i="401"/>
  <c r="W103" i="401"/>
  <c r="H103" i="401"/>
  <c r="W102" i="401"/>
  <c r="N102" i="401"/>
  <c r="AG102" i="401" s="1"/>
  <c r="P102" i="401"/>
  <c r="H102" i="401"/>
  <c r="W101" i="401"/>
  <c r="P101" i="401"/>
  <c r="N101" i="401"/>
  <c r="O101" i="401" s="1"/>
  <c r="H101" i="401"/>
  <c r="W100" i="401"/>
  <c r="N100" i="401" s="1"/>
  <c r="AG100" i="401" s="1"/>
  <c r="P100" i="401"/>
  <c r="H100" i="401"/>
  <c r="W99" i="401"/>
  <c r="N99" i="401" s="1"/>
  <c r="P99" i="401"/>
  <c r="H99" i="401"/>
  <c r="W98" i="401"/>
  <c r="N98" i="401" s="1"/>
  <c r="AG98" i="401" s="1"/>
  <c r="P98" i="401"/>
  <c r="H98" i="401"/>
  <c r="W97" i="401"/>
  <c r="N97" i="401" s="1"/>
  <c r="P97" i="401"/>
  <c r="H97" i="401"/>
  <c r="W96" i="401"/>
  <c r="N96" i="401" s="1"/>
  <c r="P96" i="401"/>
  <c r="H96" i="401"/>
  <c r="AE95" i="401"/>
  <c r="AD95" i="401"/>
  <c r="AA95" i="401"/>
  <c r="Z95" i="401"/>
  <c r="M95" i="401"/>
  <c r="AG94" i="401"/>
  <c r="AF94" i="401"/>
  <c r="W94" i="401"/>
  <c r="H94" i="401"/>
  <c r="AG93" i="401"/>
  <c r="AF93" i="401"/>
  <c r="W93" i="401"/>
  <c r="H93" i="401"/>
  <c r="AG92" i="401"/>
  <c r="AF92" i="401"/>
  <c r="W92" i="401"/>
  <c r="H92" i="401"/>
  <c r="AG91" i="401"/>
  <c r="AF91" i="401"/>
  <c r="W91" i="401"/>
  <c r="H91" i="401"/>
  <c r="AG90" i="401"/>
  <c r="AF90" i="401"/>
  <c r="W90" i="401"/>
  <c r="H90" i="401"/>
  <c r="AG89" i="401"/>
  <c r="AF89" i="401"/>
  <c r="W89" i="401"/>
  <c r="H89" i="401"/>
  <c r="AG88" i="401"/>
  <c r="AF88" i="401"/>
  <c r="W88" i="401"/>
  <c r="H88" i="401"/>
  <c r="W87" i="401"/>
  <c r="P87" i="401"/>
  <c r="N87" i="401"/>
  <c r="O87" i="401" s="1"/>
  <c r="AG87" i="401"/>
  <c r="H87" i="401"/>
  <c r="W86" i="401"/>
  <c r="N86" i="401"/>
  <c r="AG86" i="401" s="1"/>
  <c r="P86" i="401"/>
  <c r="H86" i="401"/>
  <c r="W85" i="401"/>
  <c r="P85" i="401"/>
  <c r="N85" i="401"/>
  <c r="O85" i="401" s="1"/>
  <c r="H85" i="401"/>
  <c r="W84" i="401"/>
  <c r="N84" i="401"/>
  <c r="AG84" i="401" s="1"/>
  <c r="H84" i="401"/>
  <c r="W83" i="401"/>
  <c r="N83" i="401"/>
  <c r="AF83" i="401" s="1"/>
  <c r="P83" i="401"/>
  <c r="H83" i="401"/>
  <c r="AE82" i="401"/>
  <c r="AD82" i="401"/>
  <c r="AA82" i="401"/>
  <c r="Z82" i="401"/>
  <c r="M82" i="401"/>
  <c r="W81" i="401"/>
  <c r="AG80" i="401"/>
  <c r="AF80" i="401"/>
  <c r="W80" i="401"/>
  <c r="H80" i="401"/>
  <c r="AG79" i="401"/>
  <c r="AF79" i="401"/>
  <c r="W79" i="401"/>
  <c r="H79" i="401"/>
  <c r="AG78" i="401"/>
  <c r="AF78" i="401"/>
  <c r="W78" i="401"/>
  <c r="H78" i="401"/>
  <c r="AG77" i="401"/>
  <c r="AF77" i="401"/>
  <c r="W77" i="401"/>
  <c r="H77" i="401"/>
  <c r="AG76" i="401"/>
  <c r="AF76" i="401"/>
  <c r="W76" i="401"/>
  <c r="H76" i="401"/>
  <c r="W75" i="401"/>
  <c r="N75" i="401" s="1"/>
  <c r="H75" i="401"/>
  <c r="W74" i="401"/>
  <c r="N74" i="401" s="1"/>
  <c r="P74" i="401"/>
  <c r="H74" i="401"/>
  <c r="W73" i="401"/>
  <c r="N73" i="401" s="1"/>
  <c r="H73" i="401"/>
  <c r="W72" i="401"/>
  <c r="N72" i="401" s="1"/>
  <c r="P72" i="401"/>
  <c r="H72" i="401"/>
  <c r="W71" i="401"/>
  <c r="N71" i="401" s="1"/>
  <c r="H71" i="401"/>
  <c r="W70" i="401"/>
  <c r="N70" i="401" s="1"/>
  <c r="P82" i="401"/>
  <c r="H70" i="401"/>
  <c r="AE69" i="401"/>
  <c r="AD69" i="401"/>
  <c r="AA69" i="401"/>
  <c r="Z69" i="401"/>
  <c r="W69" i="401"/>
  <c r="M69" i="401"/>
  <c r="P69" i="401" s="1"/>
  <c r="W68" i="401"/>
  <c r="H68" i="401"/>
  <c r="AG67" i="401"/>
  <c r="AF67" i="401"/>
  <c r="W67" i="401"/>
  <c r="H67" i="401"/>
  <c r="AG66" i="401"/>
  <c r="AF66" i="401"/>
  <c r="W66" i="401"/>
  <c r="H66" i="401"/>
  <c r="AG65" i="401"/>
  <c r="AF65" i="401"/>
  <c r="W65" i="401"/>
  <c r="H65" i="401"/>
  <c r="AG64" i="401"/>
  <c r="AF64" i="401"/>
  <c r="W64" i="401"/>
  <c r="H64" i="401"/>
  <c r="AG63" i="401"/>
  <c r="AF63" i="401"/>
  <c r="W63" i="401"/>
  <c r="H63" i="401"/>
  <c r="AG62" i="401"/>
  <c r="AF62" i="401"/>
  <c r="W62" i="401"/>
  <c r="H62" i="401"/>
  <c r="W61" i="401"/>
  <c r="N61" i="401"/>
  <c r="AG61" i="401" s="1"/>
  <c r="P61" i="401"/>
  <c r="H61" i="401"/>
  <c r="W60" i="401"/>
  <c r="N60" i="401" s="1"/>
  <c r="O60" i="401" s="1"/>
  <c r="P60" i="401"/>
  <c r="H60" i="401"/>
  <c r="W59" i="401"/>
  <c r="N59" i="401"/>
  <c r="AG59" i="401" s="1"/>
  <c r="P59" i="401"/>
  <c r="H59" i="401"/>
  <c r="W58" i="401"/>
  <c r="N58" i="401" s="1"/>
  <c r="O58" i="401" s="1"/>
  <c r="P58" i="401"/>
  <c r="H58" i="401"/>
  <c r="W57" i="401"/>
  <c r="N57" i="401" s="1"/>
  <c r="P57" i="401"/>
  <c r="H57" i="401"/>
  <c r="AE56" i="401"/>
  <c r="AD56" i="401"/>
  <c r="AA56" i="401"/>
  <c r="Z56" i="401"/>
  <c r="W56" i="401"/>
  <c r="M56" i="401"/>
  <c r="W55" i="401"/>
  <c r="H55" i="401"/>
  <c r="AG54" i="401"/>
  <c r="AF54" i="401"/>
  <c r="W54" i="401"/>
  <c r="H54" i="401"/>
  <c r="AG53" i="401"/>
  <c r="AF53" i="401"/>
  <c r="W53" i="401"/>
  <c r="H53" i="401"/>
  <c r="AG52" i="401"/>
  <c r="AF52" i="401"/>
  <c r="W52" i="401"/>
  <c r="H52" i="401"/>
  <c r="AG51" i="401"/>
  <c r="AF51" i="401"/>
  <c r="W51" i="401"/>
  <c r="H51" i="401"/>
  <c r="W50" i="401"/>
  <c r="N50" i="401" s="1"/>
  <c r="P50" i="401"/>
  <c r="H50" i="401"/>
  <c r="W49" i="401"/>
  <c r="N49" i="401" s="1"/>
  <c r="P49" i="401"/>
  <c r="H49" i="401"/>
  <c r="W48" i="401"/>
  <c r="N48" i="401" s="1"/>
  <c r="P48" i="401"/>
  <c r="H48" i="401"/>
  <c r="W47" i="401"/>
  <c r="N47" i="401" s="1"/>
  <c r="P47" i="401"/>
  <c r="H47" i="401"/>
  <c r="W46" i="401"/>
  <c r="N46" i="401" s="1"/>
  <c r="P46" i="401"/>
  <c r="H46" i="401"/>
  <c r="W45" i="401"/>
  <c r="N45" i="401" s="1"/>
  <c r="P45" i="401"/>
  <c r="H45" i="401"/>
  <c r="W44" i="401"/>
  <c r="N44" i="401" s="1"/>
  <c r="P56" i="401"/>
  <c r="H44" i="401"/>
  <c r="AE43" i="401"/>
  <c r="AD43" i="401"/>
  <c r="AA43" i="401"/>
  <c r="Z43" i="401"/>
  <c r="M43" i="401"/>
  <c r="W42" i="401"/>
  <c r="H42" i="401"/>
  <c r="W41" i="401"/>
  <c r="AG40" i="401"/>
  <c r="AF40" i="401"/>
  <c r="W40" i="401"/>
  <c r="H40" i="401"/>
  <c r="AG39" i="401"/>
  <c r="AF39" i="401"/>
  <c r="W39" i="401"/>
  <c r="H39" i="401"/>
  <c r="W38" i="401"/>
  <c r="N38" i="401" s="1"/>
  <c r="P38" i="401"/>
  <c r="H38" i="401"/>
  <c r="W37" i="401"/>
  <c r="N37" i="401" s="1"/>
  <c r="P37" i="401"/>
  <c r="H37" i="401"/>
  <c r="W36" i="401"/>
  <c r="N36" i="401" s="1"/>
  <c r="P36" i="401"/>
  <c r="H36" i="401"/>
  <c r="W35" i="401"/>
  <c r="N35" i="401" s="1"/>
  <c r="P35" i="401"/>
  <c r="H35" i="401"/>
  <c r="W34" i="401"/>
  <c r="P34" i="401"/>
  <c r="N34" i="401"/>
  <c r="AF34" i="401"/>
  <c r="H34" i="401"/>
  <c r="W33" i="401"/>
  <c r="N33" i="401" s="1"/>
  <c r="P33" i="401"/>
  <c r="H33" i="401"/>
  <c r="W32" i="401"/>
  <c r="P32" i="401"/>
  <c r="N32" i="401"/>
  <c r="O32" i="401" s="1"/>
  <c r="H32" i="401"/>
  <c r="W31" i="401"/>
  <c r="N31" i="401" s="1"/>
  <c r="P31" i="401"/>
  <c r="P43" i="401"/>
  <c r="H31" i="401"/>
  <c r="AE30" i="401"/>
  <c r="AD30" i="401"/>
  <c r="AA30" i="401"/>
  <c r="Z30" i="401"/>
  <c r="M30" i="401"/>
  <c r="AF29" i="401"/>
  <c r="W29" i="401"/>
  <c r="H29" i="401"/>
  <c r="AG28" i="401"/>
  <c r="AF28" i="401"/>
  <c r="W28" i="401"/>
  <c r="H28" i="401"/>
  <c r="AG27" i="401"/>
  <c r="AF27" i="401"/>
  <c r="W27" i="401"/>
  <c r="H27" i="401"/>
  <c r="AG26" i="401"/>
  <c r="AF26" i="401"/>
  <c r="W26" i="401"/>
  <c r="H26" i="401"/>
  <c r="AG25" i="401"/>
  <c r="AF25" i="401"/>
  <c r="W25" i="401"/>
  <c r="H25" i="401"/>
  <c r="AG24" i="401"/>
  <c r="AF24" i="401"/>
  <c r="W24" i="401"/>
  <c r="H24" i="401"/>
  <c r="W23" i="401"/>
  <c r="N23" i="401" s="1"/>
  <c r="P23" i="401"/>
  <c r="H23" i="401"/>
  <c r="W22" i="401"/>
  <c r="N22" i="401" s="1"/>
  <c r="P22" i="401"/>
  <c r="H22" i="401"/>
  <c r="W21" i="401"/>
  <c r="N21" i="401" s="1"/>
  <c r="P21" i="401"/>
  <c r="H21" i="401"/>
  <c r="W20" i="401"/>
  <c r="N20" i="401" s="1"/>
  <c r="P20" i="401"/>
  <c r="H20" i="401"/>
  <c r="W19" i="401"/>
  <c r="N19" i="401" s="1"/>
  <c r="P19" i="401"/>
  <c r="H19" i="401"/>
  <c r="W18" i="401"/>
  <c r="N18" i="401" s="1"/>
  <c r="P18" i="401"/>
  <c r="H18" i="401"/>
  <c r="AE17" i="401"/>
  <c r="AE2" i="401" s="1"/>
  <c r="AD17" i="401"/>
  <c r="AA17" i="401"/>
  <c r="Z17" i="401"/>
  <c r="Z2" i="401" s="1"/>
  <c r="W17" i="401"/>
  <c r="M17" i="401"/>
  <c r="AG16" i="401"/>
  <c r="AF16" i="401"/>
  <c r="W16" i="401"/>
  <c r="H16" i="401"/>
  <c r="AG15" i="401"/>
  <c r="AF15" i="401"/>
  <c r="W15" i="401"/>
  <c r="H15" i="401"/>
  <c r="AG14" i="401"/>
  <c r="AF14" i="401"/>
  <c r="W14" i="401"/>
  <c r="H14" i="401"/>
  <c r="AG13" i="401"/>
  <c r="AF13" i="401"/>
  <c r="W13" i="401"/>
  <c r="H13" i="401"/>
  <c r="AG12" i="401"/>
  <c r="AF12" i="401"/>
  <c r="W12" i="401"/>
  <c r="H12" i="401"/>
  <c r="W11" i="401"/>
  <c r="N11" i="401"/>
  <c r="AG11" i="401" s="1"/>
  <c r="P11" i="401"/>
  <c r="H11" i="401"/>
  <c r="W10" i="401"/>
  <c r="P10" i="401"/>
  <c r="N10" i="401"/>
  <c r="O10" i="401" s="1"/>
  <c r="H10" i="401"/>
  <c r="W9" i="401"/>
  <c r="N9" i="401"/>
  <c r="AG9" i="401" s="1"/>
  <c r="P9" i="401"/>
  <c r="H9" i="401"/>
  <c r="W8" i="401"/>
  <c r="P8" i="401"/>
  <c r="N8" i="401"/>
  <c r="O8" i="401" s="1"/>
  <c r="H8" i="401"/>
  <c r="W7" i="401"/>
  <c r="N7" i="401"/>
  <c r="AG7" i="401" s="1"/>
  <c r="P7" i="401"/>
  <c r="H7" i="401"/>
  <c r="W6" i="401"/>
  <c r="P6" i="401"/>
  <c r="N6" i="401"/>
  <c r="O6" i="401" s="1"/>
  <c r="H6" i="401"/>
  <c r="W5" i="401"/>
  <c r="N5" i="401" s="1"/>
  <c r="P5" i="401"/>
  <c r="P17" i="401"/>
  <c r="H5" i="401"/>
  <c r="AD2" i="401"/>
  <c r="AA2" i="401"/>
  <c r="I2" i="401"/>
  <c r="I1" i="401"/>
  <c r="E1" i="401"/>
  <c r="J124" i="400"/>
  <c r="H123" i="400"/>
  <c r="H122" i="400"/>
  <c r="H121" i="400"/>
  <c r="H120" i="400"/>
  <c r="H119" i="400"/>
  <c r="P118" i="400"/>
  <c r="K118" i="400" s="1"/>
  <c r="L118" i="400" s="1"/>
  <c r="H118" i="400"/>
  <c r="P117" i="400"/>
  <c r="K117" i="400"/>
  <c r="L117" i="400" s="1"/>
  <c r="H117" i="400"/>
  <c r="P116" i="400"/>
  <c r="K116" i="400" s="1"/>
  <c r="L116" i="400" s="1"/>
  <c r="H116" i="400"/>
  <c r="P115" i="400"/>
  <c r="K115" i="400"/>
  <c r="L115" i="400" s="1"/>
  <c r="H115" i="400"/>
  <c r="P114" i="400"/>
  <c r="K114" i="400" s="1"/>
  <c r="L114" i="400" s="1"/>
  <c r="H114" i="400"/>
  <c r="P113" i="400"/>
  <c r="K113" i="400" s="1"/>
  <c r="L113" i="400" s="1"/>
  <c r="H113" i="400"/>
  <c r="P112" i="400"/>
  <c r="K112" i="400" s="1"/>
  <c r="H112" i="400"/>
  <c r="J111" i="400"/>
  <c r="H110" i="400"/>
  <c r="H109" i="400"/>
  <c r="H108" i="400"/>
  <c r="H107" i="400"/>
  <c r="H106" i="400"/>
  <c r="P105" i="400"/>
  <c r="K105" i="400" s="1"/>
  <c r="L105" i="400" s="1"/>
  <c r="H105" i="400"/>
  <c r="P104" i="400"/>
  <c r="K104" i="400" s="1"/>
  <c r="L104" i="400" s="1"/>
  <c r="H104" i="400"/>
  <c r="P103" i="400"/>
  <c r="K103" i="400" s="1"/>
  <c r="L103" i="400" s="1"/>
  <c r="H103" i="400"/>
  <c r="P102" i="400"/>
  <c r="K102" i="400"/>
  <c r="L102" i="400" s="1"/>
  <c r="H102" i="400"/>
  <c r="P101" i="400"/>
  <c r="K101" i="400" s="1"/>
  <c r="H101" i="400"/>
  <c r="J100" i="400"/>
  <c r="H99" i="400"/>
  <c r="H98" i="400"/>
  <c r="H97" i="400"/>
  <c r="H96" i="400"/>
  <c r="H95" i="400"/>
  <c r="P94" i="400"/>
  <c r="K94" i="400" s="1"/>
  <c r="L94" i="400" s="1"/>
  <c r="H94" i="400"/>
  <c r="P93" i="400"/>
  <c r="K93" i="400"/>
  <c r="L93" i="400" s="1"/>
  <c r="H93" i="400"/>
  <c r="P92" i="400"/>
  <c r="K92" i="400" s="1"/>
  <c r="H92" i="400"/>
  <c r="J91" i="400"/>
  <c r="H90" i="400"/>
  <c r="H89" i="400"/>
  <c r="H88" i="400"/>
  <c r="H87" i="400"/>
  <c r="H86" i="400"/>
  <c r="H85" i="400"/>
  <c r="H84" i="400"/>
  <c r="H83" i="400"/>
  <c r="P82" i="400"/>
  <c r="K82" i="400" s="1"/>
  <c r="H82" i="400"/>
  <c r="L81" i="400"/>
  <c r="K81" i="400"/>
  <c r="J81" i="400"/>
  <c r="H80" i="400"/>
  <c r="H79" i="400"/>
  <c r="H78" i="400"/>
  <c r="H77" i="400"/>
  <c r="H76" i="400"/>
  <c r="J75" i="400"/>
  <c r="H74" i="400"/>
  <c r="H73" i="400"/>
  <c r="H72" i="400"/>
  <c r="H71" i="400"/>
  <c r="P70" i="400"/>
  <c r="K70" i="400" s="1"/>
  <c r="L70" i="400" s="1"/>
  <c r="H70" i="400"/>
  <c r="P69" i="400"/>
  <c r="K69" i="400"/>
  <c r="L69" i="400" s="1"/>
  <c r="H69" i="400"/>
  <c r="P68" i="400"/>
  <c r="K68" i="400" s="1"/>
  <c r="L68" i="400" s="1"/>
  <c r="H68" i="400"/>
  <c r="P67" i="400"/>
  <c r="K67" i="400" s="1"/>
  <c r="L67" i="400" s="1"/>
  <c r="H67" i="400"/>
  <c r="P66" i="400"/>
  <c r="K66" i="400" s="1"/>
  <c r="L66" i="400" s="1"/>
  <c r="H66" i="400"/>
  <c r="P65" i="400"/>
  <c r="K65" i="400"/>
  <c r="L65" i="400" s="1"/>
  <c r="H65" i="400"/>
  <c r="J64" i="400"/>
  <c r="H63" i="400"/>
  <c r="H62" i="400"/>
  <c r="H61" i="400"/>
  <c r="H60" i="400"/>
  <c r="P59" i="400"/>
  <c r="K59" i="400" s="1"/>
  <c r="L59" i="400" s="1"/>
  <c r="H59" i="400"/>
  <c r="P58" i="400"/>
  <c r="K58" i="400" s="1"/>
  <c r="L58" i="400" s="1"/>
  <c r="H58" i="400"/>
  <c r="P57" i="400"/>
  <c r="K57" i="400" s="1"/>
  <c r="L57" i="400" s="1"/>
  <c r="H57" i="400"/>
  <c r="P56" i="400"/>
  <c r="K56" i="400"/>
  <c r="L56" i="400" s="1"/>
  <c r="H56" i="400"/>
  <c r="P55" i="400"/>
  <c r="K55" i="400" s="1"/>
  <c r="L55" i="400" s="1"/>
  <c r="H55" i="400"/>
  <c r="P54" i="400"/>
  <c r="K54" i="400" s="1"/>
  <c r="L54" i="400" s="1"/>
  <c r="H54" i="400"/>
  <c r="P53" i="400"/>
  <c r="K53" i="400" s="1"/>
  <c r="L53" i="400" s="1"/>
  <c r="H53" i="400"/>
  <c r="P52" i="400"/>
  <c r="K52" i="400"/>
  <c r="L52" i="400" s="1"/>
  <c r="H52" i="400"/>
  <c r="H50" i="400"/>
  <c r="H49" i="400"/>
  <c r="H47" i="400"/>
  <c r="H46" i="400"/>
  <c r="H45" i="400"/>
  <c r="H44" i="400"/>
  <c r="H43" i="400"/>
  <c r="H42" i="400"/>
  <c r="H41" i="400"/>
  <c r="H40" i="400"/>
  <c r="H39" i="400"/>
  <c r="J38" i="400"/>
  <c r="H37" i="400"/>
  <c r="H36" i="400"/>
  <c r="H35" i="400"/>
  <c r="H34" i="400"/>
  <c r="H33" i="400"/>
  <c r="H32" i="400"/>
  <c r="H31" i="400"/>
  <c r="H30" i="400"/>
  <c r="H29" i="400"/>
  <c r="P28" i="400"/>
  <c r="K28" i="400" s="1"/>
  <c r="L28" i="400" s="1"/>
  <c r="H28" i="400"/>
  <c r="P27" i="400"/>
  <c r="K27" i="400"/>
  <c r="L27" i="400" s="1"/>
  <c r="H27" i="400"/>
  <c r="P26" i="400"/>
  <c r="K26" i="400" s="1"/>
  <c r="L26" i="400" s="1"/>
  <c r="H26" i="400"/>
  <c r="P25" i="400"/>
  <c r="K25" i="400"/>
  <c r="K38" i="400" s="1"/>
  <c r="H25" i="400"/>
  <c r="J24" i="400"/>
  <c r="H23" i="400"/>
  <c r="H22" i="400"/>
  <c r="H21" i="400"/>
  <c r="H20" i="400"/>
  <c r="P19" i="400"/>
  <c r="K19" i="400" s="1"/>
  <c r="L19" i="400" s="1"/>
  <c r="H19" i="400"/>
  <c r="P18" i="400"/>
  <c r="K18" i="400" s="1"/>
  <c r="L18" i="400" s="1"/>
  <c r="H18" i="400"/>
  <c r="P17" i="400"/>
  <c r="K17" i="400" s="1"/>
  <c r="H17" i="400"/>
  <c r="J16" i="400"/>
  <c r="H15" i="400"/>
  <c r="H14" i="400"/>
  <c r="H13" i="400"/>
  <c r="H12" i="400"/>
  <c r="H11" i="400"/>
  <c r="H10" i="400"/>
  <c r="H9" i="400"/>
  <c r="H8" i="400"/>
  <c r="P7" i="400"/>
  <c r="K7" i="400"/>
  <c r="L7" i="400" s="1"/>
  <c r="H7" i="400"/>
  <c r="P6" i="400"/>
  <c r="K6" i="400" s="1"/>
  <c r="L6" i="400" s="1"/>
  <c r="H6" i="400"/>
  <c r="P5" i="400"/>
  <c r="K5" i="400" s="1"/>
  <c r="K16" i="400" s="1"/>
  <c r="H5" i="400"/>
  <c r="I2" i="400"/>
  <c r="E1" i="400"/>
  <c r="J124" i="399"/>
  <c r="H123" i="399"/>
  <c r="H122" i="399"/>
  <c r="H121" i="399"/>
  <c r="H120" i="399"/>
  <c r="H119" i="399"/>
  <c r="P118" i="399"/>
  <c r="K118" i="399" s="1"/>
  <c r="L118" i="399" s="1"/>
  <c r="H118" i="399"/>
  <c r="P117" i="399"/>
  <c r="K117" i="399" s="1"/>
  <c r="L117" i="399" s="1"/>
  <c r="H117" i="399"/>
  <c r="P116" i="399"/>
  <c r="K116" i="399" s="1"/>
  <c r="L116" i="399" s="1"/>
  <c r="H116" i="399"/>
  <c r="P115" i="399"/>
  <c r="K115" i="399"/>
  <c r="L115" i="399" s="1"/>
  <c r="H115" i="399"/>
  <c r="P114" i="399"/>
  <c r="K114" i="399" s="1"/>
  <c r="L114" i="399" s="1"/>
  <c r="H114" i="399"/>
  <c r="P113" i="399"/>
  <c r="K113" i="399"/>
  <c r="L113" i="399" s="1"/>
  <c r="H113" i="399"/>
  <c r="P112" i="399"/>
  <c r="K112" i="399" s="1"/>
  <c r="H112" i="399"/>
  <c r="J111" i="399"/>
  <c r="H110" i="399"/>
  <c r="H109" i="399"/>
  <c r="H108" i="399"/>
  <c r="H107" i="399"/>
  <c r="H106" i="399"/>
  <c r="P105" i="399"/>
  <c r="K105" i="399"/>
  <c r="L105" i="399" s="1"/>
  <c r="H105" i="399"/>
  <c r="P104" i="399"/>
  <c r="K104" i="399" s="1"/>
  <c r="L104" i="399" s="1"/>
  <c r="H104" i="399"/>
  <c r="P103" i="399"/>
  <c r="K103" i="399" s="1"/>
  <c r="L103" i="399" s="1"/>
  <c r="H103" i="399"/>
  <c r="P102" i="399"/>
  <c r="K102" i="399" s="1"/>
  <c r="L102" i="399" s="1"/>
  <c r="H102" i="399"/>
  <c r="P101" i="399"/>
  <c r="K101" i="399"/>
  <c r="L101" i="399" s="1"/>
  <c r="H101" i="399"/>
  <c r="J100" i="399"/>
  <c r="H99" i="399"/>
  <c r="H98" i="399"/>
  <c r="H97" i="399"/>
  <c r="H96" i="399"/>
  <c r="H95" i="399"/>
  <c r="P94" i="399"/>
  <c r="K94" i="399"/>
  <c r="L94" i="399" s="1"/>
  <c r="H94" i="399"/>
  <c r="P93" i="399"/>
  <c r="K93" i="399" s="1"/>
  <c r="L93" i="399" s="1"/>
  <c r="H93" i="399"/>
  <c r="P92" i="399"/>
  <c r="K92" i="399" s="1"/>
  <c r="L92" i="399" s="1"/>
  <c r="H92" i="399"/>
  <c r="J91" i="399"/>
  <c r="H90" i="399"/>
  <c r="H89" i="399"/>
  <c r="H88" i="399"/>
  <c r="H87" i="399"/>
  <c r="H86" i="399"/>
  <c r="H85" i="399"/>
  <c r="H84" i="399"/>
  <c r="H83" i="399"/>
  <c r="P82" i="399"/>
  <c r="K82" i="399" s="1"/>
  <c r="K91" i="399" s="1"/>
  <c r="H82" i="399"/>
  <c r="L81" i="399"/>
  <c r="K81" i="399"/>
  <c r="J81" i="399"/>
  <c r="H80" i="399"/>
  <c r="H79" i="399"/>
  <c r="H78" i="399"/>
  <c r="H77" i="399"/>
  <c r="H76" i="399"/>
  <c r="J75" i="399"/>
  <c r="H74" i="399"/>
  <c r="H73" i="399"/>
  <c r="H72" i="399"/>
  <c r="H71" i="399"/>
  <c r="P70" i="399"/>
  <c r="K70" i="399" s="1"/>
  <c r="L70" i="399" s="1"/>
  <c r="H70" i="399"/>
  <c r="P69" i="399"/>
  <c r="K69" i="399" s="1"/>
  <c r="L69" i="399" s="1"/>
  <c r="H69" i="399"/>
  <c r="P68" i="399"/>
  <c r="K68" i="399" s="1"/>
  <c r="L68" i="399" s="1"/>
  <c r="H68" i="399"/>
  <c r="P67" i="399"/>
  <c r="K67" i="399"/>
  <c r="L67" i="399" s="1"/>
  <c r="H67" i="399"/>
  <c r="P66" i="399"/>
  <c r="K66" i="399" s="1"/>
  <c r="L66" i="399" s="1"/>
  <c r="H66" i="399"/>
  <c r="P65" i="399"/>
  <c r="K65" i="399" s="1"/>
  <c r="H65" i="399"/>
  <c r="J64" i="399"/>
  <c r="H63" i="399"/>
  <c r="H62" i="399"/>
  <c r="H61" i="399"/>
  <c r="H60" i="399"/>
  <c r="P59" i="399"/>
  <c r="K59" i="399" s="1"/>
  <c r="L59" i="399" s="1"/>
  <c r="H59" i="399"/>
  <c r="P58" i="399"/>
  <c r="K58" i="399"/>
  <c r="L58" i="399" s="1"/>
  <c r="H58" i="399"/>
  <c r="P57" i="399"/>
  <c r="K57" i="399" s="1"/>
  <c r="L57" i="399" s="1"/>
  <c r="H57" i="399"/>
  <c r="P56" i="399"/>
  <c r="K56" i="399" s="1"/>
  <c r="L56" i="399" s="1"/>
  <c r="H56" i="399"/>
  <c r="P55" i="399"/>
  <c r="K55" i="399" s="1"/>
  <c r="L55" i="399" s="1"/>
  <c r="H55" i="399"/>
  <c r="P54" i="399"/>
  <c r="K54" i="399"/>
  <c r="L54" i="399" s="1"/>
  <c r="H54" i="399"/>
  <c r="P53" i="399"/>
  <c r="K53" i="399" s="1"/>
  <c r="L53" i="399" s="1"/>
  <c r="H53" i="399"/>
  <c r="P52" i="399"/>
  <c r="K52" i="399" s="1"/>
  <c r="L52" i="399" s="1"/>
  <c r="L64" i="399" s="1"/>
  <c r="H52" i="399"/>
  <c r="H50" i="399"/>
  <c r="H49" i="399"/>
  <c r="H47" i="399"/>
  <c r="H46" i="399"/>
  <c r="H45" i="399"/>
  <c r="H44" i="399"/>
  <c r="H43" i="399"/>
  <c r="H42" i="399"/>
  <c r="H41" i="399"/>
  <c r="H40" i="399"/>
  <c r="H39" i="399"/>
  <c r="J38" i="399"/>
  <c r="H37" i="399"/>
  <c r="H36" i="399"/>
  <c r="H35" i="399"/>
  <c r="H34" i="399"/>
  <c r="H33" i="399"/>
  <c r="H32" i="399"/>
  <c r="H31" i="399"/>
  <c r="H30" i="399"/>
  <c r="H29" i="399"/>
  <c r="P28" i="399"/>
  <c r="K28" i="399" s="1"/>
  <c r="L28" i="399" s="1"/>
  <c r="H28" i="399"/>
  <c r="P27" i="399"/>
  <c r="K27" i="399"/>
  <c r="L27" i="399" s="1"/>
  <c r="H27" i="399"/>
  <c r="P26" i="399"/>
  <c r="K26" i="399" s="1"/>
  <c r="L26" i="399" s="1"/>
  <c r="H26" i="399"/>
  <c r="P25" i="399"/>
  <c r="K25" i="399"/>
  <c r="K38" i="399" s="1"/>
  <c r="H25" i="399"/>
  <c r="J24" i="399"/>
  <c r="H23" i="399"/>
  <c r="H22" i="399"/>
  <c r="H21" i="399"/>
  <c r="H20" i="399"/>
  <c r="P19" i="399"/>
  <c r="K19" i="399" s="1"/>
  <c r="L19" i="399" s="1"/>
  <c r="H19" i="399"/>
  <c r="P18" i="399"/>
  <c r="K18" i="399"/>
  <c r="L18" i="399" s="1"/>
  <c r="H18" i="399"/>
  <c r="P17" i="399"/>
  <c r="K17" i="399" s="1"/>
  <c r="H17" i="399"/>
  <c r="J16" i="399"/>
  <c r="H15" i="399"/>
  <c r="H14" i="399"/>
  <c r="H13" i="399"/>
  <c r="H12" i="399"/>
  <c r="H11" i="399"/>
  <c r="H10" i="399"/>
  <c r="H9" i="399"/>
  <c r="H8" i="399"/>
  <c r="P7" i="399"/>
  <c r="K7" i="399"/>
  <c r="L7" i="399" s="1"/>
  <c r="H7" i="399"/>
  <c r="P6" i="399"/>
  <c r="K6" i="399" s="1"/>
  <c r="L6" i="399" s="1"/>
  <c r="H6" i="399"/>
  <c r="P5" i="399"/>
  <c r="K5" i="399" s="1"/>
  <c r="K16" i="399" s="1"/>
  <c r="H5" i="399"/>
  <c r="I2" i="399"/>
  <c r="E1" i="399"/>
  <c r="J124" i="398"/>
  <c r="H123" i="398"/>
  <c r="H122" i="398"/>
  <c r="H121" i="398"/>
  <c r="H120" i="398"/>
  <c r="H119" i="398"/>
  <c r="P118" i="398"/>
  <c r="K118" i="398" s="1"/>
  <c r="L118" i="398" s="1"/>
  <c r="H118" i="398"/>
  <c r="P117" i="398"/>
  <c r="K117" i="398"/>
  <c r="L117" i="398" s="1"/>
  <c r="H117" i="398"/>
  <c r="P116" i="398"/>
  <c r="K116" i="398" s="1"/>
  <c r="L116" i="398" s="1"/>
  <c r="H116" i="398"/>
  <c r="P115" i="398"/>
  <c r="K115" i="398" s="1"/>
  <c r="L115" i="398" s="1"/>
  <c r="H115" i="398"/>
  <c r="P114" i="398"/>
  <c r="K114" i="398" s="1"/>
  <c r="L114" i="398" s="1"/>
  <c r="H114" i="398"/>
  <c r="P113" i="398"/>
  <c r="K113" i="398"/>
  <c r="L113" i="398" s="1"/>
  <c r="H113" i="398"/>
  <c r="P112" i="398"/>
  <c r="K112" i="398" s="1"/>
  <c r="H112" i="398"/>
  <c r="J111" i="398"/>
  <c r="H110" i="398"/>
  <c r="H109" i="398"/>
  <c r="H108" i="398"/>
  <c r="H107" i="398"/>
  <c r="H106" i="398"/>
  <c r="P105" i="398"/>
  <c r="K105" i="398" s="1"/>
  <c r="L105" i="398" s="1"/>
  <c r="H105" i="398"/>
  <c r="P104" i="398"/>
  <c r="K104" i="398" s="1"/>
  <c r="L104" i="398" s="1"/>
  <c r="H104" i="398"/>
  <c r="P103" i="398"/>
  <c r="K103" i="398"/>
  <c r="L103" i="398" s="1"/>
  <c r="H103" i="398"/>
  <c r="P102" i="398"/>
  <c r="K102" i="398" s="1"/>
  <c r="L102" i="398" s="1"/>
  <c r="H102" i="398"/>
  <c r="P101" i="398"/>
  <c r="K101" i="398"/>
  <c r="H101" i="398"/>
  <c r="J100" i="398"/>
  <c r="H99" i="398"/>
  <c r="H98" i="398"/>
  <c r="H97" i="398"/>
  <c r="H96" i="398"/>
  <c r="H95" i="398"/>
  <c r="P94" i="398"/>
  <c r="K94" i="398" s="1"/>
  <c r="L94" i="398" s="1"/>
  <c r="H94" i="398"/>
  <c r="P93" i="398"/>
  <c r="K93" i="398" s="1"/>
  <c r="L93" i="398" s="1"/>
  <c r="H93" i="398"/>
  <c r="P92" i="398"/>
  <c r="K92" i="398"/>
  <c r="H92" i="398"/>
  <c r="J91" i="398"/>
  <c r="H90" i="398"/>
  <c r="H89" i="398"/>
  <c r="H88" i="398"/>
  <c r="H87" i="398"/>
  <c r="H86" i="398"/>
  <c r="H85" i="398"/>
  <c r="H84" i="398"/>
  <c r="H83" i="398"/>
  <c r="P82" i="398"/>
  <c r="K82" i="398" s="1"/>
  <c r="H82" i="398"/>
  <c r="L81" i="398"/>
  <c r="K81" i="398"/>
  <c r="J81" i="398"/>
  <c r="H80" i="398"/>
  <c r="H79" i="398"/>
  <c r="H78" i="398"/>
  <c r="H77" i="398"/>
  <c r="H76" i="398"/>
  <c r="J75" i="398"/>
  <c r="H74" i="398"/>
  <c r="H73" i="398"/>
  <c r="H72" i="398"/>
  <c r="H71" i="398"/>
  <c r="P70" i="398"/>
  <c r="K70" i="398" s="1"/>
  <c r="L70" i="398" s="1"/>
  <c r="H70" i="398"/>
  <c r="P69" i="398"/>
  <c r="K69" i="398" s="1"/>
  <c r="L69" i="398" s="1"/>
  <c r="H69" i="398"/>
  <c r="P68" i="398"/>
  <c r="K68" i="398" s="1"/>
  <c r="L68" i="398" s="1"/>
  <c r="H68" i="398"/>
  <c r="P67" i="398"/>
  <c r="K67" i="398"/>
  <c r="L67" i="398" s="1"/>
  <c r="H67" i="398"/>
  <c r="P66" i="398"/>
  <c r="K66" i="398" s="1"/>
  <c r="L66" i="398" s="1"/>
  <c r="H66" i="398"/>
  <c r="P65" i="398"/>
  <c r="K65" i="398" s="1"/>
  <c r="L65" i="398" s="1"/>
  <c r="H65" i="398"/>
  <c r="J64" i="398"/>
  <c r="H63" i="398"/>
  <c r="H62" i="398"/>
  <c r="H61" i="398"/>
  <c r="H60" i="398"/>
  <c r="P59" i="398"/>
  <c r="K59" i="398" s="1"/>
  <c r="L59" i="398" s="1"/>
  <c r="H59" i="398"/>
  <c r="P58" i="398"/>
  <c r="K58" i="398" s="1"/>
  <c r="L58" i="398" s="1"/>
  <c r="H58" i="398"/>
  <c r="P57" i="398"/>
  <c r="K57" i="398" s="1"/>
  <c r="L57" i="398" s="1"/>
  <c r="H57" i="398"/>
  <c r="P56" i="398"/>
  <c r="K56" i="398"/>
  <c r="L56" i="398" s="1"/>
  <c r="H56" i="398"/>
  <c r="P55" i="398"/>
  <c r="K55" i="398" s="1"/>
  <c r="L55" i="398" s="1"/>
  <c r="H55" i="398"/>
  <c r="P54" i="398"/>
  <c r="K54" i="398" s="1"/>
  <c r="L54" i="398"/>
  <c r="H54" i="398"/>
  <c r="P53" i="398"/>
  <c r="K53" i="398" s="1"/>
  <c r="L53" i="398" s="1"/>
  <c r="H53" i="398"/>
  <c r="P52" i="398"/>
  <c r="K52" i="398"/>
  <c r="L52" i="398" s="1"/>
  <c r="H52" i="398"/>
  <c r="H50" i="398"/>
  <c r="H49" i="398"/>
  <c r="H47" i="398"/>
  <c r="H46" i="398"/>
  <c r="H45" i="398"/>
  <c r="H44" i="398"/>
  <c r="H43" i="398"/>
  <c r="H42" i="398"/>
  <c r="H41" i="398"/>
  <c r="H40" i="398"/>
  <c r="H39" i="398"/>
  <c r="J38" i="398"/>
  <c r="H37" i="398"/>
  <c r="H36" i="398"/>
  <c r="H35" i="398"/>
  <c r="H34" i="398"/>
  <c r="H33" i="398"/>
  <c r="H32" i="398"/>
  <c r="H31" i="398"/>
  <c r="H30" i="398"/>
  <c r="H29" i="398"/>
  <c r="P28" i="398"/>
  <c r="K28" i="398" s="1"/>
  <c r="L28" i="398" s="1"/>
  <c r="H28" i="398"/>
  <c r="P27" i="398"/>
  <c r="K27" i="398" s="1"/>
  <c r="L27" i="398" s="1"/>
  <c r="H27" i="398"/>
  <c r="P26" i="398"/>
  <c r="K26" i="398" s="1"/>
  <c r="L26" i="398" s="1"/>
  <c r="H26" i="398"/>
  <c r="P25" i="398"/>
  <c r="K25" i="398"/>
  <c r="H25" i="398"/>
  <c r="J24" i="398"/>
  <c r="H23" i="398"/>
  <c r="H22" i="398"/>
  <c r="H21" i="398"/>
  <c r="H20" i="398"/>
  <c r="P19" i="398"/>
  <c r="K19" i="398" s="1"/>
  <c r="L19" i="398" s="1"/>
  <c r="H19" i="398"/>
  <c r="P18" i="398"/>
  <c r="K18" i="398"/>
  <c r="L18" i="398" s="1"/>
  <c r="H18" i="398"/>
  <c r="P17" i="398"/>
  <c r="K17" i="398" s="1"/>
  <c r="H17" i="398"/>
  <c r="J16" i="398"/>
  <c r="I1" i="398" s="1"/>
  <c r="H15" i="398"/>
  <c r="H14" i="398"/>
  <c r="H13" i="398"/>
  <c r="H12" i="398"/>
  <c r="H11" i="398"/>
  <c r="H10" i="398"/>
  <c r="H9" i="398"/>
  <c r="H8" i="398"/>
  <c r="P7" i="398"/>
  <c r="K7" i="398" s="1"/>
  <c r="L7" i="398" s="1"/>
  <c r="H7" i="398"/>
  <c r="P6" i="398"/>
  <c r="K6" i="398" s="1"/>
  <c r="L6" i="398" s="1"/>
  <c r="H6" i="398"/>
  <c r="P5" i="398"/>
  <c r="K5" i="398"/>
  <c r="L5" i="398" s="1"/>
  <c r="H5" i="398"/>
  <c r="I2" i="398"/>
  <c r="E1" i="398"/>
  <c r="O34" i="401" l="1"/>
  <c r="AG34" i="401"/>
  <c r="I1" i="402"/>
  <c r="AE2" i="402"/>
  <c r="AD2" i="402"/>
  <c r="O123" i="402"/>
  <c r="AG123" i="402"/>
  <c r="O125" i="402"/>
  <c r="AG125" i="402"/>
  <c r="Z2" i="403"/>
  <c r="O48" i="403"/>
  <c r="Q48" i="403" s="1"/>
  <c r="AG48" i="403"/>
  <c r="G1" i="398"/>
  <c r="G2" i="398" s="1"/>
  <c r="AF21" i="401"/>
  <c r="AG21" i="401"/>
  <c r="AF50" i="401"/>
  <c r="AG50" i="401"/>
  <c r="AF19" i="401"/>
  <c r="AG19" i="401"/>
  <c r="AF23" i="401"/>
  <c r="AG23" i="401"/>
  <c r="AF48" i="401"/>
  <c r="AG48" i="401"/>
  <c r="O117" i="401"/>
  <c r="AF117" i="401"/>
  <c r="AF21" i="402"/>
  <c r="AG21" i="402"/>
  <c r="O31" i="402"/>
  <c r="AF31" i="402"/>
  <c r="AF74" i="402"/>
  <c r="AG74" i="402"/>
  <c r="O162" i="402"/>
  <c r="AG162" i="402"/>
  <c r="O18" i="401"/>
  <c r="AF18" i="401"/>
  <c r="O38" i="401"/>
  <c r="AG38" i="401"/>
  <c r="AF38" i="401"/>
  <c r="O99" i="401"/>
  <c r="AG99" i="401"/>
  <c r="AF34" i="402"/>
  <c r="AG34" i="402"/>
  <c r="AF38" i="402"/>
  <c r="AG38" i="402"/>
  <c r="O101" i="402"/>
  <c r="AG101" i="402"/>
  <c r="AF101" i="402"/>
  <c r="AF126" i="402"/>
  <c r="O126" i="402"/>
  <c r="AF139" i="402"/>
  <c r="AG139" i="402"/>
  <c r="AF143" i="402"/>
  <c r="AG143" i="402"/>
  <c r="O149" i="402"/>
  <c r="AG149" i="402"/>
  <c r="AF137" i="403"/>
  <c r="AG137" i="403"/>
  <c r="AF141" i="403"/>
  <c r="AG141" i="403"/>
  <c r="O115" i="401"/>
  <c r="AF115" i="401"/>
  <c r="AF23" i="402"/>
  <c r="AG23" i="402"/>
  <c r="AF49" i="402"/>
  <c r="AG49" i="402"/>
  <c r="O164" i="402"/>
  <c r="AG164" i="402"/>
  <c r="AF46" i="401"/>
  <c r="AG46" i="401"/>
  <c r="AF19" i="402"/>
  <c r="AG19" i="402"/>
  <c r="O36" i="401"/>
  <c r="AG36" i="401"/>
  <c r="AF36" i="401"/>
  <c r="O97" i="401"/>
  <c r="AG97" i="401"/>
  <c r="AF32" i="402"/>
  <c r="AG32" i="402"/>
  <c r="AF36" i="402"/>
  <c r="AG36" i="402"/>
  <c r="O99" i="402"/>
  <c r="AG99" i="402"/>
  <c r="AF99" i="402"/>
  <c r="AF137" i="402"/>
  <c r="AG137" i="402"/>
  <c r="AF141" i="402"/>
  <c r="AG141" i="402"/>
  <c r="O151" i="402"/>
  <c r="AG151" i="402"/>
  <c r="AF31" i="403"/>
  <c r="O31" i="403"/>
  <c r="R31" i="403" s="1"/>
  <c r="AF139" i="403"/>
  <c r="AG139" i="403"/>
  <c r="AF143" i="403"/>
  <c r="AG143" i="403"/>
  <c r="AG32" i="401"/>
  <c r="AF111" i="401"/>
  <c r="AF113" i="401"/>
  <c r="AF143" i="401"/>
  <c r="AG143" i="401"/>
  <c r="AG87" i="402"/>
  <c r="AF97" i="402"/>
  <c r="AG97" i="402"/>
  <c r="AG103" i="402"/>
  <c r="N134" i="401"/>
  <c r="N30" i="402"/>
  <c r="AF74" i="403"/>
  <c r="L16" i="398"/>
  <c r="L111" i="399"/>
  <c r="K38" i="398"/>
  <c r="I1" i="399"/>
  <c r="AG50" i="403"/>
  <c r="AG74" i="403"/>
  <c r="H8" i="405"/>
  <c r="H8" i="406"/>
  <c r="J8" i="406"/>
  <c r="K100" i="398"/>
  <c r="K64" i="398"/>
  <c r="L92" i="398"/>
  <c r="L100" i="398" s="1"/>
  <c r="L82" i="399"/>
  <c r="L91" i="399" s="1"/>
  <c r="I1" i="400"/>
  <c r="G1" i="401"/>
  <c r="G2" i="401" s="1"/>
  <c r="AG85" i="401"/>
  <c r="AG101" i="401"/>
  <c r="AG137" i="401"/>
  <c r="AG139" i="401"/>
  <c r="AG141" i="401"/>
  <c r="AF18" i="402"/>
  <c r="AG85" i="402"/>
  <c r="AG153" i="402"/>
  <c r="AF48" i="403"/>
  <c r="AF57" i="403"/>
  <c r="AG60" i="403"/>
  <c r="AG163" i="403"/>
  <c r="H8" i="404"/>
  <c r="L8" i="406"/>
  <c r="F8" i="406"/>
  <c r="L8" i="405"/>
  <c r="F8" i="405"/>
  <c r="L8" i="404"/>
  <c r="F8" i="404"/>
  <c r="G1" i="403"/>
  <c r="G2" i="403" s="1"/>
  <c r="R6" i="401"/>
  <c r="Q6" i="401"/>
  <c r="R10" i="401"/>
  <c r="Q10" i="401"/>
  <c r="AG20" i="401"/>
  <c r="AF20" i="401"/>
  <c r="O20" i="401"/>
  <c r="R34" i="401"/>
  <c r="Q34" i="401"/>
  <c r="AG37" i="401"/>
  <c r="AF37" i="401"/>
  <c r="O37" i="401"/>
  <c r="AG47" i="401"/>
  <c r="AF47" i="401"/>
  <c r="O47" i="401"/>
  <c r="R18" i="401"/>
  <c r="Q18" i="401"/>
  <c r="AG22" i="401"/>
  <c r="AF22" i="401"/>
  <c r="O22" i="401"/>
  <c r="O31" i="401"/>
  <c r="N43" i="401"/>
  <c r="AG31" i="401"/>
  <c r="AF31" i="401"/>
  <c r="AG35" i="401"/>
  <c r="AF35" i="401"/>
  <c r="O35" i="401"/>
  <c r="AG44" i="401"/>
  <c r="N56" i="401"/>
  <c r="AF44" i="401"/>
  <c r="O44" i="401"/>
  <c r="AG49" i="401"/>
  <c r="AF49" i="401"/>
  <c r="O49" i="401"/>
  <c r="R8" i="401"/>
  <c r="Q8" i="401"/>
  <c r="AG33" i="401"/>
  <c r="AF33" i="401"/>
  <c r="O33" i="401"/>
  <c r="R38" i="401"/>
  <c r="Q38" i="401"/>
  <c r="N17" i="401"/>
  <c r="O5" i="401"/>
  <c r="AG5" i="401"/>
  <c r="AF5" i="401"/>
  <c r="R36" i="401"/>
  <c r="Q36" i="401"/>
  <c r="AG45" i="401"/>
  <c r="AF45" i="401"/>
  <c r="O45" i="401"/>
  <c r="AF6" i="401"/>
  <c r="AF8" i="401"/>
  <c r="AF10" i="401"/>
  <c r="AF32" i="401"/>
  <c r="N82" i="401"/>
  <c r="AG70" i="401"/>
  <c r="AF70" i="401"/>
  <c r="O70" i="401"/>
  <c r="AG73" i="401"/>
  <c r="AF73" i="401"/>
  <c r="O73" i="401"/>
  <c r="R123" i="401"/>
  <c r="Q123" i="401"/>
  <c r="R127" i="401"/>
  <c r="Q127" i="401"/>
  <c r="AG136" i="401"/>
  <c r="AF136" i="401"/>
  <c r="O136" i="401"/>
  <c r="R143" i="401"/>
  <c r="Q143" i="401"/>
  <c r="P160" i="401"/>
  <c r="G1" i="402"/>
  <c r="G2" i="402" s="1"/>
  <c r="N17" i="402"/>
  <c r="AG5" i="402"/>
  <c r="AF5" i="402"/>
  <c r="O5" i="402"/>
  <c r="AG8" i="402"/>
  <c r="AF8" i="402"/>
  <c r="O8" i="402"/>
  <c r="AG6" i="401"/>
  <c r="O7" i="401"/>
  <c r="AG8" i="401"/>
  <c r="O9" i="401"/>
  <c r="AG10" i="401"/>
  <c r="O11" i="401"/>
  <c r="AG18" i="401"/>
  <c r="P30" i="401"/>
  <c r="N30" i="401"/>
  <c r="Q32" i="401"/>
  <c r="P44" i="401"/>
  <c r="O57" i="401"/>
  <c r="AG57" i="401"/>
  <c r="N69" i="401"/>
  <c r="AF57" i="401"/>
  <c r="R58" i="401"/>
  <c r="Q58" i="401"/>
  <c r="AG71" i="401"/>
  <c r="AF71" i="401"/>
  <c r="O71" i="401"/>
  <c r="AF74" i="401"/>
  <c r="O74" i="401"/>
  <c r="AG74" i="401"/>
  <c r="O96" i="401"/>
  <c r="AG96" i="401"/>
  <c r="N108" i="401"/>
  <c r="AF96" i="401"/>
  <c r="R117" i="401"/>
  <c r="AG126" i="401"/>
  <c r="AF126" i="401"/>
  <c r="O126" i="401"/>
  <c r="AG138" i="401"/>
  <c r="AF138" i="401"/>
  <c r="O138" i="401"/>
  <c r="R141" i="401"/>
  <c r="Q141" i="401"/>
  <c r="AG148" i="401"/>
  <c r="N160" i="401"/>
  <c r="AF148" i="401"/>
  <c r="O148" i="401"/>
  <c r="AG161" i="401"/>
  <c r="AF161" i="401"/>
  <c r="N173" i="401"/>
  <c r="O161" i="401"/>
  <c r="AG6" i="402"/>
  <c r="AF6" i="402"/>
  <c r="O6" i="402"/>
  <c r="AF7" i="401"/>
  <c r="AF9" i="401"/>
  <c r="AF11" i="401"/>
  <c r="O19" i="401"/>
  <c r="O21" i="401"/>
  <c r="O23" i="401"/>
  <c r="O46" i="401"/>
  <c r="O48" i="401"/>
  <c r="O50" i="401"/>
  <c r="AG75" i="401"/>
  <c r="AF75" i="401"/>
  <c r="O75" i="401"/>
  <c r="P108" i="401"/>
  <c r="R125" i="401"/>
  <c r="Q125" i="401"/>
  <c r="R129" i="401"/>
  <c r="Q129" i="401"/>
  <c r="R137" i="401"/>
  <c r="Q137" i="401"/>
  <c r="AG142" i="401"/>
  <c r="AF142" i="401"/>
  <c r="O142" i="401"/>
  <c r="R60" i="401"/>
  <c r="Q60" i="401"/>
  <c r="AF72" i="401"/>
  <c r="O72" i="401"/>
  <c r="AG72" i="401"/>
  <c r="AG124" i="401"/>
  <c r="AF124" i="401"/>
  <c r="O124" i="401"/>
  <c r="AG128" i="401"/>
  <c r="AF128" i="401"/>
  <c r="O128" i="401"/>
  <c r="AF135" i="401"/>
  <c r="N147" i="401"/>
  <c r="O135" i="401"/>
  <c r="AG135" i="401"/>
  <c r="R139" i="401"/>
  <c r="Q139" i="401"/>
  <c r="AG140" i="401"/>
  <c r="AF140" i="401"/>
  <c r="O140" i="401"/>
  <c r="AF58" i="401"/>
  <c r="AF60" i="401"/>
  <c r="AG83" i="401"/>
  <c r="AF85" i="401"/>
  <c r="AF87" i="401"/>
  <c r="AF97" i="401"/>
  <c r="AF99" i="401"/>
  <c r="AF101" i="401"/>
  <c r="O109" i="401"/>
  <c r="O110" i="401"/>
  <c r="R111" i="401"/>
  <c r="AG111" i="401"/>
  <c r="O112" i="401"/>
  <c r="R113" i="401"/>
  <c r="AG113" i="401"/>
  <c r="O114" i="401"/>
  <c r="Q115" i="401"/>
  <c r="AG115" i="401"/>
  <c r="O116" i="401"/>
  <c r="Q117" i="401"/>
  <c r="AG117" i="401"/>
  <c r="P121" i="401"/>
  <c r="N121" i="401"/>
  <c r="P122" i="401"/>
  <c r="AF123" i="401"/>
  <c r="AF125" i="401"/>
  <c r="AF127" i="401"/>
  <c r="AF129" i="401"/>
  <c r="AF134" i="401"/>
  <c r="AF137" i="401"/>
  <c r="AF139" i="401"/>
  <c r="AF141" i="401"/>
  <c r="O149" i="401"/>
  <c r="AG150" i="401"/>
  <c r="O151" i="401"/>
  <c r="AG152" i="401"/>
  <c r="O153" i="401"/>
  <c r="AG154" i="401"/>
  <c r="O162" i="401"/>
  <c r="AG163" i="401"/>
  <c r="O164" i="401"/>
  <c r="AG165" i="401"/>
  <c r="P173" i="401"/>
  <c r="AG7" i="402"/>
  <c r="R9" i="402"/>
  <c r="O11" i="402"/>
  <c r="AG11" i="402"/>
  <c r="AF11" i="402"/>
  <c r="AG30" i="402"/>
  <c r="AH18" i="402" s="1"/>
  <c r="AF30" i="402"/>
  <c r="AF22" i="402"/>
  <c r="O22" i="402"/>
  <c r="AG22" i="402"/>
  <c r="O35" i="402"/>
  <c r="AG35" i="402"/>
  <c r="AF35" i="402"/>
  <c r="AG50" i="402"/>
  <c r="AF50" i="402"/>
  <c r="O50" i="402"/>
  <c r="R58" i="402"/>
  <c r="Q58" i="402"/>
  <c r="AG71" i="402"/>
  <c r="AF71" i="402"/>
  <c r="O71" i="402"/>
  <c r="O89" i="402"/>
  <c r="AG89" i="402"/>
  <c r="AF89" i="402"/>
  <c r="O96" i="402"/>
  <c r="AG96" i="402"/>
  <c r="N108" i="402"/>
  <c r="AF96" i="402"/>
  <c r="R101" i="402"/>
  <c r="Q101" i="402"/>
  <c r="P108" i="402"/>
  <c r="N134" i="402"/>
  <c r="O122" i="402"/>
  <c r="AG122" i="402"/>
  <c r="AF122" i="402"/>
  <c r="AG58" i="401"/>
  <c r="O59" i="401"/>
  <c r="AG60" i="401"/>
  <c r="O61" i="401"/>
  <c r="P70" i="401"/>
  <c r="P71" i="401"/>
  <c r="P73" i="401"/>
  <c r="P75" i="401"/>
  <c r="O83" i="401"/>
  <c r="O84" i="401"/>
  <c r="O86" i="401"/>
  <c r="Q87" i="401"/>
  <c r="P95" i="401"/>
  <c r="N95" i="401"/>
  <c r="R97" i="401"/>
  <c r="O98" i="401"/>
  <c r="R99" i="401"/>
  <c r="O100" i="401"/>
  <c r="R101" i="401"/>
  <c r="O102" i="401"/>
  <c r="AF110" i="401"/>
  <c r="P112" i="401"/>
  <c r="AF112" i="401"/>
  <c r="AF114" i="401"/>
  <c r="P116" i="401"/>
  <c r="AF116" i="401"/>
  <c r="AF122" i="401"/>
  <c r="AG123" i="401"/>
  <c r="AG125" i="401"/>
  <c r="AG127" i="401"/>
  <c r="AG129" i="401"/>
  <c r="P147" i="401"/>
  <c r="AF149" i="401"/>
  <c r="AF151" i="401"/>
  <c r="AF153" i="401"/>
  <c r="AF162" i="401"/>
  <c r="AF164" i="401"/>
  <c r="Q31" i="402"/>
  <c r="O37" i="402"/>
  <c r="AG37" i="402"/>
  <c r="AF37" i="402"/>
  <c r="R44" i="402"/>
  <c r="Q44" i="402"/>
  <c r="R99" i="402"/>
  <c r="Q99" i="402"/>
  <c r="AG124" i="402"/>
  <c r="AF124" i="402"/>
  <c r="O124" i="402"/>
  <c r="AF59" i="401"/>
  <c r="AF61" i="401"/>
  <c r="P84" i="401"/>
  <c r="AF84" i="401"/>
  <c r="AF86" i="401"/>
  <c r="AF98" i="401"/>
  <c r="AF100" i="401"/>
  <c r="AF102" i="401"/>
  <c r="AF109" i="401"/>
  <c r="AG122" i="401"/>
  <c r="O150" i="401"/>
  <c r="O152" i="401"/>
  <c r="O154" i="401"/>
  <c r="O163" i="401"/>
  <c r="O165" i="401"/>
  <c r="O7" i="402"/>
  <c r="AF9" i="402"/>
  <c r="O10" i="402"/>
  <c r="AF10" i="402"/>
  <c r="P30" i="402"/>
  <c r="O57" i="402"/>
  <c r="AG57" i="402"/>
  <c r="N69" i="402"/>
  <c r="AF57" i="402"/>
  <c r="R60" i="402"/>
  <c r="Q60" i="402"/>
  <c r="R97" i="402"/>
  <c r="Q97" i="402"/>
  <c r="AG100" i="402"/>
  <c r="AF100" i="402"/>
  <c r="O100" i="402"/>
  <c r="AG109" i="402"/>
  <c r="AF109" i="402"/>
  <c r="N121" i="402"/>
  <c r="O109" i="402"/>
  <c r="R123" i="402"/>
  <c r="Q123" i="402"/>
  <c r="O122" i="401"/>
  <c r="AG9" i="402"/>
  <c r="AF20" i="402"/>
  <c r="O20" i="402"/>
  <c r="AG20" i="402"/>
  <c r="N43" i="402"/>
  <c r="O33" i="402"/>
  <c r="AG33" i="402"/>
  <c r="AF33" i="402"/>
  <c r="AG46" i="402"/>
  <c r="AF46" i="402"/>
  <c r="O46" i="402"/>
  <c r="AG48" i="402"/>
  <c r="AF48" i="402"/>
  <c r="O48" i="402"/>
  <c r="N82" i="402"/>
  <c r="AG70" i="402"/>
  <c r="AF70" i="402"/>
  <c r="O70" i="402"/>
  <c r="AG73" i="402"/>
  <c r="AF73" i="402"/>
  <c r="O73" i="402"/>
  <c r="AG75" i="402"/>
  <c r="AF75" i="402"/>
  <c r="O75" i="402"/>
  <c r="AG98" i="402"/>
  <c r="AF98" i="402"/>
  <c r="O98" i="402"/>
  <c r="R125" i="402"/>
  <c r="Q125" i="402"/>
  <c r="O18" i="402"/>
  <c r="O19" i="402"/>
  <c r="O21" i="402"/>
  <c r="O23" i="402"/>
  <c r="R31" i="402"/>
  <c r="AG31" i="402"/>
  <c r="P43" i="402"/>
  <c r="AF44" i="402"/>
  <c r="AG45" i="402"/>
  <c r="AG47" i="402"/>
  <c r="P56" i="402"/>
  <c r="N56" i="402"/>
  <c r="AF58" i="402"/>
  <c r="AF60" i="402"/>
  <c r="AG72" i="402"/>
  <c r="AG83" i="402"/>
  <c r="AF85" i="402"/>
  <c r="AF87" i="402"/>
  <c r="AF103" i="402"/>
  <c r="O110" i="402"/>
  <c r="AG111" i="402"/>
  <c r="O112" i="402"/>
  <c r="AG113" i="402"/>
  <c r="O114" i="402"/>
  <c r="AG115" i="402"/>
  <c r="O116" i="402"/>
  <c r="AG117" i="402"/>
  <c r="P121" i="402"/>
  <c r="AF123" i="402"/>
  <c r="AF125" i="402"/>
  <c r="AG126" i="402"/>
  <c r="AF127" i="402"/>
  <c r="O127" i="402"/>
  <c r="AG127" i="402"/>
  <c r="AG140" i="402"/>
  <c r="AF140" i="402"/>
  <c r="O140" i="402"/>
  <c r="O148" i="402"/>
  <c r="AG148" i="402"/>
  <c r="N160" i="402"/>
  <c r="AF148" i="402"/>
  <c r="AG163" i="402"/>
  <c r="AF163" i="402"/>
  <c r="O163" i="402"/>
  <c r="AG9" i="403"/>
  <c r="AF9" i="403"/>
  <c r="O9" i="403"/>
  <c r="P30" i="403"/>
  <c r="P18" i="402"/>
  <c r="O32" i="402"/>
  <c r="O34" i="402"/>
  <c r="O36" i="402"/>
  <c r="O38" i="402"/>
  <c r="AG44" i="402"/>
  <c r="AG58" i="402"/>
  <c r="O59" i="402"/>
  <c r="AG60" i="402"/>
  <c r="O61" i="402"/>
  <c r="P70" i="402"/>
  <c r="O83" i="402"/>
  <c r="O84" i="402"/>
  <c r="R85" i="402"/>
  <c r="O86" i="402"/>
  <c r="Q87" i="402"/>
  <c r="O88" i="402"/>
  <c r="P95" i="402"/>
  <c r="N95" i="402"/>
  <c r="O102" i="402"/>
  <c r="R103" i="402"/>
  <c r="O104" i="402"/>
  <c r="AF110" i="402"/>
  <c r="AF112" i="402"/>
  <c r="AF114" i="402"/>
  <c r="AF116" i="402"/>
  <c r="Q126" i="402"/>
  <c r="R128" i="402"/>
  <c r="Q128" i="402"/>
  <c r="AG135" i="402"/>
  <c r="AF135" i="402"/>
  <c r="N147" i="402"/>
  <c r="O135" i="402"/>
  <c r="AG142" i="402"/>
  <c r="AF142" i="402"/>
  <c r="O142" i="402"/>
  <c r="N173" i="402"/>
  <c r="O161" i="402"/>
  <c r="AG161" i="402"/>
  <c r="AF161" i="402"/>
  <c r="O6" i="403"/>
  <c r="AG6" i="403"/>
  <c r="AF6" i="403"/>
  <c r="AG11" i="403"/>
  <c r="AF11" i="403"/>
  <c r="O11" i="403"/>
  <c r="AG20" i="403"/>
  <c r="AF20" i="403"/>
  <c r="O20" i="403"/>
  <c r="P31" i="402"/>
  <c r="O45" i="402"/>
  <c r="O47" i="402"/>
  <c r="O49" i="402"/>
  <c r="AF59" i="402"/>
  <c r="AF61" i="402"/>
  <c r="O72" i="402"/>
  <c r="O74" i="402"/>
  <c r="P84" i="402"/>
  <c r="AF84" i="402"/>
  <c r="AF86" i="402"/>
  <c r="AF88" i="402"/>
  <c r="AF102" i="402"/>
  <c r="AF104" i="402"/>
  <c r="O111" i="402"/>
  <c r="O113" i="402"/>
  <c r="O115" i="402"/>
  <c r="O117" i="402"/>
  <c r="AG136" i="402"/>
  <c r="AF136" i="402"/>
  <c r="O136" i="402"/>
  <c r="R164" i="402"/>
  <c r="Q164" i="402"/>
  <c r="N17" i="403"/>
  <c r="O5" i="403"/>
  <c r="AG5" i="403"/>
  <c r="AF5" i="403"/>
  <c r="O8" i="403"/>
  <c r="AG8" i="403"/>
  <c r="AF8" i="403"/>
  <c r="R18" i="403"/>
  <c r="Q18" i="403"/>
  <c r="AG18" i="402"/>
  <c r="R126" i="402"/>
  <c r="AG128" i="402"/>
  <c r="AF129" i="402"/>
  <c r="O129" i="402"/>
  <c r="AG129" i="402"/>
  <c r="P134" i="402"/>
  <c r="AG138" i="402"/>
  <c r="AF138" i="402"/>
  <c r="O138" i="402"/>
  <c r="P160" i="402"/>
  <c r="R162" i="402"/>
  <c r="Q162" i="402"/>
  <c r="AG165" i="402"/>
  <c r="AF165" i="402"/>
  <c r="O165" i="402"/>
  <c r="AG7" i="403"/>
  <c r="AF7" i="403"/>
  <c r="O7" i="403"/>
  <c r="O10" i="403"/>
  <c r="AG10" i="403"/>
  <c r="AF10" i="403"/>
  <c r="AG22" i="403"/>
  <c r="AF22" i="403"/>
  <c r="O22" i="403"/>
  <c r="AG45" i="403"/>
  <c r="AF45" i="403"/>
  <c r="O45" i="403"/>
  <c r="AG49" i="403"/>
  <c r="AF49" i="403"/>
  <c r="O49" i="403"/>
  <c r="R59" i="403"/>
  <c r="Q59" i="403"/>
  <c r="AF75" i="403"/>
  <c r="AG75" i="403"/>
  <c r="O75" i="403"/>
  <c r="P147" i="402"/>
  <c r="AF149" i="402"/>
  <c r="AF151" i="402"/>
  <c r="AF153" i="402"/>
  <c r="AF162" i="402"/>
  <c r="AF164" i="402"/>
  <c r="AF18" i="403"/>
  <c r="AG19" i="403"/>
  <c r="AG21" i="403"/>
  <c r="AG23" i="403"/>
  <c r="AG32" i="403"/>
  <c r="O33" i="403"/>
  <c r="AG33" i="403"/>
  <c r="O36" i="403"/>
  <c r="P56" i="403"/>
  <c r="P44" i="403"/>
  <c r="P45" i="403"/>
  <c r="R48" i="403"/>
  <c r="AF50" i="403"/>
  <c r="AG57" i="403"/>
  <c r="AG61" i="403"/>
  <c r="AF61" i="403"/>
  <c r="N69" i="403"/>
  <c r="N82" i="403"/>
  <c r="O70" i="403"/>
  <c r="AG70" i="403"/>
  <c r="AF70" i="403"/>
  <c r="AG87" i="403"/>
  <c r="O87" i="403"/>
  <c r="AF87" i="403"/>
  <c r="AF99" i="403"/>
  <c r="AG103" i="403"/>
  <c r="O103" i="403"/>
  <c r="AF103" i="403"/>
  <c r="AG110" i="403"/>
  <c r="AF110" i="403"/>
  <c r="O110" i="403"/>
  <c r="R149" i="402"/>
  <c r="O150" i="402"/>
  <c r="Q151" i="402"/>
  <c r="O152" i="402"/>
  <c r="R153" i="402"/>
  <c r="O154" i="402"/>
  <c r="AG18" i="403"/>
  <c r="N30" i="403"/>
  <c r="Q31" i="403"/>
  <c r="R46" i="403"/>
  <c r="AG47" i="403"/>
  <c r="AF47" i="403"/>
  <c r="R57" i="403"/>
  <c r="AG72" i="403"/>
  <c r="AF72" i="403"/>
  <c r="O72" i="403"/>
  <c r="AF101" i="403"/>
  <c r="O137" i="402"/>
  <c r="O139" i="402"/>
  <c r="O141" i="402"/>
  <c r="O143" i="402"/>
  <c r="AF150" i="402"/>
  <c r="AF152" i="402"/>
  <c r="AF154" i="402"/>
  <c r="P7" i="403"/>
  <c r="P9" i="403"/>
  <c r="P11" i="403"/>
  <c r="O19" i="403"/>
  <c r="O21" i="403"/>
  <c r="O23" i="403"/>
  <c r="N43" i="403"/>
  <c r="AG31" i="403"/>
  <c r="O34" i="403"/>
  <c r="AF34" i="403"/>
  <c r="AF37" i="403"/>
  <c r="O37" i="403"/>
  <c r="AG37" i="403"/>
  <c r="AF38" i="403"/>
  <c r="N56" i="403"/>
  <c r="AF44" i="403"/>
  <c r="AF46" i="403"/>
  <c r="O47" i="403"/>
  <c r="P49" i="403"/>
  <c r="O71" i="403"/>
  <c r="AG71" i="403"/>
  <c r="R89" i="403"/>
  <c r="Q89" i="403"/>
  <c r="P108" i="403"/>
  <c r="P96" i="403"/>
  <c r="P43" i="403"/>
  <c r="O32" i="403"/>
  <c r="O35" i="403"/>
  <c r="AG35" i="403"/>
  <c r="AF36" i="403"/>
  <c r="O38" i="403"/>
  <c r="O44" i="403"/>
  <c r="AG44" i="403"/>
  <c r="AG46" i="403"/>
  <c r="P47" i="403"/>
  <c r="R50" i="403"/>
  <c r="AF58" i="403"/>
  <c r="O58" i="403"/>
  <c r="AG59" i="403"/>
  <c r="AF59" i="403"/>
  <c r="R61" i="403"/>
  <c r="Q61" i="403"/>
  <c r="P69" i="403"/>
  <c r="R74" i="403"/>
  <c r="Q74" i="403"/>
  <c r="AF88" i="403"/>
  <c r="O88" i="403"/>
  <c r="AF89" i="403"/>
  <c r="O111" i="403"/>
  <c r="AG111" i="403"/>
  <c r="AF111" i="403"/>
  <c r="AF124" i="403"/>
  <c r="AF138" i="403"/>
  <c r="O138" i="403"/>
  <c r="AG138" i="403"/>
  <c r="N160" i="403"/>
  <c r="AF148" i="403"/>
  <c r="O148" i="403"/>
  <c r="AG148" i="403"/>
  <c r="P74" i="403"/>
  <c r="N95" i="403"/>
  <c r="O83" i="403"/>
  <c r="AF86" i="403"/>
  <c r="O86" i="403"/>
  <c r="AG86" i="403"/>
  <c r="AG96" i="403"/>
  <c r="N108" i="403"/>
  <c r="AF96" i="403"/>
  <c r="R99" i="403"/>
  <c r="Q99" i="403"/>
  <c r="R101" i="403"/>
  <c r="Q101" i="403"/>
  <c r="AG116" i="403"/>
  <c r="AF116" i="403"/>
  <c r="O116" i="403"/>
  <c r="O117" i="403"/>
  <c r="AG117" i="403"/>
  <c r="O60" i="403"/>
  <c r="P72" i="403"/>
  <c r="O73" i="403"/>
  <c r="AG73" i="403"/>
  <c r="P82" i="403"/>
  <c r="P95" i="403"/>
  <c r="AF83" i="403"/>
  <c r="AF84" i="403"/>
  <c r="O84" i="403"/>
  <c r="AG84" i="403"/>
  <c r="AF85" i="403"/>
  <c r="R96" i="403"/>
  <c r="Q96" i="403"/>
  <c r="AF98" i="403"/>
  <c r="O98" i="403"/>
  <c r="AG114" i="403"/>
  <c r="AF114" i="403"/>
  <c r="O114" i="403"/>
  <c r="O115" i="403"/>
  <c r="AG115" i="403"/>
  <c r="N134" i="403"/>
  <c r="AG122" i="403"/>
  <c r="AF122" i="403"/>
  <c r="O122" i="403"/>
  <c r="AF126" i="403"/>
  <c r="AG83" i="403"/>
  <c r="O85" i="403"/>
  <c r="AG89" i="403"/>
  <c r="R97" i="403"/>
  <c r="AF97" i="403"/>
  <c r="AG98" i="403"/>
  <c r="AG99" i="403"/>
  <c r="AF100" i="403"/>
  <c r="O100" i="403"/>
  <c r="AG100" i="403"/>
  <c r="AG101" i="403"/>
  <c r="AF102" i="403"/>
  <c r="O102" i="403"/>
  <c r="N121" i="403"/>
  <c r="AF109" i="403"/>
  <c r="O109" i="403"/>
  <c r="AG112" i="403"/>
  <c r="AF112" i="403"/>
  <c r="O112" i="403"/>
  <c r="O113" i="403"/>
  <c r="AG113" i="403"/>
  <c r="AF115" i="403"/>
  <c r="P122" i="403"/>
  <c r="P134" i="403"/>
  <c r="AF140" i="403"/>
  <c r="O140" i="403"/>
  <c r="AG140" i="403"/>
  <c r="P160" i="403"/>
  <c r="P109" i="403"/>
  <c r="P110" i="403"/>
  <c r="P112" i="403"/>
  <c r="P114" i="403"/>
  <c r="P116" i="403"/>
  <c r="AG123" i="403"/>
  <c r="AF123" i="403"/>
  <c r="O123" i="403"/>
  <c r="O124" i="403"/>
  <c r="AG124" i="403"/>
  <c r="AG125" i="403"/>
  <c r="AF125" i="403"/>
  <c r="O125" i="403"/>
  <c r="O126" i="403"/>
  <c r="AG126" i="403"/>
  <c r="AG127" i="403"/>
  <c r="AF127" i="403"/>
  <c r="O127" i="403"/>
  <c r="AF128" i="403"/>
  <c r="O128" i="403"/>
  <c r="AG128" i="403"/>
  <c r="N147" i="403"/>
  <c r="O135" i="403"/>
  <c r="AG135" i="403"/>
  <c r="AF135" i="403"/>
  <c r="AF142" i="403"/>
  <c r="O142" i="403"/>
  <c r="AG142" i="403"/>
  <c r="R150" i="403"/>
  <c r="Q150" i="403"/>
  <c r="R152" i="403"/>
  <c r="Q152" i="403"/>
  <c r="R154" i="403"/>
  <c r="Q154" i="403"/>
  <c r="AF136" i="403"/>
  <c r="O136" i="403"/>
  <c r="AG136" i="403"/>
  <c r="O165" i="403"/>
  <c r="AG165" i="403"/>
  <c r="AF165" i="403"/>
  <c r="O129" i="403"/>
  <c r="O137" i="403"/>
  <c r="O139" i="403"/>
  <c r="O141" i="403"/>
  <c r="O143" i="403"/>
  <c r="AF150" i="403"/>
  <c r="AF152" i="403"/>
  <c r="AF154" i="403"/>
  <c r="AG161" i="403"/>
  <c r="AF163" i="403"/>
  <c r="P123" i="403"/>
  <c r="AF129" i="403"/>
  <c r="O149" i="403"/>
  <c r="AG150" i="403"/>
  <c r="O151" i="403"/>
  <c r="AG152" i="403"/>
  <c r="O153" i="403"/>
  <c r="AG154" i="403"/>
  <c r="O161" i="403"/>
  <c r="O162" i="403"/>
  <c r="R163" i="403"/>
  <c r="O164" i="403"/>
  <c r="P173" i="403"/>
  <c r="N173" i="403"/>
  <c r="P147" i="403"/>
  <c r="AF149" i="403"/>
  <c r="AF151" i="403"/>
  <c r="AF153" i="403"/>
  <c r="AF162" i="403"/>
  <c r="P164" i="403"/>
  <c r="AF164" i="403"/>
  <c r="G1" i="399"/>
  <c r="G2" i="399" s="1"/>
  <c r="G1" i="400"/>
  <c r="G2" i="400" s="1"/>
  <c r="K24" i="398"/>
  <c r="L17" i="398"/>
  <c r="L24" i="398" s="1"/>
  <c r="K24" i="399"/>
  <c r="L17" i="399"/>
  <c r="L24" i="399" s="1"/>
  <c r="L64" i="398"/>
  <c r="K75" i="398"/>
  <c r="L82" i="398"/>
  <c r="L91" i="398" s="1"/>
  <c r="K91" i="398"/>
  <c r="K75" i="399"/>
  <c r="L65" i="399"/>
  <c r="L75" i="399" s="1"/>
  <c r="L100" i="399"/>
  <c r="K111" i="398"/>
  <c r="L112" i="398"/>
  <c r="L124" i="398" s="1"/>
  <c r="K124" i="398"/>
  <c r="L75" i="398"/>
  <c r="K16" i="398"/>
  <c r="L25" i="398"/>
  <c r="L38" i="398" s="1"/>
  <c r="L101" i="398"/>
  <c r="L111" i="398" s="1"/>
  <c r="L5" i="399"/>
  <c r="L16" i="399" s="1"/>
  <c r="L25" i="399"/>
  <c r="L38" i="399" s="1"/>
  <c r="L64" i="400"/>
  <c r="K75" i="400"/>
  <c r="L92" i="400"/>
  <c r="L100" i="400" s="1"/>
  <c r="K100" i="400"/>
  <c r="K100" i="399"/>
  <c r="K111" i="399"/>
  <c r="L112" i="399"/>
  <c r="L124" i="399" s="1"/>
  <c r="K124" i="399"/>
  <c r="K24" i="400"/>
  <c r="L17" i="400"/>
  <c r="L24" i="400" s="1"/>
  <c r="L75" i="400"/>
  <c r="L112" i="400"/>
  <c r="L124" i="400" s="1"/>
  <c r="K124" i="400"/>
  <c r="K64" i="399"/>
  <c r="K91" i="400"/>
  <c r="L82" i="400"/>
  <c r="L91" i="400" s="1"/>
  <c r="K64" i="400"/>
  <c r="L101" i="400"/>
  <c r="L111" i="400" s="1"/>
  <c r="K111" i="400"/>
  <c r="L5" i="400"/>
  <c r="L16" i="400" s="1"/>
  <c r="L25" i="400"/>
  <c r="L38" i="400" s="1"/>
  <c r="AE173" i="397"/>
  <c r="AD173" i="397"/>
  <c r="AA173" i="397"/>
  <c r="Z173" i="397"/>
  <c r="M173" i="397"/>
  <c r="W172" i="397"/>
  <c r="H172" i="397"/>
  <c r="W171" i="397"/>
  <c r="H171" i="397"/>
  <c r="AG170" i="397"/>
  <c r="AF170" i="397"/>
  <c r="W170" i="397"/>
  <c r="H170" i="397"/>
  <c r="AG169" i="397"/>
  <c r="AF169" i="397"/>
  <c r="W169" i="397"/>
  <c r="H169" i="397"/>
  <c r="AG168" i="397"/>
  <c r="AF168" i="397"/>
  <c r="W168" i="397"/>
  <c r="H168" i="397"/>
  <c r="AG167" i="397"/>
  <c r="AF167" i="397"/>
  <c r="W167" i="397"/>
  <c r="H167" i="397"/>
  <c r="AG166" i="397"/>
  <c r="AF166" i="397"/>
  <c r="W166" i="397"/>
  <c r="H166" i="397"/>
  <c r="W165" i="397"/>
  <c r="P165" i="397"/>
  <c r="N165" i="397"/>
  <c r="O165" i="397" s="1"/>
  <c r="AG165" i="397"/>
  <c r="H165" i="397"/>
  <c r="W164" i="397"/>
  <c r="N164" i="397"/>
  <c r="AG164" i="397" s="1"/>
  <c r="P164" i="397"/>
  <c r="H164" i="397"/>
  <c r="W163" i="397"/>
  <c r="P163" i="397"/>
  <c r="N163" i="397"/>
  <c r="O163" i="397" s="1"/>
  <c r="H163" i="397"/>
  <c r="W162" i="397"/>
  <c r="N162" i="397"/>
  <c r="AG162" i="397" s="1"/>
  <c r="P162" i="397"/>
  <c r="H162" i="397"/>
  <c r="W161" i="397"/>
  <c r="N161" i="397"/>
  <c r="AF161" i="397" s="1"/>
  <c r="P161" i="397"/>
  <c r="H161" i="397"/>
  <c r="AE160" i="397"/>
  <c r="AD160" i="397"/>
  <c r="AA160" i="397"/>
  <c r="Z160" i="397"/>
  <c r="M160" i="397"/>
  <c r="W159" i="397"/>
  <c r="H159" i="397"/>
  <c r="W158" i="397"/>
  <c r="H158" i="397"/>
  <c r="W157" i="397"/>
  <c r="H157" i="397"/>
  <c r="W156" i="397"/>
  <c r="H156" i="397"/>
  <c r="W155" i="397"/>
  <c r="H155" i="397"/>
  <c r="W154" i="397"/>
  <c r="N154" i="397" s="1"/>
  <c r="O154" i="397" s="1"/>
  <c r="P154" i="397"/>
  <c r="H154" i="397"/>
  <c r="W153" i="397"/>
  <c r="P153" i="397"/>
  <c r="N153" i="397"/>
  <c r="AG153" i="397" s="1"/>
  <c r="H153" i="397"/>
  <c r="W152" i="397"/>
  <c r="N152" i="397" s="1"/>
  <c r="O152" i="397" s="1"/>
  <c r="P152" i="397"/>
  <c r="H152" i="397"/>
  <c r="W151" i="397"/>
  <c r="P151" i="397"/>
  <c r="N151" i="397"/>
  <c r="AG151" i="397" s="1"/>
  <c r="H151" i="397"/>
  <c r="W150" i="397"/>
  <c r="P150" i="397"/>
  <c r="N150" i="397"/>
  <c r="O150" i="397" s="1"/>
  <c r="H150" i="397"/>
  <c r="W149" i="397"/>
  <c r="P149" i="397"/>
  <c r="N149" i="397"/>
  <c r="AG149" i="397" s="1"/>
  <c r="H149" i="397"/>
  <c r="W148" i="397"/>
  <c r="N148" i="397" s="1"/>
  <c r="P148" i="397"/>
  <c r="H148" i="397"/>
  <c r="AE147" i="397"/>
  <c r="AD147" i="397"/>
  <c r="AA147" i="397"/>
  <c r="Z147" i="397"/>
  <c r="W147" i="397"/>
  <c r="M147" i="397"/>
  <c r="W146" i="397"/>
  <c r="H146" i="397"/>
  <c r="AG145" i="397"/>
  <c r="AF145" i="397"/>
  <c r="W145" i="397"/>
  <c r="AG144" i="397"/>
  <c r="AF144" i="397"/>
  <c r="W144" i="397"/>
  <c r="W143" i="397"/>
  <c r="N143" i="397" s="1"/>
  <c r="P143" i="397"/>
  <c r="H143" i="397"/>
  <c r="W142" i="397"/>
  <c r="N142" i="397" s="1"/>
  <c r="P142" i="397"/>
  <c r="H142" i="397"/>
  <c r="W141" i="397"/>
  <c r="N141" i="397" s="1"/>
  <c r="P141" i="397"/>
  <c r="H141" i="397"/>
  <c r="W140" i="397"/>
  <c r="N140" i="397" s="1"/>
  <c r="P140" i="397"/>
  <c r="H140" i="397"/>
  <c r="W139" i="397"/>
  <c r="N139" i="397" s="1"/>
  <c r="P139" i="397"/>
  <c r="H139" i="397"/>
  <c r="W138" i="397"/>
  <c r="N138" i="397" s="1"/>
  <c r="P138" i="397"/>
  <c r="H138" i="397"/>
  <c r="W137" i="397"/>
  <c r="N137" i="397" s="1"/>
  <c r="P137" i="397"/>
  <c r="H137" i="397"/>
  <c r="W136" i="397"/>
  <c r="N136" i="397" s="1"/>
  <c r="P136" i="397"/>
  <c r="H136" i="397"/>
  <c r="W135" i="397"/>
  <c r="N135" i="397" s="1"/>
  <c r="P135" i="397"/>
  <c r="H135" i="397"/>
  <c r="AE134" i="397"/>
  <c r="AD134" i="397"/>
  <c r="AA134" i="397"/>
  <c r="Z134" i="397"/>
  <c r="M134" i="397"/>
  <c r="W133" i="397"/>
  <c r="H133" i="397"/>
  <c r="W132" i="397"/>
  <c r="H132" i="397"/>
  <c r="AG131" i="397"/>
  <c r="AF131" i="397"/>
  <c r="W131" i="397"/>
  <c r="H131" i="397"/>
  <c r="W130" i="397"/>
  <c r="N130" i="397" s="1"/>
  <c r="P130" i="397"/>
  <c r="H130" i="397"/>
  <c r="W129" i="397"/>
  <c r="N129" i="397" s="1"/>
  <c r="AG129" i="397" s="1"/>
  <c r="P129" i="397"/>
  <c r="H129" i="397"/>
  <c r="W128" i="397"/>
  <c r="N128" i="397" s="1"/>
  <c r="P128" i="397"/>
  <c r="H128" i="397"/>
  <c r="W127" i="397"/>
  <c r="N127" i="397" s="1"/>
  <c r="P127" i="397"/>
  <c r="H127" i="397"/>
  <c r="W126" i="397"/>
  <c r="N126" i="397" s="1"/>
  <c r="P126" i="397"/>
  <c r="H126" i="397"/>
  <c r="W125" i="397"/>
  <c r="N125" i="397" s="1"/>
  <c r="P125" i="397"/>
  <c r="H125" i="397"/>
  <c r="W124" i="397"/>
  <c r="N124" i="397" s="1"/>
  <c r="P124" i="397"/>
  <c r="H124" i="397"/>
  <c r="W123" i="397"/>
  <c r="N123" i="397"/>
  <c r="P123" i="397"/>
  <c r="H123" i="397"/>
  <c r="W122" i="397"/>
  <c r="N122" i="397" s="1"/>
  <c r="AG122" i="397" s="1"/>
  <c r="P122" i="397"/>
  <c r="H122" i="397"/>
  <c r="AE121" i="397"/>
  <c r="AD121" i="397"/>
  <c r="AA121" i="397"/>
  <c r="Z121" i="397"/>
  <c r="W121" i="397"/>
  <c r="M121" i="397"/>
  <c r="AG120" i="397"/>
  <c r="AF120" i="397"/>
  <c r="W120" i="397"/>
  <c r="H120" i="397"/>
  <c r="AG119" i="397"/>
  <c r="AF119" i="397"/>
  <c r="W119" i="397"/>
  <c r="H119" i="397"/>
  <c r="W118" i="397"/>
  <c r="N118" i="397" s="1"/>
  <c r="AG118" i="397" s="1"/>
  <c r="P118" i="397"/>
  <c r="H118" i="397"/>
  <c r="W117" i="397"/>
  <c r="P117" i="397"/>
  <c r="N117" i="397"/>
  <c r="O117" i="397" s="1"/>
  <c r="H117" i="397"/>
  <c r="W116" i="397"/>
  <c r="N116" i="397"/>
  <c r="AG116" i="397" s="1"/>
  <c r="P116" i="397"/>
  <c r="H116" i="397"/>
  <c r="W115" i="397"/>
  <c r="P115" i="397"/>
  <c r="N115" i="397"/>
  <c r="O115" i="397" s="1"/>
  <c r="H115" i="397"/>
  <c r="W114" i="397"/>
  <c r="N114" i="397" s="1"/>
  <c r="AG114" i="397" s="1"/>
  <c r="P114" i="397"/>
  <c r="H114" i="397"/>
  <c r="W113" i="397"/>
  <c r="N113" i="397" s="1"/>
  <c r="P113" i="397"/>
  <c r="H113" i="397"/>
  <c r="W112" i="397"/>
  <c r="N112" i="397" s="1"/>
  <c r="AG112" i="397" s="1"/>
  <c r="P112" i="397"/>
  <c r="H112" i="397"/>
  <c r="W111" i="397"/>
  <c r="N111" i="397" s="1"/>
  <c r="P111" i="397"/>
  <c r="H111" i="397"/>
  <c r="W110" i="397"/>
  <c r="N110" i="397" s="1"/>
  <c r="AG110" i="397" s="1"/>
  <c r="P110" i="397"/>
  <c r="H110" i="397"/>
  <c r="W109" i="397"/>
  <c r="N109" i="397" s="1"/>
  <c r="N121" i="397" s="1"/>
  <c r="P109" i="397"/>
  <c r="H109" i="397"/>
  <c r="AE108" i="397"/>
  <c r="AD108" i="397"/>
  <c r="AA108" i="397"/>
  <c r="Z108" i="397"/>
  <c r="W108" i="397"/>
  <c r="M108" i="397"/>
  <c r="W107" i="397"/>
  <c r="H107" i="397"/>
  <c r="AG106" i="397"/>
  <c r="AF106" i="397"/>
  <c r="W106" i="397"/>
  <c r="H106" i="397"/>
  <c r="AG105" i="397"/>
  <c r="AF105" i="397"/>
  <c r="W105" i="397"/>
  <c r="H105" i="397"/>
  <c r="AG104" i="397"/>
  <c r="AF104" i="397"/>
  <c r="W104" i="397"/>
  <c r="H104" i="397"/>
  <c r="W103" i="397"/>
  <c r="N103" i="397" s="1"/>
  <c r="P103" i="397"/>
  <c r="H103" i="397"/>
  <c r="W102" i="397"/>
  <c r="N102" i="397" s="1"/>
  <c r="P102" i="397"/>
  <c r="H102" i="397"/>
  <c r="W101" i="397"/>
  <c r="N101" i="397" s="1"/>
  <c r="P101" i="397"/>
  <c r="H101" i="397"/>
  <c r="W100" i="397"/>
  <c r="N100" i="397" s="1"/>
  <c r="P100" i="397"/>
  <c r="H100" i="397"/>
  <c r="W99" i="397"/>
  <c r="N99" i="397" s="1"/>
  <c r="P99" i="397"/>
  <c r="H99" i="397"/>
  <c r="W98" i="397"/>
  <c r="N98" i="397" s="1"/>
  <c r="P98" i="397"/>
  <c r="H98" i="397"/>
  <c r="W97" i="397"/>
  <c r="N97" i="397" s="1"/>
  <c r="P97" i="397"/>
  <c r="H97" i="397"/>
  <c r="W96" i="397"/>
  <c r="N96" i="397" s="1"/>
  <c r="P108" i="397"/>
  <c r="H96" i="397"/>
  <c r="AE95" i="397"/>
  <c r="AD95" i="397"/>
  <c r="AA95" i="397"/>
  <c r="Z95" i="397"/>
  <c r="M95" i="397"/>
  <c r="AG94" i="397"/>
  <c r="AF94" i="397"/>
  <c r="W94" i="397"/>
  <c r="H94" i="397"/>
  <c r="AG93" i="397"/>
  <c r="AF93" i="397"/>
  <c r="W93" i="397"/>
  <c r="H93" i="397"/>
  <c r="AG92" i="397"/>
  <c r="AF92" i="397"/>
  <c r="W92" i="397"/>
  <c r="H92" i="397"/>
  <c r="AG91" i="397"/>
  <c r="AF91" i="397"/>
  <c r="W91" i="397"/>
  <c r="H91" i="397"/>
  <c r="AG90" i="397"/>
  <c r="AF90" i="397"/>
  <c r="W90" i="397"/>
  <c r="H90" i="397"/>
  <c r="W89" i="397"/>
  <c r="N89" i="397" s="1"/>
  <c r="P89" i="397"/>
  <c r="H89" i="397"/>
  <c r="W88" i="397"/>
  <c r="N88" i="397"/>
  <c r="AG88" i="397" s="1"/>
  <c r="H88" i="397"/>
  <c r="W87" i="397"/>
  <c r="N87" i="397" s="1"/>
  <c r="P87" i="397"/>
  <c r="H87" i="397"/>
  <c r="W86" i="397"/>
  <c r="N86" i="397" s="1"/>
  <c r="AG86" i="397" s="1"/>
  <c r="H86" i="397"/>
  <c r="W85" i="397"/>
  <c r="N85" i="397" s="1"/>
  <c r="P85" i="397"/>
  <c r="H85" i="397"/>
  <c r="W84" i="397"/>
  <c r="N84" i="397"/>
  <c r="H84" i="397"/>
  <c r="W83" i="397"/>
  <c r="N83" i="397"/>
  <c r="AG83" i="397" s="1"/>
  <c r="H83" i="397"/>
  <c r="AE82" i="397"/>
  <c r="AD82" i="397"/>
  <c r="AA82" i="397"/>
  <c r="Z82" i="397"/>
  <c r="M82" i="397"/>
  <c r="W81" i="397"/>
  <c r="AG80" i="397"/>
  <c r="AF80" i="397"/>
  <c r="W80" i="397"/>
  <c r="H80" i="397"/>
  <c r="AG79" i="397"/>
  <c r="AF79" i="397"/>
  <c r="W79" i="397"/>
  <c r="H79" i="397"/>
  <c r="AG78" i="397"/>
  <c r="AF78" i="397"/>
  <c r="W78" i="397"/>
  <c r="H78" i="397"/>
  <c r="AG77" i="397"/>
  <c r="AF77" i="397"/>
  <c r="W77" i="397"/>
  <c r="H77" i="397"/>
  <c r="AG76" i="397"/>
  <c r="AF76" i="397"/>
  <c r="W76" i="397"/>
  <c r="H76" i="397"/>
  <c r="W75" i="397"/>
  <c r="N75" i="397" s="1"/>
  <c r="O75" i="397" s="1"/>
  <c r="P75" i="397"/>
  <c r="H75" i="397"/>
  <c r="W74" i="397"/>
  <c r="N74" i="397"/>
  <c r="P74" i="397"/>
  <c r="H74" i="397"/>
  <c r="W73" i="397"/>
  <c r="N73" i="397"/>
  <c r="AG73" i="397" s="1"/>
  <c r="H73" i="397"/>
  <c r="W72" i="397"/>
  <c r="N72" i="397" s="1"/>
  <c r="P72" i="397"/>
  <c r="H72" i="397"/>
  <c r="W71" i="397"/>
  <c r="N71" i="397" s="1"/>
  <c r="O71" i="397" s="1"/>
  <c r="H71" i="397"/>
  <c r="W70" i="397"/>
  <c r="N70" i="397"/>
  <c r="AF70" i="397" s="1"/>
  <c r="P82" i="397"/>
  <c r="H70" i="397"/>
  <c r="AE69" i="397"/>
  <c r="AD69" i="397"/>
  <c r="AA69" i="397"/>
  <c r="Z69" i="397"/>
  <c r="W69" i="397"/>
  <c r="M69" i="397"/>
  <c r="W68" i="397"/>
  <c r="H68" i="397"/>
  <c r="AG67" i="397"/>
  <c r="AF67" i="397"/>
  <c r="W67" i="397"/>
  <c r="H67" i="397"/>
  <c r="AG66" i="397"/>
  <c r="AF66" i="397"/>
  <c r="W66" i="397"/>
  <c r="H66" i="397"/>
  <c r="AG65" i="397"/>
  <c r="AF65" i="397"/>
  <c r="W65" i="397"/>
  <c r="H65" i="397"/>
  <c r="AG64" i="397"/>
  <c r="AF64" i="397"/>
  <c r="W64" i="397"/>
  <c r="H64" i="397"/>
  <c r="AG63" i="397"/>
  <c r="AF63" i="397"/>
  <c r="W63" i="397"/>
  <c r="H63" i="397"/>
  <c r="AG62" i="397"/>
  <c r="AF62" i="397"/>
  <c r="W62" i="397"/>
  <c r="H62" i="397"/>
  <c r="W61" i="397"/>
  <c r="N61" i="397" s="1"/>
  <c r="AG61" i="397" s="1"/>
  <c r="P61" i="397"/>
  <c r="H61" i="397"/>
  <c r="W60" i="397"/>
  <c r="N60" i="397"/>
  <c r="AF60" i="397" s="1"/>
  <c r="P60" i="397"/>
  <c r="H60" i="397"/>
  <c r="W59" i="397"/>
  <c r="N59" i="397" s="1"/>
  <c r="AG59" i="397" s="1"/>
  <c r="P59" i="397"/>
  <c r="H59" i="397"/>
  <c r="W58" i="397"/>
  <c r="N58" i="397" s="1"/>
  <c r="AF58" i="397" s="1"/>
  <c r="P58" i="397"/>
  <c r="H58" i="397"/>
  <c r="W57" i="397"/>
  <c r="N57" i="397" s="1"/>
  <c r="P57" i="397"/>
  <c r="H57" i="397"/>
  <c r="AE56" i="397"/>
  <c r="AD56" i="397"/>
  <c r="AA56" i="397"/>
  <c r="Z56" i="397"/>
  <c r="W56" i="397"/>
  <c r="M56" i="397"/>
  <c r="P56" i="397" s="1"/>
  <c r="W55" i="397"/>
  <c r="H55" i="397"/>
  <c r="AG54" i="397"/>
  <c r="AF54" i="397"/>
  <c r="W54" i="397"/>
  <c r="H54" i="397"/>
  <c r="AG53" i="397"/>
  <c r="AF53" i="397"/>
  <c r="W53" i="397"/>
  <c r="H53" i="397"/>
  <c r="AG52" i="397"/>
  <c r="AF52" i="397"/>
  <c r="W52" i="397"/>
  <c r="H52" i="397"/>
  <c r="AG51" i="397"/>
  <c r="AF51" i="397"/>
  <c r="W51" i="397"/>
  <c r="H51" i="397"/>
  <c r="W50" i="397"/>
  <c r="N50" i="397" s="1"/>
  <c r="P50" i="397"/>
  <c r="H50" i="397"/>
  <c r="W49" i="397"/>
  <c r="N49" i="397"/>
  <c r="AF49" i="397" s="1"/>
  <c r="P49" i="397"/>
  <c r="H49" i="397"/>
  <c r="W48" i="397"/>
  <c r="N48" i="397" s="1"/>
  <c r="H48" i="397"/>
  <c r="W47" i="397"/>
  <c r="N47" i="397" s="1"/>
  <c r="P47" i="397"/>
  <c r="H47" i="397"/>
  <c r="W46" i="397"/>
  <c r="N46" i="397" s="1"/>
  <c r="H46" i="397"/>
  <c r="W45" i="397"/>
  <c r="N45" i="397" s="1"/>
  <c r="P45" i="397"/>
  <c r="H45" i="397"/>
  <c r="W44" i="397"/>
  <c r="N44" i="397" s="1"/>
  <c r="H44" i="397"/>
  <c r="AE43" i="397"/>
  <c r="AD43" i="397"/>
  <c r="AA43" i="397"/>
  <c r="Z43" i="397"/>
  <c r="M43" i="397"/>
  <c r="W42" i="397"/>
  <c r="H42" i="397"/>
  <c r="W41" i="397"/>
  <c r="AG40" i="397"/>
  <c r="AF40" i="397"/>
  <c r="W40" i="397"/>
  <c r="H40" i="397"/>
  <c r="AG39" i="397"/>
  <c r="AF39" i="397"/>
  <c r="W39" i="397"/>
  <c r="H39" i="397"/>
  <c r="W38" i="397"/>
  <c r="N38" i="397" s="1"/>
  <c r="P38" i="397"/>
  <c r="H38" i="397"/>
  <c r="W37" i="397"/>
  <c r="N37" i="397" s="1"/>
  <c r="P37" i="397"/>
  <c r="H37" i="397"/>
  <c r="W36" i="397"/>
  <c r="N36" i="397" s="1"/>
  <c r="P36" i="397"/>
  <c r="H36" i="397"/>
  <c r="W35" i="397"/>
  <c r="N35" i="397" s="1"/>
  <c r="P35" i="397"/>
  <c r="H35" i="397"/>
  <c r="W34" i="397"/>
  <c r="N34" i="397" s="1"/>
  <c r="P34" i="397"/>
  <c r="H34" i="397"/>
  <c r="W33" i="397"/>
  <c r="N33" i="397" s="1"/>
  <c r="P33" i="397"/>
  <c r="H33" i="397"/>
  <c r="W32" i="397"/>
  <c r="N32" i="397" s="1"/>
  <c r="P32" i="397"/>
  <c r="H32" i="397"/>
  <c r="W31" i="397"/>
  <c r="P31" i="397"/>
  <c r="N31" i="397"/>
  <c r="AF31" i="397" s="1"/>
  <c r="H31" i="397"/>
  <c r="AE30" i="397"/>
  <c r="AD30" i="397"/>
  <c r="AA30" i="397"/>
  <c r="Z30" i="397"/>
  <c r="M30" i="397"/>
  <c r="AF29" i="397"/>
  <c r="W29" i="397"/>
  <c r="H29" i="397"/>
  <c r="AG28" i="397"/>
  <c r="AF28" i="397"/>
  <c r="W28" i="397"/>
  <c r="H28" i="397"/>
  <c r="AG27" i="397"/>
  <c r="AF27" i="397"/>
  <c r="W27" i="397"/>
  <c r="H27" i="397"/>
  <c r="AG26" i="397"/>
  <c r="AF26" i="397"/>
  <c r="W26" i="397"/>
  <c r="H26" i="397"/>
  <c r="AG25" i="397"/>
  <c r="AF25" i="397"/>
  <c r="W25" i="397"/>
  <c r="H25" i="397"/>
  <c r="AG24" i="397"/>
  <c r="AF24" i="397"/>
  <c r="W24" i="397"/>
  <c r="H24" i="397"/>
  <c r="W23" i="397"/>
  <c r="N23" i="397"/>
  <c r="AF23" i="397" s="1"/>
  <c r="P23" i="397"/>
  <c r="H23" i="397"/>
  <c r="W22" i="397"/>
  <c r="N22" i="397" s="1"/>
  <c r="AF22" i="397" s="1"/>
  <c r="P22" i="397"/>
  <c r="H22" i="397"/>
  <c r="W21" i="397"/>
  <c r="N21" i="397"/>
  <c r="AF21" i="397" s="1"/>
  <c r="P21" i="397"/>
  <c r="H21" i="397"/>
  <c r="W20" i="397"/>
  <c r="N20" i="397" s="1"/>
  <c r="AG20" i="397" s="1"/>
  <c r="P20" i="397"/>
  <c r="H20" i="397"/>
  <c r="W19" i="397"/>
  <c r="N19" i="397"/>
  <c r="AF19" i="397" s="1"/>
  <c r="P19" i="397"/>
  <c r="H19" i="397"/>
  <c r="W18" i="397"/>
  <c r="N18" i="397"/>
  <c r="O18" i="397" s="1"/>
  <c r="H18" i="397"/>
  <c r="AE17" i="397"/>
  <c r="AD17" i="397"/>
  <c r="AD2" i="397" s="1"/>
  <c r="AA17" i="397"/>
  <c r="AA2" i="397" s="1"/>
  <c r="Z17" i="397"/>
  <c r="W17" i="397"/>
  <c r="M17" i="397"/>
  <c r="I1" i="397" s="1"/>
  <c r="AG16" i="397"/>
  <c r="AF16" i="397"/>
  <c r="W16" i="397"/>
  <c r="H16" i="397"/>
  <c r="AG15" i="397"/>
  <c r="AF15" i="397"/>
  <c r="W15" i="397"/>
  <c r="H15" i="397"/>
  <c r="AG14" i="397"/>
  <c r="AF14" i="397"/>
  <c r="W14" i="397"/>
  <c r="H14" i="397"/>
  <c r="AG13" i="397"/>
  <c r="AF13" i="397"/>
  <c r="W13" i="397"/>
  <c r="H13" i="397"/>
  <c r="AG12" i="397"/>
  <c r="AF12" i="397"/>
  <c r="W12" i="397"/>
  <c r="H12" i="397"/>
  <c r="W11" i="397"/>
  <c r="N11" i="397" s="1"/>
  <c r="P11" i="397"/>
  <c r="H11" i="397"/>
  <c r="W10" i="397"/>
  <c r="N10" i="397" s="1"/>
  <c r="H10" i="397"/>
  <c r="W9" i="397"/>
  <c r="N9" i="397" s="1"/>
  <c r="P9" i="397"/>
  <c r="H9" i="397"/>
  <c r="W8" i="397"/>
  <c r="N8" i="397" s="1"/>
  <c r="O8" i="397" s="1"/>
  <c r="H8" i="397"/>
  <c r="W7" i="397"/>
  <c r="N7" i="397" s="1"/>
  <c r="P7" i="397"/>
  <c r="H7" i="397"/>
  <c r="W6" i="397"/>
  <c r="N6" i="397"/>
  <c r="AG6" i="397" s="1"/>
  <c r="H6" i="397"/>
  <c r="W5" i="397"/>
  <c r="N5" i="397" s="1"/>
  <c r="P17" i="397"/>
  <c r="H5" i="397"/>
  <c r="AE2" i="397"/>
  <c r="Z2" i="397"/>
  <c r="I2" i="397"/>
  <c r="E1" i="397"/>
  <c r="E2" i="398" l="1"/>
  <c r="AF34" i="397"/>
  <c r="AG34" i="397"/>
  <c r="AF100" i="397"/>
  <c r="AG100" i="397"/>
  <c r="O113" i="397"/>
  <c r="AF113" i="397"/>
  <c r="AF139" i="397"/>
  <c r="AG139" i="397"/>
  <c r="AF143" i="397"/>
  <c r="AG143" i="397"/>
  <c r="AF32" i="397"/>
  <c r="AG32" i="397"/>
  <c r="AF36" i="397"/>
  <c r="AG36" i="397"/>
  <c r="AF98" i="397"/>
  <c r="AG98" i="397"/>
  <c r="AF102" i="397"/>
  <c r="AG102" i="397"/>
  <c r="O111" i="397"/>
  <c r="AF111" i="397"/>
  <c r="AF137" i="397"/>
  <c r="AG137" i="397"/>
  <c r="AF141" i="397"/>
  <c r="AG141" i="397"/>
  <c r="AF38" i="397"/>
  <c r="AG38" i="397"/>
  <c r="AG23" i="397"/>
  <c r="AG49" i="397"/>
  <c r="AF115" i="397"/>
  <c r="E2" i="399"/>
  <c r="O30" i="401"/>
  <c r="R30" i="401" s="1"/>
  <c r="S18" i="401" s="1"/>
  <c r="AF117" i="397"/>
  <c r="O23" i="397"/>
  <c r="AG22" i="397"/>
  <c r="N43" i="397"/>
  <c r="E2" i="400"/>
  <c r="Q164" i="403"/>
  <c r="R164" i="403"/>
  <c r="R139" i="403"/>
  <c r="Q139" i="403"/>
  <c r="Q125" i="403"/>
  <c r="R125" i="403"/>
  <c r="R124" i="403"/>
  <c r="Q124" i="403"/>
  <c r="R140" i="403"/>
  <c r="Q140" i="403"/>
  <c r="Q112" i="403"/>
  <c r="R112" i="403"/>
  <c r="R115" i="403"/>
  <c r="Q115" i="403"/>
  <c r="Q73" i="403"/>
  <c r="R73" i="403"/>
  <c r="R117" i="403"/>
  <c r="Q117" i="403"/>
  <c r="R86" i="403"/>
  <c r="Q86" i="403"/>
  <c r="R34" i="403"/>
  <c r="Q34" i="403"/>
  <c r="R21" i="403"/>
  <c r="Q21" i="403"/>
  <c r="R143" i="402"/>
  <c r="Q143" i="402"/>
  <c r="Q97" i="403"/>
  <c r="Q82" i="403"/>
  <c r="AG82" i="403"/>
  <c r="AH70" i="403" s="1"/>
  <c r="AF82" i="403"/>
  <c r="Q49" i="403"/>
  <c r="R49" i="403"/>
  <c r="R10" i="403"/>
  <c r="Q10" i="403"/>
  <c r="Q165" i="402"/>
  <c r="R165" i="402"/>
  <c r="R151" i="402"/>
  <c r="R5" i="403"/>
  <c r="Q5" i="403"/>
  <c r="O17" i="403"/>
  <c r="R136" i="402"/>
  <c r="Q136" i="402"/>
  <c r="R115" i="402"/>
  <c r="Q115" i="402"/>
  <c r="R45" i="402"/>
  <c r="Q45" i="402"/>
  <c r="Q153" i="402"/>
  <c r="R142" i="402"/>
  <c r="Q142" i="402"/>
  <c r="AG147" i="402"/>
  <c r="AH135" i="402" s="1"/>
  <c r="AF147" i="402"/>
  <c r="Q61" i="402"/>
  <c r="R61" i="402"/>
  <c r="Q34" i="402"/>
  <c r="R34" i="402"/>
  <c r="Q9" i="403"/>
  <c r="R9" i="403"/>
  <c r="Q163" i="402"/>
  <c r="R163" i="402"/>
  <c r="AG160" i="402"/>
  <c r="AH148" i="402" s="1"/>
  <c r="AF160" i="402"/>
  <c r="R116" i="402"/>
  <c r="Q116" i="402"/>
  <c r="R112" i="402"/>
  <c r="Q112" i="402"/>
  <c r="R18" i="402"/>
  <c r="Q18" i="402"/>
  <c r="O30" i="402"/>
  <c r="Q103" i="402"/>
  <c r="Q82" i="402"/>
  <c r="AG82" i="402"/>
  <c r="AH70" i="402" s="1"/>
  <c r="AF82" i="402"/>
  <c r="R46" i="402"/>
  <c r="Q46" i="402"/>
  <c r="R109" i="402"/>
  <c r="Q109" i="402"/>
  <c r="O121" i="402"/>
  <c r="Q100" i="402"/>
  <c r="R100" i="402"/>
  <c r="O69" i="402"/>
  <c r="R69" i="402" s="1"/>
  <c r="S57" i="402" s="1"/>
  <c r="R57" i="402"/>
  <c r="Q57" i="402"/>
  <c r="R163" i="401"/>
  <c r="Q163" i="401"/>
  <c r="R87" i="402"/>
  <c r="O56" i="402"/>
  <c r="R56" i="402" s="1"/>
  <c r="S44" i="402" s="1"/>
  <c r="AG95" i="401"/>
  <c r="AH83" i="401" s="1"/>
  <c r="AF95" i="401"/>
  <c r="R89" i="402"/>
  <c r="Q89" i="402"/>
  <c r="R35" i="402"/>
  <c r="Q35" i="402"/>
  <c r="R114" i="401"/>
  <c r="Q114" i="401"/>
  <c r="Q135" i="401"/>
  <c r="O147" i="401"/>
  <c r="R135" i="401"/>
  <c r="R115" i="401"/>
  <c r="Q101" i="401"/>
  <c r="Q85" i="401"/>
  <c r="R6" i="402"/>
  <c r="Q6" i="402"/>
  <c r="AG173" i="401"/>
  <c r="AH161" i="401" s="1"/>
  <c r="AF173" i="401"/>
  <c r="Q126" i="401"/>
  <c r="R126" i="401"/>
  <c r="AG134" i="401"/>
  <c r="AH122" i="401" s="1"/>
  <c r="Q11" i="401"/>
  <c r="R11" i="401"/>
  <c r="Q7" i="401"/>
  <c r="R7" i="401"/>
  <c r="AF17" i="402"/>
  <c r="AG17" i="402"/>
  <c r="AH5" i="402" s="1"/>
  <c r="R87" i="401"/>
  <c r="Q82" i="401"/>
  <c r="AG82" i="401"/>
  <c r="AH70" i="401" s="1"/>
  <c r="AF82" i="401"/>
  <c r="R45" i="401"/>
  <c r="Q45" i="401"/>
  <c r="R5" i="401"/>
  <c r="Q5" i="401"/>
  <c r="O17" i="401"/>
  <c r="Q33" i="401"/>
  <c r="R33" i="401"/>
  <c r="R32" i="401"/>
  <c r="AG56" i="401"/>
  <c r="AH44" i="401" s="1"/>
  <c r="Q56" i="401"/>
  <c r="AF56" i="401"/>
  <c r="O43" i="401"/>
  <c r="R31" i="401"/>
  <c r="Q31" i="401"/>
  <c r="R47" i="401"/>
  <c r="Q47" i="401"/>
  <c r="R20" i="401"/>
  <c r="Q20" i="401"/>
  <c r="Q153" i="403"/>
  <c r="R153" i="403"/>
  <c r="Q149" i="403"/>
  <c r="R149" i="403"/>
  <c r="R137" i="403"/>
  <c r="Q137" i="403"/>
  <c r="R136" i="403"/>
  <c r="Q136" i="403"/>
  <c r="R128" i="403"/>
  <c r="Q128" i="403"/>
  <c r="Q123" i="403"/>
  <c r="R123" i="403"/>
  <c r="AG121" i="403"/>
  <c r="AH109" i="403" s="1"/>
  <c r="AF121" i="403"/>
  <c r="R85" i="403"/>
  <c r="Q85" i="403"/>
  <c r="Q114" i="403"/>
  <c r="R114" i="403"/>
  <c r="Q116" i="403"/>
  <c r="R116" i="403"/>
  <c r="Q148" i="403"/>
  <c r="O160" i="403"/>
  <c r="R148" i="403"/>
  <c r="R138" i="403"/>
  <c r="Q138" i="403"/>
  <c r="R88" i="403"/>
  <c r="Q88" i="403"/>
  <c r="Q44" i="403"/>
  <c r="O56" i="403"/>
  <c r="R56" i="403" s="1"/>
  <c r="S44" i="403" s="1"/>
  <c r="R44" i="403"/>
  <c r="AG56" i="403"/>
  <c r="AH44" i="403" s="1"/>
  <c r="Q56" i="403"/>
  <c r="AF56" i="403"/>
  <c r="Q37" i="403"/>
  <c r="R37" i="403"/>
  <c r="R19" i="403"/>
  <c r="Q19" i="403"/>
  <c r="R141" i="402"/>
  <c r="Q141" i="402"/>
  <c r="R72" i="403"/>
  <c r="Q72" i="403"/>
  <c r="Q154" i="402"/>
  <c r="R154" i="402"/>
  <c r="Q150" i="402"/>
  <c r="R150" i="402"/>
  <c r="Q110" i="403"/>
  <c r="R110" i="403"/>
  <c r="R103" i="403"/>
  <c r="Q103" i="403"/>
  <c r="AG69" i="403"/>
  <c r="AH57" i="403" s="1"/>
  <c r="Q69" i="403"/>
  <c r="AF69" i="403"/>
  <c r="R33" i="403"/>
  <c r="Q33" i="403"/>
  <c r="Q7" i="403"/>
  <c r="R7" i="403"/>
  <c r="R138" i="402"/>
  <c r="Q138" i="402"/>
  <c r="R8" i="403"/>
  <c r="Q8" i="403"/>
  <c r="AG17" i="403"/>
  <c r="AH5" i="403" s="1"/>
  <c r="AF17" i="403"/>
  <c r="R113" i="402"/>
  <c r="Q113" i="402"/>
  <c r="Q102" i="402"/>
  <c r="R102" i="402"/>
  <c r="Q88" i="402"/>
  <c r="R88" i="402"/>
  <c r="Q84" i="402"/>
  <c r="R84" i="402"/>
  <c r="Q32" i="402"/>
  <c r="R32" i="402"/>
  <c r="R127" i="402"/>
  <c r="Q127" i="402"/>
  <c r="AG56" i="402"/>
  <c r="AH44" i="402" s="1"/>
  <c r="Q56" i="402"/>
  <c r="AF56" i="402"/>
  <c r="R23" i="402"/>
  <c r="Q23" i="402"/>
  <c r="Q85" i="402"/>
  <c r="R70" i="402"/>
  <c r="Q70" i="402"/>
  <c r="O82" i="402"/>
  <c r="R82" i="402" s="1"/>
  <c r="S70" i="402" s="1"/>
  <c r="R48" i="402"/>
  <c r="Q48" i="402"/>
  <c r="R20" i="402"/>
  <c r="Q20" i="402"/>
  <c r="R122" i="401"/>
  <c r="Q122" i="401"/>
  <c r="O134" i="401"/>
  <c r="AG121" i="402"/>
  <c r="AH109" i="402" s="1"/>
  <c r="AF121" i="402"/>
  <c r="R7" i="402"/>
  <c r="Q7" i="402"/>
  <c r="R154" i="401"/>
  <c r="Q154" i="401"/>
  <c r="Q124" i="402"/>
  <c r="R124" i="402"/>
  <c r="Q102" i="401"/>
  <c r="R102" i="401"/>
  <c r="Q98" i="401"/>
  <c r="R98" i="401"/>
  <c r="Q84" i="401"/>
  <c r="R84" i="401"/>
  <c r="Q59" i="401"/>
  <c r="R59" i="401"/>
  <c r="O134" i="402"/>
  <c r="R122" i="402"/>
  <c r="Q122" i="402"/>
  <c r="O108" i="402"/>
  <c r="R96" i="402"/>
  <c r="Q96" i="402"/>
  <c r="R71" i="402"/>
  <c r="Q71" i="402"/>
  <c r="O43" i="402"/>
  <c r="R43" i="402" s="1"/>
  <c r="S31" i="402" s="1"/>
  <c r="Q11" i="402"/>
  <c r="R11" i="402"/>
  <c r="R162" i="401"/>
  <c r="Q162" i="401"/>
  <c r="R151" i="401"/>
  <c r="Q151" i="401"/>
  <c r="AG121" i="401"/>
  <c r="AH109" i="401" s="1"/>
  <c r="AF121" i="401"/>
  <c r="R116" i="401"/>
  <c r="Q116" i="401"/>
  <c r="AF147" i="401"/>
  <c r="AG147" i="401"/>
  <c r="AH135" i="401" s="1"/>
  <c r="Q142" i="401"/>
  <c r="R142" i="401"/>
  <c r="Q111" i="401"/>
  <c r="R85" i="401"/>
  <c r="R50" i="401"/>
  <c r="Q50" i="401"/>
  <c r="R23" i="401"/>
  <c r="Q23" i="401"/>
  <c r="AF160" i="401"/>
  <c r="AG160" i="401"/>
  <c r="AH148" i="401" s="1"/>
  <c r="Q138" i="401"/>
  <c r="R138" i="401"/>
  <c r="O108" i="401"/>
  <c r="R96" i="401"/>
  <c r="Q96" i="401"/>
  <c r="R71" i="401"/>
  <c r="Q71" i="401"/>
  <c r="O69" i="401"/>
  <c r="R69" i="401" s="1"/>
  <c r="S57" i="401" s="1"/>
  <c r="R57" i="401"/>
  <c r="Q57" i="401"/>
  <c r="AG30" i="401"/>
  <c r="AH18" i="401" s="1"/>
  <c r="AF30" i="401"/>
  <c r="R5" i="402"/>
  <c r="Q5" i="402"/>
  <c r="O17" i="402"/>
  <c r="Q99" i="401"/>
  <c r="R70" i="401"/>
  <c r="Q70" i="401"/>
  <c r="O82" i="401"/>
  <c r="R82" i="401" s="1"/>
  <c r="S70" i="401" s="1"/>
  <c r="AG17" i="401"/>
  <c r="AH5" i="401" s="1"/>
  <c r="AF17" i="401"/>
  <c r="R22" i="401"/>
  <c r="Q22" i="401"/>
  <c r="AG173" i="403"/>
  <c r="AH161" i="403" s="1"/>
  <c r="AF173" i="403"/>
  <c r="Q162" i="403"/>
  <c r="R162" i="403"/>
  <c r="R143" i="403"/>
  <c r="Q143" i="403"/>
  <c r="R142" i="403"/>
  <c r="Q142" i="403"/>
  <c r="O147" i="403"/>
  <c r="R135" i="403"/>
  <c r="Q135" i="403"/>
  <c r="R102" i="403"/>
  <c r="Q102" i="403"/>
  <c r="R100" i="403"/>
  <c r="Q100" i="403"/>
  <c r="AG134" i="403"/>
  <c r="AH122" i="403" s="1"/>
  <c r="AF134" i="403"/>
  <c r="R98" i="403"/>
  <c r="Q98" i="403"/>
  <c r="O108" i="403"/>
  <c r="Q84" i="403"/>
  <c r="R84" i="403"/>
  <c r="R60" i="403"/>
  <c r="Q60" i="403"/>
  <c r="AG108" i="403"/>
  <c r="AH96" i="403" s="1"/>
  <c r="AF108" i="403"/>
  <c r="O95" i="403"/>
  <c r="Q83" i="403"/>
  <c r="R83" i="403"/>
  <c r="Q163" i="403"/>
  <c r="R58" i="403"/>
  <c r="Q58" i="403"/>
  <c r="R38" i="403"/>
  <c r="Q38" i="403"/>
  <c r="R35" i="403"/>
  <c r="Q35" i="403"/>
  <c r="R71" i="403"/>
  <c r="Q71" i="403"/>
  <c r="Q47" i="403"/>
  <c r="R47" i="403"/>
  <c r="Q43" i="403"/>
  <c r="AF43" i="403"/>
  <c r="AG43" i="403"/>
  <c r="AH31" i="403" s="1"/>
  <c r="R139" i="402"/>
  <c r="Q139" i="402"/>
  <c r="R129" i="402"/>
  <c r="Q129" i="402"/>
  <c r="O30" i="403"/>
  <c r="R111" i="402"/>
  <c r="Q111" i="402"/>
  <c r="R74" i="402"/>
  <c r="Q74" i="402"/>
  <c r="R49" i="402"/>
  <c r="Q49" i="402"/>
  <c r="Q11" i="403"/>
  <c r="R11" i="403"/>
  <c r="R161" i="402"/>
  <c r="Q161" i="402"/>
  <c r="O173" i="402"/>
  <c r="Q149" i="402"/>
  <c r="Q83" i="402"/>
  <c r="O95" i="402"/>
  <c r="R83" i="402"/>
  <c r="Q59" i="402"/>
  <c r="R59" i="402"/>
  <c r="Q38" i="402"/>
  <c r="R38" i="402"/>
  <c r="O160" i="402"/>
  <c r="R148" i="402"/>
  <c r="Q148" i="402"/>
  <c r="R114" i="402"/>
  <c r="Q114" i="402"/>
  <c r="R110" i="402"/>
  <c r="Q110" i="402"/>
  <c r="R21" i="402"/>
  <c r="Q21" i="402"/>
  <c r="Q98" i="402"/>
  <c r="R98" i="402"/>
  <c r="R73" i="402"/>
  <c r="Q73" i="402"/>
  <c r="R33" i="402"/>
  <c r="Q33" i="402"/>
  <c r="AF69" i="402"/>
  <c r="AG69" i="402"/>
  <c r="AH57" i="402" s="1"/>
  <c r="Q69" i="402"/>
  <c r="R152" i="401"/>
  <c r="Q152" i="401"/>
  <c r="Q83" i="401"/>
  <c r="O95" i="401"/>
  <c r="R83" i="401"/>
  <c r="AF134" i="402"/>
  <c r="AG134" i="402"/>
  <c r="AH122" i="402" s="1"/>
  <c r="R50" i="402"/>
  <c r="Q50" i="402"/>
  <c r="R110" i="401"/>
  <c r="Q110" i="401"/>
  <c r="Q140" i="401"/>
  <c r="R140" i="401"/>
  <c r="Q124" i="401"/>
  <c r="R124" i="401"/>
  <c r="Q97" i="401"/>
  <c r="R75" i="401"/>
  <c r="Q75" i="401"/>
  <c r="R48" i="401"/>
  <c r="Q48" i="401"/>
  <c r="R21" i="401"/>
  <c r="Q21" i="401"/>
  <c r="Q9" i="401"/>
  <c r="R9" i="401"/>
  <c r="R8" i="402"/>
  <c r="Q8" i="402"/>
  <c r="Q136" i="401"/>
  <c r="R136" i="401"/>
  <c r="Q113" i="401"/>
  <c r="R73" i="401"/>
  <c r="Q73" i="401"/>
  <c r="O56" i="401"/>
  <c r="R56" i="401" s="1"/>
  <c r="S44" i="401" s="1"/>
  <c r="R44" i="401"/>
  <c r="Q44" i="401"/>
  <c r="Q35" i="401"/>
  <c r="R35" i="401"/>
  <c r="Q161" i="403"/>
  <c r="O173" i="403"/>
  <c r="R161" i="403"/>
  <c r="Q151" i="403"/>
  <c r="R151" i="403"/>
  <c r="R141" i="403"/>
  <c r="Q141" i="403"/>
  <c r="R129" i="403"/>
  <c r="Q129" i="403"/>
  <c r="R165" i="403"/>
  <c r="Q165" i="403"/>
  <c r="AG147" i="403"/>
  <c r="AH135" i="403" s="1"/>
  <c r="AF147" i="403"/>
  <c r="Q127" i="403"/>
  <c r="R127" i="403"/>
  <c r="R126" i="403"/>
  <c r="Q126" i="403"/>
  <c r="R113" i="403"/>
  <c r="Q113" i="403"/>
  <c r="Q109" i="403"/>
  <c r="O121" i="403"/>
  <c r="R109" i="403"/>
  <c r="O134" i="403"/>
  <c r="R122" i="403"/>
  <c r="Q122" i="403"/>
  <c r="AF95" i="403"/>
  <c r="AG95" i="403"/>
  <c r="AH83" i="403" s="1"/>
  <c r="AG160" i="403"/>
  <c r="AH148" i="403" s="1"/>
  <c r="AF160" i="403"/>
  <c r="R111" i="403"/>
  <c r="Q111" i="403"/>
  <c r="R32" i="403"/>
  <c r="O43" i="403"/>
  <c r="R43" i="403" s="1"/>
  <c r="S31" i="403" s="1"/>
  <c r="Q32" i="403"/>
  <c r="O69" i="403"/>
  <c r="R69" i="403" s="1"/>
  <c r="S57" i="403" s="1"/>
  <c r="R23" i="403"/>
  <c r="Q23" i="403"/>
  <c r="R137" i="402"/>
  <c r="Q137" i="402"/>
  <c r="AG30" i="403"/>
  <c r="AH18" i="403" s="1"/>
  <c r="AF30" i="403"/>
  <c r="Q152" i="402"/>
  <c r="R152" i="402"/>
  <c r="R87" i="403"/>
  <c r="Q87" i="403"/>
  <c r="R70" i="403"/>
  <c r="Q70" i="403"/>
  <c r="O82" i="403"/>
  <c r="R36" i="403"/>
  <c r="Q36" i="403"/>
  <c r="R75" i="403"/>
  <c r="Q75" i="403"/>
  <c r="Q45" i="403"/>
  <c r="R45" i="403"/>
  <c r="R22" i="403"/>
  <c r="Q22" i="403"/>
  <c r="R117" i="402"/>
  <c r="Q117" i="402"/>
  <c r="R72" i="402"/>
  <c r="Q72" i="402"/>
  <c r="R47" i="402"/>
  <c r="Q47" i="402"/>
  <c r="R20" i="403"/>
  <c r="Q20" i="403"/>
  <c r="R6" i="403"/>
  <c r="Q6" i="403"/>
  <c r="AG173" i="402"/>
  <c r="AH161" i="402" s="1"/>
  <c r="AF173" i="402"/>
  <c r="R135" i="402"/>
  <c r="Q135" i="402"/>
  <c r="O147" i="402"/>
  <c r="Q104" i="402"/>
  <c r="R104" i="402"/>
  <c r="AG95" i="402"/>
  <c r="AH83" i="402" s="1"/>
  <c r="AF95" i="402"/>
  <c r="Q86" i="402"/>
  <c r="R86" i="402"/>
  <c r="Q36" i="402"/>
  <c r="R36" i="402"/>
  <c r="R140" i="402"/>
  <c r="Q140" i="402"/>
  <c r="R19" i="402"/>
  <c r="Q19" i="402"/>
  <c r="R75" i="402"/>
  <c r="Q75" i="402"/>
  <c r="Q43" i="402"/>
  <c r="AG43" i="402"/>
  <c r="AH31" i="402" s="1"/>
  <c r="AF43" i="402"/>
  <c r="Q10" i="402"/>
  <c r="R10" i="402"/>
  <c r="R165" i="401"/>
  <c r="Q165" i="401"/>
  <c r="R150" i="401"/>
  <c r="Q150" i="401"/>
  <c r="R37" i="402"/>
  <c r="Q37" i="402"/>
  <c r="Q100" i="401"/>
  <c r="R100" i="401"/>
  <c r="Q86" i="401"/>
  <c r="R86" i="401"/>
  <c r="Q61" i="401"/>
  <c r="R61" i="401"/>
  <c r="AF108" i="402"/>
  <c r="AG108" i="402"/>
  <c r="AH96" i="402" s="1"/>
  <c r="R22" i="402"/>
  <c r="Q22" i="402"/>
  <c r="R164" i="401"/>
  <c r="Q164" i="401"/>
  <c r="R153" i="401"/>
  <c r="Q153" i="401"/>
  <c r="R149" i="401"/>
  <c r="Q149" i="401"/>
  <c r="R112" i="401"/>
  <c r="Q112" i="401"/>
  <c r="R109" i="401"/>
  <c r="Q109" i="401"/>
  <c r="O121" i="401"/>
  <c r="Q128" i="401"/>
  <c r="R128" i="401"/>
  <c r="R72" i="401"/>
  <c r="Q72" i="401"/>
  <c r="R46" i="401"/>
  <c r="Q46" i="401"/>
  <c r="R19" i="401"/>
  <c r="Q19" i="401"/>
  <c r="Q9" i="402"/>
  <c r="R161" i="401"/>
  <c r="Q161" i="401"/>
  <c r="O173" i="401"/>
  <c r="O160" i="401"/>
  <c r="R148" i="401"/>
  <c r="Q148" i="401"/>
  <c r="AF108" i="401"/>
  <c r="AG108" i="401"/>
  <c r="AH96" i="401" s="1"/>
  <c r="R74" i="401"/>
  <c r="Q74" i="401"/>
  <c r="AF69" i="401"/>
  <c r="AG69" i="401"/>
  <c r="AH57" i="401" s="1"/>
  <c r="Q69" i="401"/>
  <c r="R49" i="401"/>
  <c r="Q49" i="401"/>
  <c r="AF43" i="401"/>
  <c r="Q43" i="401"/>
  <c r="AG43" i="401"/>
  <c r="AH31" i="401" s="1"/>
  <c r="Q37" i="401"/>
  <c r="R37" i="401"/>
  <c r="AG9" i="397"/>
  <c r="AF9" i="397"/>
  <c r="O9" i="397"/>
  <c r="N17" i="397"/>
  <c r="R8" i="397"/>
  <c r="Q8" i="397"/>
  <c r="AG11" i="397"/>
  <c r="AF11" i="397"/>
  <c r="O11" i="397"/>
  <c r="AG7" i="397"/>
  <c r="AF7" i="397"/>
  <c r="O7" i="397"/>
  <c r="G1" i="397"/>
  <c r="G2" i="397" s="1"/>
  <c r="O10" i="397"/>
  <c r="AG10" i="397"/>
  <c r="AF10" i="397"/>
  <c r="AG5" i="397"/>
  <c r="O5" i="397"/>
  <c r="O6" i="397"/>
  <c r="P5" i="397"/>
  <c r="P6" i="397"/>
  <c r="AF6" i="397"/>
  <c r="P8" i="397"/>
  <c r="AF8" i="397"/>
  <c r="P10" i="397"/>
  <c r="Q18" i="397"/>
  <c r="AF18" i="397"/>
  <c r="AG19" i="397"/>
  <c r="O20" i="397"/>
  <c r="O22" i="397"/>
  <c r="P30" i="397"/>
  <c r="AF35" i="397"/>
  <c r="O35" i="397"/>
  <c r="AG35" i="397"/>
  <c r="O46" i="397"/>
  <c r="AG46" i="397"/>
  <c r="AF46" i="397"/>
  <c r="O57" i="397"/>
  <c r="AG57" i="397"/>
  <c r="N69" i="397"/>
  <c r="AF57" i="397"/>
  <c r="AG72" i="397"/>
  <c r="AF72" i="397"/>
  <c r="O72" i="397"/>
  <c r="AF5" i="397"/>
  <c r="AG8" i="397"/>
  <c r="AG18" i="397"/>
  <c r="AF20" i="397"/>
  <c r="N30" i="397"/>
  <c r="Q43" i="397"/>
  <c r="AG43" i="397"/>
  <c r="AH31" i="397" s="1"/>
  <c r="AF43" i="397"/>
  <c r="AF33" i="397"/>
  <c r="O33" i="397"/>
  <c r="AG33" i="397"/>
  <c r="N56" i="397"/>
  <c r="AF44" i="397"/>
  <c r="O44" i="397"/>
  <c r="AG44" i="397"/>
  <c r="O50" i="397"/>
  <c r="AG50" i="397"/>
  <c r="AF50" i="397"/>
  <c r="P69" i="397"/>
  <c r="O19" i="397"/>
  <c r="O21" i="397"/>
  <c r="AG21" i="397"/>
  <c r="AG47" i="397"/>
  <c r="AF47" i="397"/>
  <c r="O47" i="397"/>
  <c r="R71" i="397"/>
  <c r="Q71" i="397"/>
  <c r="P18" i="397"/>
  <c r="R23" i="397"/>
  <c r="AF37" i="397"/>
  <c r="O37" i="397"/>
  <c r="AG37" i="397"/>
  <c r="P43" i="397"/>
  <c r="AG45" i="397"/>
  <c r="AF45" i="397"/>
  <c r="O45" i="397"/>
  <c r="O48" i="397"/>
  <c r="AG48" i="397"/>
  <c r="AF48" i="397"/>
  <c r="O31" i="397"/>
  <c r="O32" i="397"/>
  <c r="O34" i="397"/>
  <c r="O36" i="397"/>
  <c r="O38" i="397"/>
  <c r="P46" i="397"/>
  <c r="P48" i="397"/>
  <c r="AG58" i="397"/>
  <c r="O59" i="397"/>
  <c r="AG60" i="397"/>
  <c r="O61" i="397"/>
  <c r="P70" i="397"/>
  <c r="P71" i="397"/>
  <c r="AF71" i="397"/>
  <c r="P73" i="397"/>
  <c r="AF73" i="397"/>
  <c r="R75" i="397"/>
  <c r="O87" i="397"/>
  <c r="AG87" i="397"/>
  <c r="AF87" i="397"/>
  <c r="O96" i="397"/>
  <c r="AG96" i="397"/>
  <c r="N108" i="397"/>
  <c r="AF96" i="397"/>
  <c r="O103" i="397"/>
  <c r="AG103" i="397"/>
  <c r="AF103" i="397"/>
  <c r="O49" i="397"/>
  <c r="AF59" i="397"/>
  <c r="AF61" i="397"/>
  <c r="AG71" i="397"/>
  <c r="O89" i="397"/>
  <c r="AG89" i="397"/>
  <c r="AF89" i="397"/>
  <c r="O97" i="397"/>
  <c r="AG97" i="397"/>
  <c r="AF97" i="397"/>
  <c r="P44" i="397"/>
  <c r="O58" i="397"/>
  <c r="O60" i="397"/>
  <c r="N82" i="397"/>
  <c r="AG70" i="397"/>
  <c r="AG75" i="397"/>
  <c r="AF75" i="397"/>
  <c r="AF83" i="397"/>
  <c r="N95" i="397"/>
  <c r="O83" i="397"/>
  <c r="O99" i="397"/>
  <c r="AG99" i="397"/>
  <c r="AF99" i="397"/>
  <c r="R113" i="397"/>
  <c r="Q113" i="397"/>
  <c r="AG31" i="397"/>
  <c r="O70" i="397"/>
  <c r="O73" i="397"/>
  <c r="AF74" i="397"/>
  <c r="O74" i="397"/>
  <c r="AG74" i="397"/>
  <c r="AG84" i="397"/>
  <c r="AF84" i="397"/>
  <c r="O84" i="397"/>
  <c r="O85" i="397"/>
  <c r="AG85" i="397"/>
  <c r="AF85" i="397"/>
  <c r="O101" i="397"/>
  <c r="AG101" i="397"/>
  <c r="AF101" i="397"/>
  <c r="P96" i="397"/>
  <c r="O109" i="397"/>
  <c r="O110" i="397"/>
  <c r="AG111" i="397"/>
  <c r="O112" i="397"/>
  <c r="AG113" i="397"/>
  <c r="O114" i="397"/>
  <c r="R115" i="397"/>
  <c r="AG115" i="397"/>
  <c r="O116" i="397"/>
  <c r="R117" i="397"/>
  <c r="AG117" i="397"/>
  <c r="O118" i="397"/>
  <c r="P121" i="397"/>
  <c r="N134" i="397"/>
  <c r="O122" i="397"/>
  <c r="AF122" i="397"/>
  <c r="AG123" i="397"/>
  <c r="AF123" i="397"/>
  <c r="O123" i="397"/>
  <c r="AF138" i="397"/>
  <c r="O138" i="397"/>
  <c r="AG138" i="397"/>
  <c r="P160" i="397"/>
  <c r="O86" i="397"/>
  <c r="O88" i="397"/>
  <c r="P95" i="397"/>
  <c r="O98" i="397"/>
  <c r="O100" i="397"/>
  <c r="O102" i="397"/>
  <c r="AF110" i="397"/>
  <c r="AF112" i="397"/>
  <c r="AF114" i="397"/>
  <c r="AF116" i="397"/>
  <c r="AF118" i="397"/>
  <c r="AF121" i="397"/>
  <c r="O124" i="397"/>
  <c r="AG124" i="397"/>
  <c r="AG125" i="397"/>
  <c r="AF125" i="397"/>
  <c r="O125" i="397"/>
  <c r="O126" i="397"/>
  <c r="AG126" i="397"/>
  <c r="AG127" i="397"/>
  <c r="AF127" i="397"/>
  <c r="O127" i="397"/>
  <c r="AF128" i="397"/>
  <c r="O128" i="397"/>
  <c r="AG128" i="397"/>
  <c r="AF140" i="397"/>
  <c r="O140" i="397"/>
  <c r="AG140" i="397"/>
  <c r="N160" i="397"/>
  <c r="AF148" i="397"/>
  <c r="O148" i="397"/>
  <c r="AG148" i="397"/>
  <c r="R154" i="397"/>
  <c r="Q154" i="397"/>
  <c r="R165" i="397"/>
  <c r="Q165" i="397"/>
  <c r="P83" i="397"/>
  <c r="P84" i="397"/>
  <c r="P86" i="397"/>
  <c r="AF86" i="397"/>
  <c r="P88" i="397"/>
  <c r="AF88" i="397"/>
  <c r="AF109" i="397"/>
  <c r="AF124" i="397"/>
  <c r="AF126" i="397"/>
  <c r="N147" i="397"/>
  <c r="O135" i="397"/>
  <c r="AG135" i="397"/>
  <c r="AF135" i="397"/>
  <c r="AF142" i="397"/>
  <c r="O142" i="397"/>
  <c r="AG142" i="397"/>
  <c r="R150" i="397"/>
  <c r="Q150" i="397"/>
  <c r="R152" i="397"/>
  <c r="Q152" i="397"/>
  <c r="AG109" i="397"/>
  <c r="AF130" i="397"/>
  <c r="O130" i="397"/>
  <c r="AG130" i="397"/>
  <c r="AF136" i="397"/>
  <c r="O136" i="397"/>
  <c r="AG136" i="397"/>
  <c r="R163" i="397"/>
  <c r="Q163" i="397"/>
  <c r="P173" i="397"/>
  <c r="O129" i="397"/>
  <c r="P134" i="397"/>
  <c r="O137" i="397"/>
  <c r="O139" i="397"/>
  <c r="O141" i="397"/>
  <c r="O143" i="397"/>
  <c r="AF150" i="397"/>
  <c r="AF152" i="397"/>
  <c r="AF154" i="397"/>
  <c r="AG161" i="397"/>
  <c r="AF163" i="397"/>
  <c r="AF165" i="397"/>
  <c r="AF129" i="397"/>
  <c r="O149" i="397"/>
  <c r="AG150" i="397"/>
  <c r="O151" i="397"/>
  <c r="AG152" i="397"/>
  <c r="O153" i="397"/>
  <c r="AG154" i="397"/>
  <c r="O161" i="397"/>
  <c r="O162" i="397"/>
  <c r="AG163" i="397"/>
  <c r="O164" i="397"/>
  <c r="N173" i="397"/>
  <c r="P147" i="397"/>
  <c r="AF149" i="397"/>
  <c r="AF151" i="397"/>
  <c r="AF153" i="397"/>
  <c r="AF162" i="397"/>
  <c r="AF164" i="397"/>
  <c r="Q30" i="401" l="1"/>
  <c r="Q173" i="401"/>
  <c r="R173" i="401"/>
  <c r="S161" i="401" s="1"/>
  <c r="Q121" i="401"/>
  <c r="R121" i="401"/>
  <c r="S109" i="401" s="1"/>
  <c r="R160" i="401"/>
  <c r="S148" i="401" s="1"/>
  <c r="Q160" i="401"/>
  <c r="Q147" i="402"/>
  <c r="R147" i="402"/>
  <c r="S135" i="402" s="1"/>
  <c r="R95" i="401"/>
  <c r="S83" i="401" s="1"/>
  <c r="Q95" i="401"/>
  <c r="R108" i="402"/>
  <c r="S96" i="402" s="1"/>
  <c r="Q108" i="402"/>
  <c r="Q121" i="402"/>
  <c r="R121" i="402"/>
  <c r="S109" i="402" s="1"/>
  <c r="Q134" i="403"/>
  <c r="R134" i="403"/>
  <c r="S122" i="403" s="1"/>
  <c r="R160" i="402"/>
  <c r="S148" i="402" s="1"/>
  <c r="Q160" i="402"/>
  <c r="R147" i="403"/>
  <c r="S135" i="403" s="1"/>
  <c r="Q147" i="403"/>
  <c r="R134" i="401"/>
  <c r="S122" i="401" s="1"/>
  <c r="Q134" i="401"/>
  <c r="R160" i="403"/>
  <c r="S148" i="403" s="1"/>
  <c r="Q160" i="403"/>
  <c r="R17" i="401"/>
  <c r="S5" i="401" s="1"/>
  <c r="Q17" i="401"/>
  <c r="E2" i="401"/>
  <c r="R147" i="401"/>
  <c r="S135" i="401" s="1"/>
  <c r="Q147" i="401"/>
  <c r="R30" i="402"/>
  <c r="S18" i="402" s="1"/>
  <c r="Q30" i="402"/>
  <c r="R17" i="403"/>
  <c r="S5" i="403" s="1"/>
  <c r="Q17" i="403"/>
  <c r="E2" i="403"/>
  <c r="R173" i="403"/>
  <c r="S161" i="403" s="1"/>
  <c r="Q173" i="403"/>
  <c r="R30" i="403"/>
  <c r="S18" i="403" s="1"/>
  <c r="Q30" i="403"/>
  <c r="R108" i="403"/>
  <c r="S96" i="403" s="1"/>
  <c r="Q108" i="403"/>
  <c r="R17" i="402"/>
  <c r="S5" i="402" s="1"/>
  <c r="Q17" i="402"/>
  <c r="E2" i="402"/>
  <c r="R108" i="401"/>
  <c r="S96" i="401" s="1"/>
  <c r="Q108" i="401"/>
  <c r="R43" i="401"/>
  <c r="S31" i="401" s="1"/>
  <c r="R82" i="403"/>
  <c r="S70" i="403" s="1"/>
  <c r="R121" i="403"/>
  <c r="S109" i="403" s="1"/>
  <c r="Q121" i="403"/>
  <c r="R95" i="402"/>
  <c r="S83" i="402" s="1"/>
  <c r="Q95" i="402"/>
  <c r="R173" i="402"/>
  <c r="S161" i="402" s="1"/>
  <c r="Q173" i="402"/>
  <c r="R95" i="403"/>
  <c r="S83" i="403" s="1"/>
  <c r="Q95" i="403"/>
  <c r="R134" i="402"/>
  <c r="S122" i="402" s="1"/>
  <c r="Q134" i="402"/>
  <c r="AG173" i="397"/>
  <c r="AH161" i="397" s="1"/>
  <c r="AF173" i="397"/>
  <c r="Q153" i="397"/>
  <c r="R153" i="397"/>
  <c r="Q149" i="397"/>
  <c r="R149" i="397"/>
  <c r="AG147" i="397"/>
  <c r="AH135" i="397" s="1"/>
  <c r="AF147" i="397"/>
  <c r="R128" i="397"/>
  <c r="Q128" i="397"/>
  <c r="Q86" i="397"/>
  <c r="R86" i="397"/>
  <c r="R116" i="397"/>
  <c r="Q116" i="397"/>
  <c r="R85" i="397"/>
  <c r="Q85" i="397"/>
  <c r="O82" i="397"/>
  <c r="R82" i="397" s="1"/>
  <c r="S70" i="397" s="1"/>
  <c r="R70" i="397"/>
  <c r="Q70" i="397"/>
  <c r="Q83" i="397"/>
  <c r="O95" i="397"/>
  <c r="R83" i="397"/>
  <c r="Q161" i="397"/>
  <c r="O173" i="397"/>
  <c r="R161" i="397"/>
  <c r="Q151" i="397"/>
  <c r="R151" i="397"/>
  <c r="R141" i="397"/>
  <c r="Q141" i="397"/>
  <c r="Q148" i="397"/>
  <c r="O160" i="397"/>
  <c r="R148" i="397"/>
  <c r="R140" i="397"/>
  <c r="Q140" i="397"/>
  <c r="R123" i="397"/>
  <c r="Q123" i="397"/>
  <c r="O134" i="397"/>
  <c r="R122" i="397"/>
  <c r="Q122" i="397"/>
  <c r="R118" i="397"/>
  <c r="Q118" i="397"/>
  <c r="R110" i="397"/>
  <c r="Q110" i="397"/>
  <c r="AG121" i="397"/>
  <c r="AH109" i="397" s="1"/>
  <c r="Q84" i="397"/>
  <c r="R84" i="397"/>
  <c r="R74" i="397"/>
  <c r="Q74" i="397"/>
  <c r="AG95" i="397"/>
  <c r="AH83" i="397" s="1"/>
  <c r="AF95" i="397"/>
  <c r="R89" i="397"/>
  <c r="Q89" i="397"/>
  <c r="Q111" i="397"/>
  <c r="R103" i="397"/>
  <c r="Q103" i="397"/>
  <c r="O108" i="397"/>
  <c r="R96" i="397"/>
  <c r="Q96" i="397"/>
  <c r="R34" i="397"/>
  <c r="Q34" i="397"/>
  <c r="Q23" i="397"/>
  <c r="Q75" i="397"/>
  <c r="O69" i="397"/>
  <c r="R69" i="397" s="1"/>
  <c r="S57" i="397" s="1"/>
  <c r="R57" i="397"/>
  <c r="Q57" i="397"/>
  <c r="Q7" i="397"/>
  <c r="R7" i="397"/>
  <c r="AG17" i="397"/>
  <c r="AH5" i="397" s="1"/>
  <c r="AF17" i="397"/>
  <c r="Q164" i="397"/>
  <c r="R164" i="397"/>
  <c r="R139" i="397"/>
  <c r="Q139" i="397"/>
  <c r="R129" i="397"/>
  <c r="Q129" i="397"/>
  <c r="Q127" i="397"/>
  <c r="R127" i="397"/>
  <c r="R126" i="397"/>
  <c r="Q126" i="397"/>
  <c r="Q102" i="397"/>
  <c r="R102" i="397"/>
  <c r="AG134" i="397"/>
  <c r="AH122" i="397" s="1"/>
  <c r="AF134" i="397"/>
  <c r="R112" i="397"/>
  <c r="Q112" i="397"/>
  <c r="R109" i="397"/>
  <c r="Q109" i="397"/>
  <c r="O121" i="397"/>
  <c r="Q82" i="397"/>
  <c r="AG82" i="397"/>
  <c r="AH70" i="397" s="1"/>
  <c r="AF82" i="397"/>
  <c r="Q115" i="397"/>
  <c r="R97" i="397"/>
  <c r="Q97" i="397"/>
  <c r="Q49" i="397"/>
  <c r="R49" i="397"/>
  <c r="R111" i="397"/>
  <c r="R59" i="397"/>
  <c r="Q59" i="397"/>
  <c r="R32" i="397"/>
  <c r="Q32" i="397"/>
  <c r="R48" i="397"/>
  <c r="Q48" i="397"/>
  <c r="Q47" i="397"/>
  <c r="R47" i="397"/>
  <c r="Q44" i="397"/>
  <c r="O56" i="397"/>
  <c r="R56" i="397" s="1"/>
  <c r="S44" i="397" s="1"/>
  <c r="R44" i="397"/>
  <c r="R33" i="397"/>
  <c r="Q33" i="397"/>
  <c r="Q6" i="397"/>
  <c r="R6" i="397"/>
  <c r="Q9" i="397"/>
  <c r="R9" i="397"/>
  <c r="R137" i="397"/>
  <c r="Q137" i="397"/>
  <c r="R130" i="397"/>
  <c r="Q130" i="397"/>
  <c r="R142" i="397"/>
  <c r="Q142" i="397"/>
  <c r="O147" i="397"/>
  <c r="R135" i="397"/>
  <c r="Q135" i="397"/>
  <c r="AG160" i="397"/>
  <c r="AH148" i="397" s="1"/>
  <c r="AF160" i="397"/>
  <c r="Q125" i="397"/>
  <c r="R125" i="397"/>
  <c r="R124" i="397"/>
  <c r="Q124" i="397"/>
  <c r="Q100" i="397"/>
  <c r="R100" i="397"/>
  <c r="Q88" i="397"/>
  <c r="R88" i="397"/>
  <c r="R138" i="397"/>
  <c r="Q138" i="397"/>
  <c r="R114" i="397"/>
  <c r="Q114" i="397"/>
  <c r="R73" i="397"/>
  <c r="Q73" i="397"/>
  <c r="R99" i="397"/>
  <c r="Q99" i="397"/>
  <c r="R60" i="397"/>
  <c r="Q60" i="397"/>
  <c r="Q117" i="397"/>
  <c r="AF108" i="397"/>
  <c r="AG108" i="397"/>
  <c r="AH96" i="397" s="1"/>
  <c r="R38" i="397"/>
  <c r="Q38" i="397"/>
  <c r="R31" i="397"/>
  <c r="O43" i="397"/>
  <c r="R43" i="397" s="1"/>
  <c r="S31" i="397" s="1"/>
  <c r="Q31" i="397"/>
  <c r="Q45" i="397"/>
  <c r="R45" i="397"/>
  <c r="Q21" i="397"/>
  <c r="R21" i="397"/>
  <c r="AF30" i="397"/>
  <c r="AG30" i="397"/>
  <c r="AH18" i="397" s="1"/>
  <c r="Q72" i="397"/>
  <c r="R72" i="397"/>
  <c r="AG69" i="397"/>
  <c r="AH57" i="397" s="1"/>
  <c r="Q69" i="397"/>
  <c r="AF69" i="397"/>
  <c r="R35" i="397"/>
  <c r="Q35" i="397"/>
  <c r="R22" i="397"/>
  <c r="Q22" i="397"/>
  <c r="Q5" i="397"/>
  <c r="O17" i="397"/>
  <c r="R5" i="397"/>
  <c r="R18" i="397"/>
  <c r="R10" i="397"/>
  <c r="Q10" i="397"/>
  <c r="Q162" i="397"/>
  <c r="R162" i="397"/>
  <c r="R143" i="397"/>
  <c r="Q143" i="397"/>
  <c r="R136" i="397"/>
  <c r="Q136" i="397"/>
  <c r="Q98" i="397"/>
  <c r="R98" i="397"/>
  <c r="R101" i="397"/>
  <c r="Q101" i="397"/>
  <c r="R58" i="397"/>
  <c r="Q58" i="397"/>
  <c r="R87" i="397"/>
  <c r="Q87" i="397"/>
  <c r="R61" i="397"/>
  <c r="Q61" i="397"/>
  <c r="R36" i="397"/>
  <c r="Q36" i="397"/>
  <c r="R37" i="397"/>
  <c r="Q37" i="397"/>
  <c r="R19" i="397"/>
  <c r="Q19" i="397"/>
  <c r="R50" i="397"/>
  <c r="Q50" i="397"/>
  <c r="AG56" i="397"/>
  <c r="AH44" i="397" s="1"/>
  <c r="Q56" i="397"/>
  <c r="AF56" i="397"/>
  <c r="R46" i="397"/>
  <c r="Q46" i="397"/>
  <c r="R20" i="397"/>
  <c r="Q20" i="397"/>
  <c r="O30" i="397"/>
  <c r="Q11" i="397"/>
  <c r="R11" i="397"/>
  <c r="R30" i="397" l="1"/>
  <c r="S18" i="397" s="1"/>
  <c r="Q30" i="397"/>
  <c r="R17" i="397"/>
  <c r="S5" i="397" s="1"/>
  <c r="Q17" i="397"/>
  <c r="E2" i="397"/>
  <c r="R147" i="397"/>
  <c r="S135" i="397" s="1"/>
  <c r="Q147" i="397"/>
  <c r="Q134" i="397"/>
  <c r="R134" i="397"/>
  <c r="S122" i="397" s="1"/>
  <c r="R95" i="397"/>
  <c r="S83" i="397" s="1"/>
  <c r="Q95" i="397"/>
  <c r="R121" i="397"/>
  <c r="S109" i="397" s="1"/>
  <c r="Q121" i="397"/>
  <c r="R108" i="397"/>
  <c r="S96" i="397" s="1"/>
  <c r="Q108" i="397"/>
  <c r="R173" i="397"/>
  <c r="S161" i="397" s="1"/>
  <c r="Q173" i="397"/>
  <c r="R160" i="397"/>
  <c r="S148" i="397" s="1"/>
  <c r="Q160" i="397"/>
  <c r="J124" i="396" l="1"/>
  <c r="H123" i="396"/>
  <c r="H122" i="396"/>
  <c r="H121" i="396"/>
  <c r="H120" i="396"/>
  <c r="H119" i="396"/>
  <c r="P118" i="396"/>
  <c r="K118" i="396" s="1"/>
  <c r="L118" i="396" s="1"/>
  <c r="H118" i="396"/>
  <c r="P117" i="396"/>
  <c r="K117" i="396"/>
  <c r="L117" i="396" s="1"/>
  <c r="H117" i="396"/>
  <c r="P116" i="396"/>
  <c r="K116" i="396" s="1"/>
  <c r="L116" i="396" s="1"/>
  <c r="H116" i="396"/>
  <c r="P115" i="396"/>
  <c r="K115" i="396"/>
  <c r="L115" i="396" s="1"/>
  <c r="H115" i="396"/>
  <c r="P114" i="396"/>
  <c r="K114" i="396" s="1"/>
  <c r="L114" i="396" s="1"/>
  <c r="H114" i="396"/>
  <c r="P113" i="396"/>
  <c r="K113" i="396" s="1"/>
  <c r="L113" i="396" s="1"/>
  <c r="H113" i="396"/>
  <c r="P112" i="396"/>
  <c r="K112" i="396" s="1"/>
  <c r="H112" i="396"/>
  <c r="J111" i="396"/>
  <c r="H110" i="396"/>
  <c r="H109" i="396"/>
  <c r="H108" i="396"/>
  <c r="H107" i="396"/>
  <c r="H106" i="396"/>
  <c r="P105" i="396"/>
  <c r="K105" i="396" s="1"/>
  <c r="L105" i="396" s="1"/>
  <c r="H105" i="396"/>
  <c r="P104" i="396"/>
  <c r="K104" i="396" s="1"/>
  <c r="L104" i="396" s="1"/>
  <c r="H104" i="396"/>
  <c r="P103" i="396"/>
  <c r="K103" i="396" s="1"/>
  <c r="L103" i="396" s="1"/>
  <c r="H103" i="396"/>
  <c r="P102" i="396"/>
  <c r="K102" i="396"/>
  <c r="L102" i="396" s="1"/>
  <c r="H102" i="396"/>
  <c r="P101" i="396"/>
  <c r="K101" i="396" s="1"/>
  <c r="H101" i="396"/>
  <c r="J100" i="396"/>
  <c r="H99" i="396"/>
  <c r="H98" i="396"/>
  <c r="H97" i="396"/>
  <c r="H96" i="396"/>
  <c r="H95" i="396"/>
  <c r="P94" i="396"/>
  <c r="K94" i="396" s="1"/>
  <c r="L94" i="396" s="1"/>
  <c r="H94" i="396"/>
  <c r="P93" i="396"/>
  <c r="K93" i="396"/>
  <c r="L93" i="396" s="1"/>
  <c r="H93" i="396"/>
  <c r="P92" i="396"/>
  <c r="K92" i="396" s="1"/>
  <c r="H92" i="396"/>
  <c r="J91" i="396"/>
  <c r="H90" i="396"/>
  <c r="H89" i="396"/>
  <c r="H88" i="396"/>
  <c r="H87" i="396"/>
  <c r="H86" i="396"/>
  <c r="H85" i="396"/>
  <c r="H84" i="396"/>
  <c r="H83" i="396"/>
  <c r="P82" i="396"/>
  <c r="K82" i="396" s="1"/>
  <c r="H82" i="396"/>
  <c r="L81" i="396"/>
  <c r="K81" i="396"/>
  <c r="J81" i="396"/>
  <c r="H80" i="396"/>
  <c r="H79" i="396"/>
  <c r="H78" i="396"/>
  <c r="H77" i="396"/>
  <c r="H76" i="396"/>
  <c r="J75" i="396"/>
  <c r="H74" i="396"/>
  <c r="H73" i="396"/>
  <c r="H72" i="396"/>
  <c r="H71" i="396"/>
  <c r="P70" i="396"/>
  <c r="K70" i="396" s="1"/>
  <c r="L70" i="396" s="1"/>
  <c r="H70" i="396"/>
  <c r="P69" i="396"/>
  <c r="K69" i="396"/>
  <c r="L69" i="396" s="1"/>
  <c r="H69" i="396"/>
  <c r="P68" i="396"/>
  <c r="K68" i="396" s="1"/>
  <c r="L68" i="396" s="1"/>
  <c r="H68" i="396"/>
  <c r="P67" i="396"/>
  <c r="K67" i="396" s="1"/>
  <c r="L67" i="396" s="1"/>
  <c r="H67" i="396"/>
  <c r="P66" i="396"/>
  <c r="K66" i="396" s="1"/>
  <c r="L66" i="396" s="1"/>
  <c r="H66" i="396"/>
  <c r="P65" i="396"/>
  <c r="K65" i="396"/>
  <c r="L65" i="396" s="1"/>
  <c r="H65" i="396"/>
  <c r="J64" i="396"/>
  <c r="H63" i="396"/>
  <c r="H62" i="396"/>
  <c r="H61" i="396"/>
  <c r="H60" i="396"/>
  <c r="P59" i="396"/>
  <c r="K59" i="396" s="1"/>
  <c r="L59" i="396" s="1"/>
  <c r="H59" i="396"/>
  <c r="P58" i="396"/>
  <c r="K58" i="396" s="1"/>
  <c r="L58" i="396" s="1"/>
  <c r="H58" i="396"/>
  <c r="P57" i="396"/>
  <c r="K57" i="396" s="1"/>
  <c r="L57" i="396" s="1"/>
  <c r="H57" i="396"/>
  <c r="P56" i="396"/>
  <c r="K56" i="396"/>
  <c r="L56" i="396" s="1"/>
  <c r="H56" i="396"/>
  <c r="P55" i="396"/>
  <c r="K55" i="396" s="1"/>
  <c r="L55" i="396" s="1"/>
  <c r="H55" i="396"/>
  <c r="P54" i="396"/>
  <c r="K54" i="396" s="1"/>
  <c r="L54" i="396" s="1"/>
  <c r="H54" i="396"/>
  <c r="P53" i="396"/>
  <c r="K53" i="396" s="1"/>
  <c r="L53" i="396" s="1"/>
  <c r="H53" i="396"/>
  <c r="P52" i="396"/>
  <c r="K52" i="396"/>
  <c r="L52" i="396" s="1"/>
  <c r="H52" i="396"/>
  <c r="H50" i="396"/>
  <c r="H49" i="396"/>
  <c r="H47" i="396"/>
  <c r="H46" i="396"/>
  <c r="H45" i="396"/>
  <c r="H44" i="396"/>
  <c r="H43" i="396"/>
  <c r="H42" i="396"/>
  <c r="H41" i="396"/>
  <c r="H40" i="396"/>
  <c r="H39" i="396"/>
  <c r="J38" i="396"/>
  <c r="H37" i="396"/>
  <c r="H36" i="396"/>
  <c r="H35" i="396"/>
  <c r="H34" i="396"/>
  <c r="H33" i="396"/>
  <c r="H32" i="396"/>
  <c r="H31" i="396"/>
  <c r="H30" i="396"/>
  <c r="H29" i="396"/>
  <c r="P28" i="396"/>
  <c r="K28" i="396" s="1"/>
  <c r="L28" i="396" s="1"/>
  <c r="H28" i="396"/>
  <c r="P27" i="396"/>
  <c r="K27" i="396"/>
  <c r="L27" i="396" s="1"/>
  <c r="H27" i="396"/>
  <c r="P26" i="396"/>
  <c r="K26" i="396" s="1"/>
  <c r="L26" i="396" s="1"/>
  <c r="H26" i="396"/>
  <c r="P25" i="396"/>
  <c r="K25" i="396"/>
  <c r="H25" i="396"/>
  <c r="J24" i="396"/>
  <c r="H23" i="396"/>
  <c r="H22" i="396"/>
  <c r="H21" i="396"/>
  <c r="H20" i="396"/>
  <c r="P19" i="396"/>
  <c r="K19" i="396" s="1"/>
  <c r="L19" i="396" s="1"/>
  <c r="H19" i="396"/>
  <c r="P18" i="396"/>
  <c r="K18" i="396" s="1"/>
  <c r="L18" i="396" s="1"/>
  <c r="H18" i="396"/>
  <c r="P17" i="396"/>
  <c r="K17" i="396" s="1"/>
  <c r="H17" i="396"/>
  <c r="J16" i="396"/>
  <c r="H15" i="396"/>
  <c r="H14" i="396"/>
  <c r="H13" i="396"/>
  <c r="H12" i="396"/>
  <c r="H11" i="396"/>
  <c r="H10" i="396"/>
  <c r="H9" i="396"/>
  <c r="H8" i="396"/>
  <c r="P7" i="396"/>
  <c r="K7" i="396"/>
  <c r="L7" i="396" s="1"/>
  <c r="H7" i="396"/>
  <c r="P6" i="396"/>
  <c r="K6" i="396" s="1"/>
  <c r="L6" i="396" s="1"/>
  <c r="H6" i="396"/>
  <c r="P5" i="396"/>
  <c r="K5" i="396"/>
  <c r="K16" i="396" s="1"/>
  <c r="H5" i="396"/>
  <c r="I2" i="396"/>
  <c r="E1" i="396"/>
  <c r="L64" i="396" l="1"/>
  <c r="K38" i="396"/>
  <c r="K75" i="396"/>
  <c r="I1" i="396"/>
  <c r="L101" i="396"/>
  <c r="L111" i="396" s="1"/>
  <c r="K111" i="396"/>
  <c r="L75" i="396"/>
  <c r="K91" i="396"/>
  <c r="L82" i="396"/>
  <c r="L91" i="396" s="1"/>
  <c r="L112" i="396"/>
  <c r="L124" i="396" s="1"/>
  <c r="K124" i="396"/>
  <c r="G1" i="396"/>
  <c r="G2" i="396" s="1"/>
  <c r="K64" i="396"/>
  <c r="K24" i="396"/>
  <c r="L17" i="396"/>
  <c r="L24" i="396" s="1"/>
  <c r="L92" i="396"/>
  <c r="L100" i="396" s="1"/>
  <c r="K100" i="396"/>
  <c r="L25" i="396"/>
  <c r="L38" i="396" s="1"/>
  <c r="L5" i="396"/>
  <c r="L16" i="396" s="1"/>
  <c r="E2" i="396" l="1"/>
  <c r="M32" i="395" l="1"/>
  <c r="L32" i="395"/>
  <c r="K32" i="395"/>
  <c r="J32" i="395"/>
  <c r="I32" i="395"/>
  <c r="H32" i="395"/>
  <c r="G32" i="395"/>
  <c r="F32" i="395"/>
  <c r="E32" i="395"/>
  <c r="D32" i="395"/>
  <c r="Q15" i="395"/>
  <c r="P15" i="395"/>
  <c r="O15" i="395"/>
  <c r="N15" i="395"/>
  <c r="M15" i="395"/>
  <c r="L15" i="395"/>
  <c r="K15" i="395"/>
  <c r="J15" i="395"/>
  <c r="I15" i="395"/>
  <c r="H15" i="395"/>
  <c r="G15" i="395"/>
  <c r="F15" i="395"/>
  <c r="E15" i="395"/>
  <c r="D15" i="395"/>
  <c r="L7" i="395"/>
  <c r="J7" i="395"/>
  <c r="H7" i="395"/>
  <c r="F7" i="395"/>
  <c r="L6" i="395"/>
  <c r="J6" i="395"/>
  <c r="H6" i="395"/>
  <c r="F6" i="395"/>
  <c r="J8" i="395" l="1"/>
  <c r="H8" i="395"/>
  <c r="L8" i="395"/>
  <c r="F8" i="395"/>
  <c r="AE173" i="394"/>
  <c r="AD173" i="394"/>
  <c r="AA173" i="394"/>
  <c r="Z173" i="394"/>
  <c r="M173" i="394"/>
  <c r="W172" i="394"/>
  <c r="H172" i="394"/>
  <c r="W171" i="394"/>
  <c r="H171" i="394"/>
  <c r="AG170" i="394"/>
  <c r="AF170" i="394"/>
  <c r="W170" i="394"/>
  <c r="H170" i="394"/>
  <c r="AG169" i="394"/>
  <c r="AF169" i="394"/>
  <c r="W169" i="394"/>
  <c r="H169" i="394"/>
  <c r="AG168" i="394"/>
  <c r="AF168" i="394"/>
  <c r="W168" i="394"/>
  <c r="H168" i="394"/>
  <c r="AG167" i="394"/>
  <c r="AF167" i="394"/>
  <c r="W167" i="394"/>
  <c r="H167" i="394"/>
  <c r="W166" i="394"/>
  <c r="N166" i="394" s="1"/>
  <c r="AG166" i="394" s="1"/>
  <c r="P166" i="394"/>
  <c r="H166" i="394"/>
  <c r="W165" i="394"/>
  <c r="P165" i="394"/>
  <c r="N165" i="394"/>
  <c r="O165" i="394" s="1"/>
  <c r="H165" i="394"/>
  <c r="W164" i="394"/>
  <c r="N164" i="394" s="1"/>
  <c r="AG164" i="394" s="1"/>
  <c r="P164" i="394"/>
  <c r="H164" i="394"/>
  <c r="W163" i="394"/>
  <c r="P163" i="394"/>
  <c r="N163" i="394"/>
  <c r="O163" i="394" s="1"/>
  <c r="H163" i="394"/>
  <c r="W162" i="394"/>
  <c r="P162" i="394"/>
  <c r="N162" i="394"/>
  <c r="AG162" i="394" s="1"/>
  <c r="H162" i="394"/>
  <c r="W161" i="394"/>
  <c r="N161" i="394" s="1"/>
  <c r="AF161" i="394" s="1"/>
  <c r="P161" i="394"/>
  <c r="H161" i="394"/>
  <c r="AE160" i="394"/>
  <c r="AD160" i="394"/>
  <c r="AA160" i="394"/>
  <c r="Z160" i="394"/>
  <c r="M160" i="394"/>
  <c r="W159" i="394"/>
  <c r="H159" i="394"/>
  <c r="W158" i="394"/>
  <c r="H158" i="394"/>
  <c r="W157" i="394"/>
  <c r="H157" i="394"/>
  <c r="W156" i="394"/>
  <c r="H156" i="394"/>
  <c r="W155" i="394"/>
  <c r="H155" i="394"/>
  <c r="W154" i="394"/>
  <c r="N154" i="394" s="1"/>
  <c r="O154" i="394" s="1"/>
  <c r="P154" i="394"/>
  <c r="H154" i="394"/>
  <c r="W153" i="394"/>
  <c r="N153" i="394" s="1"/>
  <c r="AG153" i="394" s="1"/>
  <c r="P153" i="394"/>
  <c r="H153" i="394"/>
  <c r="W152" i="394"/>
  <c r="N152" i="394" s="1"/>
  <c r="O152" i="394" s="1"/>
  <c r="P152" i="394"/>
  <c r="H152" i="394"/>
  <c r="W151" i="394"/>
  <c r="N151" i="394" s="1"/>
  <c r="AG151" i="394" s="1"/>
  <c r="P151" i="394"/>
  <c r="H151" i="394"/>
  <c r="W150" i="394"/>
  <c r="N150" i="394" s="1"/>
  <c r="O150" i="394" s="1"/>
  <c r="P150" i="394"/>
  <c r="H150" i="394"/>
  <c r="W149" i="394"/>
  <c r="N149" i="394" s="1"/>
  <c r="AG149" i="394" s="1"/>
  <c r="P149" i="394"/>
  <c r="H149" i="394"/>
  <c r="W148" i="394"/>
  <c r="N148" i="394" s="1"/>
  <c r="P148" i="394"/>
  <c r="H148" i="394"/>
  <c r="AE147" i="394"/>
  <c r="AD147" i="394"/>
  <c r="AA147" i="394"/>
  <c r="Z147" i="394"/>
  <c r="W147" i="394"/>
  <c r="M147" i="394"/>
  <c r="W146" i="394"/>
  <c r="H146" i="394"/>
  <c r="AG145" i="394"/>
  <c r="AF145" i="394"/>
  <c r="W145" i="394"/>
  <c r="AG144" i="394"/>
  <c r="AF144" i="394"/>
  <c r="W144" i="394"/>
  <c r="W143" i="394"/>
  <c r="P143" i="394"/>
  <c r="N143" i="394"/>
  <c r="O143" i="394" s="1"/>
  <c r="H143" i="394"/>
  <c r="W142" i="394"/>
  <c r="N142" i="394" s="1"/>
  <c r="P142" i="394"/>
  <c r="H142" i="394"/>
  <c r="W141" i="394"/>
  <c r="N141" i="394" s="1"/>
  <c r="P141" i="394"/>
  <c r="H141" i="394"/>
  <c r="W140" i="394"/>
  <c r="N140" i="394" s="1"/>
  <c r="P140" i="394"/>
  <c r="H140" i="394"/>
  <c r="W139" i="394"/>
  <c r="N139" i="394" s="1"/>
  <c r="P139" i="394"/>
  <c r="H139" i="394"/>
  <c r="W138" i="394"/>
  <c r="N138" i="394" s="1"/>
  <c r="P138" i="394"/>
  <c r="H138" i="394"/>
  <c r="W137" i="394"/>
  <c r="N137" i="394" s="1"/>
  <c r="P137" i="394"/>
  <c r="H137" i="394"/>
  <c r="W136" i="394"/>
  <c r="N136" i="394" s="1"/>
  <c r="P136" i="394"/>
  <c r="H136" i="394"/>
  <c r="W135" i="394"/>
  <c r="N135" i="394" s="1"/>
  <c r="P135" i="394"/>
  <c r="H135" i="394"/>
  <c r="AE134" i="394"/>
  <c r="AD134" i="394"/>
  <c r="AA134" i="394"/>
  <c r="Z134" i="394"/>
  <c r="M134" i="394"/>
  <c r="W133" i="394"/>
  <c r="H133" i="394"/>
  <c r="W132" i="394"/>
  <c r="H132" i="394"/>
  <c r="AG131" i="394"/>
  <c r="AF131" i="394"/>
  <c r="W131" i="394"/>
  <c r="H131" i="394"/>
  <c r="W130" i="394"/>
  <c r="N130" i="394" s="1"/>
  <c r="P130" i="394"/>
  <c r="H130" i="394"/>
  <c r="W129" i="394"/>
  <c r="N129" i="394"/>
  <c r="AG129" i="394" s="1"/>
  <c r="P129" i="394"/>
  <c r="H129" i="394"/>
  <c r="W128" i="394"/>
  <c r="N128" i="394" s="1"/>
  <c r="P128" i="394"/>
  <c r="H128" i="394"/>
  <c r="W127" i="394"/>
  <c r="N127" i="394" s="1"/>
  <c r="AG127" i="394" s="1"/>
  <c r="P127" i="394"/>
  <c r="H127" i="394"/>
  <c r="W126" i="394"/>
  <c r="N126" i="394" s="1"/>
  <c r="P126" i="394"/>
  <c r="H126" i="394"/>
  <c r="W125" i="394"/>
  <c r="N125" i="394" s="1"/>
  <c r="AG125" i="394" s="1"/>
  <c r="P125" i="394"/>
  <c r="H125" i="394"/>
  <c r="W124" i="394"/>
  <c r="N124" i="394" s="1"/>
  <c r="P124" i="394"/>
  <c r="H124" i="394"/>
  <c r="W123" i="394"/>
  <c r="N123" i="394"/>
  <c r="P123" i="394"/>
  <c r="H123" i="394"/>
  <c r="W122" i="394"/>
  <c r="N122" i="394" s="1"/>
  <c r="AG122" i="394" s="1"/>
  <c r="P122" i="394"/>
  <c r="H122" i="394"/>
  <c r="AE121" i="394"/>
  <c r="AD121" i="394"/>
  <c r="AA121" i="394"/>
  <c r="Z121" i="394"/>
  <c r="W121" i="394"/>
  <c r="M121" i="394"/>
  <c r="P121" i="394" s="1"/>
  <c r="AG120" i="394"/>
  <c r="AF120" i="394"/>
  <c r="W120" i="394"/>
  <c r="H120" i="394"/>
  <c r="AG119" i="394"/>
  <c r="AF119" i="394"/>
  <c r="W119" i="394"/>
  <c r="H119" i="394"/>
  <c r="W118" i="394"/>
  <c r="N118" i="394" s="1"/>
  <c r="O118" i="394" s="1"/>
  <c r="W117" i="394"/>
  <c r="N117" i="394"/>
  <c r="O117" i="394" s="1"/>
  <c r="P117" i="394"/>
  <c r="H117" i="394"/>
  <c r="W116" i="394"/>
  <c r="N116" i="394"/>
  <c r="O116" i="394" s="1"/>
  <c r="P116" i="394"/>
  <c r="H116" i="394"/>
  <c r="W115" i="394"/>
  <c r="N115" i="394"/>
  <c r="O115" i="394" s="1"/>
  <c r="H115" i="394"/>
  <c r="W114" i="394"/>
  <c r="N114" i="394" s="1"/>
  <c r="P114" i="394"/>
  <c r="H114" i="394"/>
  <c r="W113" i="394"/>
  <c r="N113" i="394" s="1"/>
  <c r="O113" i="394" s="1"/>
  <c r="H113" i="394"/>
  <c r="W112" i="394"/>
  <c r="N112" i="394" s="1"/>
  <c r="P112" i="394"/>
  <c r="H112" i="394"/>
  <c r="W111" i="394"/>
  <c r="N111" i="394"/>
  <c r="O111" i="394" s="1"/>
  <c r="H111" i="394"/>
  <c r="W110" i="394"/>
  <c r="N110" i="394" s="1"/>
  <c r="P110" i="394"/>
  <c r="H110" i="394"/>
  <c r="W109" i="394"/>
  <c r="N109" i="394" s="1"/>
  <c r="H109" i="394"/>
  <c r="AE108" i="394"/>
  <c r="AD108" i="394"/>
  <c r="AA108" i="394"/>
  <c r="Z108" i="394"/>
  <c r="W108" i="394"/>
  <c r="M108" i="394"/>
  <c r="P108" i="394" s="1"/>
  <c r="W107" i="394"/>
  <c r="H107" i="394"/>
  <c r="AG106" i="394"/>
  <c r="AF106" i="394"/>
  <c r="W106" i="394"/>
  <c r="H106" i="394"/>
  <c r="AG105" i="394"/>
  <c r="AF105" i="394"/>
  <c r="W105" i="394"/>
  <c r="H105" i="394"/>
  <c r="AG104" i="394"/>
  <c r="AF104" i="394"/>
  <c r="W104" i="394"/>
  <c r="H104" i="394"/>
  <c r="W103" i="394"/>
  <c r="N103" i="394" s="1"/>
  <c r="P103" i="394"/>
  <c r="H103" i="394"/>
  <c r="W102" i="394"/>
  <c r="N102" i="394" s="1"/>
  <c r="AF102" i="394" s="1"/>
  <c r="P102" i="394"/>
  <c r="H102" i="394"/>
  <c r="W101" i="394"/>
  <c r="N101" i="394" s="1"/>
  <c r="P101" i="394"/>
  <c r="H101" i="394"/>
  <c r="W100" i="394"/>
  <c r="N100" i="394" s="1"/>
  <c r="AF100" i="394" s="1"/>
  <c r="P100" i="394"/>
  <c r="H100" i="394"/>
  <c r="W99" i="394"/>
  <c r="P99" i="394"/>
  <c r="N99" i="394"/>
  <c r="O99" i="394" s="1"/>
  <c r="AG99" i="394"/>
  <c r="H99" i="394"/>
  <c r="W98" i="394"/>
  <c r="N98" i="394"/>
  <c r="AF98" i="394" s="1"/>
  <c r="P98" i="394"/>
  <c r="H98" i="394"/>
  <c r="W97" i="394"/>
  <c r="P97" i="394"/>
  <c r="N97" i="394"/>
  <c r="O97" i="394" s="1"/>
  <c r="H97" i="394"/>
  <c r="W96" i="394"/>
  <c r="N96" i="394" s="1"/>
  <c r="P96" i="394"/>
  <c r="H96" i="394"/>
  <c r="AE95" i="394"/>
  <c r="AD95" i="394"/>
  <c r="AA95" i="394"/>
  <c r="Z95" i="394"/>
  <c r="M95" i="394"/>
  <c r="AG94" i="394"/>
  <c r="AF94" i="394"/>
  <c r="W94" i="394"/>
  <c r="H94" i="394"/>
  <c r="AG93" i="394"/>
  <c r="AF93" i="394"/>
  <c r="W93" i="394"/>
  <c r="H93" i="394"/>
  <c r="AG92" i="394"/>
  <c r="AF92" i="394"/>
  <c r="W92" i="394"/>
  <c r="H92" i="394"/>
  <c r="AG91" i="394"/>
  <c r="AF91" i="394"/>
  <c r="W91" i="394"/>
  <c r="H91" i="394"/>
  <c r="AG90" i="394"/>
  <c r="AF90" i="394"/>
  <c r="W90" i="394"/>
  <c r="H90" i="394"/>
  <c r="W89" i="394"/>
  <c r="N89" i="394" s="1"/>
  <c r="P89" i="394"/>
  <c r="H89" i="394"/>
  <c r="W88" i="394"/>
  <c r="N88" i="394" s="1"/>
  <c r="AF88" i="394" s="1"/>
  <c r="P88" i="394"/>
  <c r="H88" i="394"/>
  <c r="W87" i="394"/>
  <c r="N87" i="394" s="1"/>
  <c r="P87" i="394"/>
  <c r="H87" i="394"/>
  <c r="W86" i="394"/>
  <c r="N86" i="394"/>
  <c r="P86" i="394"/>
  <c r="H86" i="394"/>
  <c r="W85" i="394"/>
  <c r="P85" i="394"/>
  <c r="N85" i="394"/>
  <c r="O85" i="394" s="1"/>
  <c r="H85" i="394"/>
  <c r="W84" i="394"/>
  <c r="N84" i="394"/>
  <c r="P84" i="394"/>
  <c r="H84" i="394"/>
  <c r="W83" i="394"/>
  <c r="N83" i="394"/>
  <c r="AG83" i="394" s="1"/>
  <c r="P83" i="394"/>
  <c r="H83" i="394"/>
  <c r="AE82" i="394"/>
  <c r="AD82" i="394"/>
  <c r="AA82" i="394"/>
  <c r="Z82" i="394"/>
  <c r="M82" i="394"/>
  <c r="W81" i="394"/>
  <c r="AG80" i="394"/>
  <c r="AF80" i="394"/>
  <c r="W80" i="394"/>
  <c r="H80" i="394"/>
  <c r="AG79" i="394"/>
  <c r="AF79" i="394"/>
  <c r="W79" i="394"/>
  <c r="H79" i="394"/>
  <c r="AG78" i="394"/>
  <c r="AF78" i="394"/>
  <c r="W78" i="394"/>
  <c r="H78" i="394"/>
  <c r="AG77" i="394"/>
  <c r="AF77" i="394"/>
  <c r="W77" i="394"/>
  <c r="H77" i="394"/>
  <c r="W76" i="394"/>
  <c r="N76" i="394" s="1"/>
  <c r="P76" i="394"/>
  <c r="H76" i="394"/>
  <c r="W75" i="394"/>
  <c r="N75" i="394" s="1"/>
  <c r="O75" i="394"/>
  <c r="P75" i="394"/>
  <c r="H75" i="394"/>
  <c r="W74" i="394"/>
  <c r="N74" i="394" s="1"/>
  <c r="AF74" i="394" s="1"/>
  <c r="P74" i="394"/>
  <c r="H74" i="394"/>
  <c r="W73" i="394"/>
  <c r="N73" i="394" s="1"/>
  <c r="AF73" i="394" s="1"/>
  <c r="P73" i="394"/>
  <c r="H73" i="394"/>
  <c r="W72" i="394"/>
  <c r="N72" i="394"/>
  <c r="P72" i="394"/>
  <c r="H72" i="394"/>
  <c r="W71" i="394"/>
  <c r="N71" i="394" s="1"/>
  <c r="AF71" i="394" s="1"/>
  <c r="P71" i="394"/>
  <c r="H71" i="394"/>
  <c r="W70" i="394"/>
  <c r="N70" i="394" s="1"/>
  <c r="O70" i="394" s="1"/>
  <c r="P82" i="394"/>
  <c r="H70" i="394"/>
  <c r="AE69" i="394"/>
  <c r="AD69" i="394"/>
  <c r="AA69" i="394"/>
  <c r="Z69" i="394"/>
  <c r="W69" i="394"/>
  <c r="M69" i="394"/>
  <c r="W68" i="394"/>
  <c r="H68" i="394"/>
  <c r="AG67" i="394"/>
  <c r="AF67" i="394"/>
  <c r="W67" i="394"/>
  <c r="H67" i="394"/>
  <c r="AG66" i="394"/>
  <c r="AF66" i="394"/>
  <c r="W66" i="394"/>
  <c r="H66" i="394"/>
  <c r="AG65" i="394"/>
  <c r="AF65" i="394"/>
  <c r="W65" i="394"/>
  <c r="H65" i="394"/>
  <c r="AG64" i="394"/>
  <c r="AF64" i="394"/>
  <c r="W64" i="394"/>
  <c r="H64" i="394"/>
  <c r="AG63" i="394"/>
  <c r="AF63" i="394"/>
  <c r="W63" i="394"/>
  <c r="H63" i="394"/>
  <c r="AG62" i="394"/>
  <c r="AF62" i="394"/>
  <c r="W62" i="394"/>
  <c r="H62" i="394"/>
  <c r="W61" i="394"/>
  <c r="N61" i="394" s="1"/>
  <c r="AF61" i="394" s="1"/>
  <c r="P61" i="394"/>
  <c r="H61" i="394"/>
  <c r="W60" i="394"/>
  <c r="P60" i="394"/>
  <c r="N60" i="394"/>
  <c r="AG60" i="394" s="1"/>
  <c r="H60" i="394"/>
  <c r="W59" i="394"/>
  <c r="N59" i="394" s="1"/>
  <c r="AF59" i="394" s="1"/>
  <c r="P59" i="394"/>
  <c r="H59" i="394"/>
  <c r="W58" i="394"/>
  <c r="P58" i="394"/>
  <c r="N58" i="394"/>
  <c r="AG58" i="394" s="1"/>
  <c r="H58" i="394"/>
  <c r="W57" i="394"/>
  <c r="N57" i="394" s="1"/>
  <c r="P57" i="394"/>
  <c r="H57" i="394"/>
  <c r="AE56" i="394"/>
  <c r="AD56" i="394"/>
  <c r="AA56" i="394"/>
  <c r="Z56" i="394"/>
  <c r="W56" i="394"/>
  <c r="M56" i="394"/>
  <c r="W55" i="394"/>
  <c r="H55" i="394"/>
  <c r="AG54" i="394"/>
  <c r="AF54" i="394"/>
  <c r="W54" i="394"/>
  <c r="H54" i="394"/>
  <c r="AG53" i="394"/>
  <c r="AF53" i="394"/>
  <c r="W53" i="394"/>
  <c r="H53" i="394"/>
  <c r="AG52" i="394"/>
  <c r="AF52" i="394"/>
  <c r="W52" i="394"/>
  <c r="H52" i="394"/>
  <c r="AG51" i="394"/>
  <c r="AF51" i="394"/>
  <c r="W51" i="394"/>
  <c r="H51" i="394"/>
  <c r="W50" i="394"/>
  <c r="N50" i="394" s="1"/>
  <c r="P50" i="394"/>
  <c r="H50" i="394"/>
  <c r="W49" i="394"/>
  <c r="N49" i="394" s="1"/>
  <c r="P49" i="394"/>
  <c r="H49" i="394"/>
  <c r="W48" i="394"/>
  <c r="N48" i="394" s="1"/>
  <c r="P48" i="394"/>
  <c r="H48" i="394"/>
  <c r="W47" i="394"/>
  <c r="N47" i="394"/>
  <c r="O47" i="394" s="1"/>
  <c r="P47" i="394"/>
  <c r="H47" i="394"/>
  <c r="W46" i="394"/>
  <c r="N46" i="394" s="1"/>
  <c r="P46" i="394"/>
  <c r="H46" i="394"/>
  <c r="W45" i="394"/>
  <c r="N45" i="394"/>
  <c r="O45" i="394" s="1"/>
  <c r="P45" i="394"/>
  <c r="H45" i="394"/>
  <c r="W44" i="394"/>
  <c r="N44" i="394"/>
  <c r="O44" i="394" s="1"/>
  <c r="P56" i="394"/>
  <c r="H44" i="394"/>
  <c r="AE43" i="394"/>
  <c r="AD43" i="394"/>
  <c r="AA43" i="394"/>
  <c r="Z43" i="394"/>
  <c r="M43" i="394"/>
  <c r="W42" i="394"/>
  <c r="H42" i="394"/>
  <c r="W41" i="394"/>
  <c r="AG40" i="394"/>
  <c r="AF40" i="394"/>
  <c r="W40" i="394"/>
  <c r="H40" i="394"/>
  <c r="AG39" i="394"/>
  <c r="AF39" i="394"/>
  <c r="W39" i="394"/>
  <c r="H39" i="394"/>
  <c r="AG38" i="394"/>
  <c r="AF38" i="394"/>
  <c r="W38" i="394"/>
  <c r="H38" i="394"/>
  <c r="W37" i="394"/>
  <c r="N37" i="394" s="1"/>
  <c r="P37" i="394"/>
  <c r="H37" i="394"/>
  <c r="W36" i="394"/>
  <c r="N36" i="394"/>
  <c r="AF36" i="394" s="1"/>
  <c r="P36" i="394"/>
  <c r="H36" i="394"/>
  <c r="W35" i="394"/>
  <c r="N35" i="394" s="1"/>
  <c r="P35" i="394"/>
  <c r="H35" i="394"/>
  <c r="W34" i="394"/>
  <c r="N34" i="394" s="1"/>
  <c r="AF34" i="394" s="1"/>
  <c r="P34" i="394"/>
  <c r="H34" i="394"/>
  <c r="W33" i="394"/>
  <c r="N33" i="394" s="1"/>
  <c r="P33" i="394"/>
  <c r="H33" i="394"/>
  <c r="W32" i="394"/>
  <c r="N32" i="394" s="1"/>
  <c r="AF32" i="394" s="1"/>
  <c r="P32" i="394"/>
  <c r="H32" i="394"/>
  <c r="W31" i="394"/>
  <c r="N31" i="394" s="1"/>
  <c r="O31" i="394" s="1"/>
  <c r="P31" i="394"/>
  <c r="H31" i="394"/>
  <c r="AE30" i="394"/>
  <c r="AD30" i="394"/>
  <c r="AA30" i="394"/>
  <c r="Z30" i="394"/>
  <c r="M30" i="394"/>
  <c r="AF29" i="394"/>
  <c r="W29" i="394"/>
  <c r="H29" i="394"/>
  <c r="AG28" i="394"/>
  <c r="AF28" i="394"/>
  <c r="W28" i="394"/>
  <c r="H28" i="394"/>
  <c r="AG27" i="394"/>
  <c r="AF27" i="394"/>
  <c r="W27" i="394"/>
  <c r="H27" i="394"/>
  <c r="AG26" i="394"/>
  <c r="AF26" i="394"/>
  <c r="W26" i="394"/>
  <c r="H26" i="394"/>
  <c r="AG25" i="394"/>
  <c r="AF25" i="394"/>
  <c r="W25" i="394"/>
  <c r="H25" i="394"/>
  <c r="W24" i="394"/>
  <c r="N24" i="394" s="1"/>
  <c r="H24" i="394"/>
  <c r="W23" i="394"/>
  <c r="N23" i="394" s="1"/>
  <c r="P23" i="394"/>
  <c r="H23" i="394"/>
  <c r="W22" i="394"/>
  <c r="N22" i="394" s="1"/>
  <c r="H22" i="394"/>
  <c r="W21" i="394"/>
  <c r="N21" i="394" s="1"/>
  <c r="P21" i="394"/>
  <c r="H21" i="394"/>
  <c r="W20" i="394"/>
  <c r="N20" i="394" s="1"/>
  <c r="H20" i="394"/>
  <c r="W19" i="394"/>
  <c r="N19" i="394" s="1"/>
  <c r="P19" i="394"/>
  <c r="H19" i="394"/>
  <c r="W18" i="394"/>
  <c r="N18" i="394" s="1"/>
  <c r="P18" i="394"/>
  <c r="H18" i="394"/>
  <c r="AE17" i="394"/>
  <c r="AE2" i="394" s="1"/>
  <c r="AD17" i="394"/>
  <c r="AD2" i="394" s="1"/>
  <c r="AA17" i="394"/>
  <c r="Z17" i="394"/>
  <c r="W17" i="394"/>
  <c r="M17" i="394"/>
  <c r="I1" i="394" s="1"/>
  <c r="AG16" i="394"/>
  <c r="AF16" i="394"/>
  <c r="W16" i="394"/>
  <c r="H16" i="394"/>
  <c r="AG15" i="394"/>
  <c r="AF15" i="394"/>
  <c r="W15" i="394"/>
  <c r="H15" i="394"/>
  <c r="AG14" i="394"/>
  <c r="AF14" i="394"/>
  <c r="W14" i="394"/>
  <c r="H14" i="394"/>
  <c r="AG13" i="394"/>
  <c r="AF13" i="394"/>
  <c r="W13" i="394"/>
  <c r="H13" i="394"/>
  <c r="AG12" i="394"/>
  <c r="AF12" i="394"/>
  <c r="W12" i="394"/>
  <c r="H12" i="394"/>
  <c r="W11" i="394"/>
  <c r="P11" i="394"/>
  <c r="N11" i="394"/>
  <c r="O11" i="394" s="1"/>
  <c r="H11" i="394"/>
  <c r="W10" i="394"/>
  <c r="N10" i="394" s="1"/>
  <c r="P10" i="394"/>
  <c r="H10" i="394"/>
  <c r="W9" i="394"/>
  <c r="P9" i="394"/>
  <c r="N9" i="394"/>
  <c r="O9" i="394" s="1"/>
  <c r="AG9" i="394"/>
  <c r="H9" i="394"/>
  <c r="W8" i="394"/>
  <c r="N8" i="394"/>
  <c r="O8" i="394" s="1"/>
  <c r="P8" i="394"/>
  <c r="H8" i="394"/>
  <c r="W7" i="394"/>
  <c r="N7" i="394" s="1"/>
  <c r="P7" i="394"/>
  <c r="H7" i="394"/>
  <c r="W6" i="394"/>
  <c r="N6" i="394" s="1"/>
  <c r="P6" i="394"/>
  <c r="H6" i="394"/>
  <c r="W5" i="394"/>
  <c r="N5" i="394" s="1"/>
  <c r="H5" i="394"/>
  <c r="AA2" i="394"/>
  <c r="Z2" i="394"/>
  <c r="I2" i="394"/>
  <c r="E1" i="394"/>
  <c r="AF72" i="394" l="1"/>
  <c r="AG72" i="394"/>
  <c r="AG75" i="394"/>
  <c r="AF75" i="394"/>
  <c r="AF7" i="394"/>
  <c r="AG7" i="394"/>
  <c r="AF10" i="394"/>
  <c r="O10" i="394"/>
  <c r="O103" i="394"/>
  <c r="AG103" i="394"/>
  <c r="O33" i="394"/>
  <c r="R33" i="394" s="1"/>
  <c r="AG33" i="394"/>
  <c r="O87" i="394"/>
  <c r="AG87" i="394"/>
  <c r="AF137" i="394"/>
  <c r="AG137" i="394"/>
  <c r="AF141" i="394"/>
  <c r="AG141" i="394"/>
  <c r="O101" i="394"/>
  <c r="AG101" i="394"/>
  <c r="O49" i="394"/>
  <c r="AG49" i="394"/>
  <c r="O89" i="394"/>
  <c r="AG89" i="394"/>
  <c r="AF139" i="394"/>
  <c r="AG139" i="394"/>
  <c r="AG11" i="394"/>
  <c r="AF11" i="394"/>
  <c r="AG97" i="394"/>
  <c r="Q118" i="394"/>
  <c r="R118" i="394"/>
  <c r="AF118" i="394"/>
  <c r="O72" i="394"/>
  <c r="AF116" i="394"/>
  <c r="AG118" i="394"/>
  <c r="AF143" i="394"/>
  <c r="AG143" i="394"/>
  <c r="O6" i="394"/>
  <c r="AG6" i="394"/>
  <c r="AF6" i="394"/>
  <c r="N17" i="394"/>
  <c r="AG5" i="394"/>
  <c r="AF5" i="394"/>
  <c r="O5" i="394"/>
  <c r="G1" i="394"/>
  <c r="G2" i="394" s="1"/>
  <c r="R8" i="394"/>
  <c r="R10" i="394"/>
  <c r="Q11" i="394"/>
  <c r="P17" i="394"/>
  <c r="AF18" i="394"/>
  <c r="O18" i="394"/>
  <c r="N30" i="394"/>
  <c r="AG18" i="394"/>
  <c r="AG23" i="394"/>
  <c r="AF23" i="394"/>
  <c r="O23" i="394"/>
  <c r="AG37" i="394"/>
  <c r="AF37" i="394"/>
  <c r="O37" i="394"/>
  <c r="P69" i="394"/>
  <c r="P5" i="394"/>
  <c r="O7" i="394"/>
  <c r="AG8" i="394"/>
  <c r="AG10" i="394"/>
  <c r="AG21" i="394"/>
  <c r="AF21" i="394"/>
  <c r="O21" i="394"/>
  <c r="O24" i="394"/>
  <c r="AG24" i="394"/>
  <c r="AF24" i="394"/>
  <c r="AG46" i="394"/>
  <c r="AF46" i="394"/>
  <c r="O46" i="394"/>
  <c r="AG48" i="394"/>
  <c r="AF48" i="394"/>
  <c r="O48" i="394"/>
  <c r="Q8" i="394"/>
  <c r="AF8" i="394"/>
  <c r="AF9" i="394"/>
  <c r="Q10" i="394"/>
  <c r="AG19" i="394"/>
  <c r="AF19" i="394"/>
  <c r="O19" i="394"/>
  <c r="O22" i="394"/>
  <c r="AG22" i="394"/>
  <c r="AF22" i="394"/>
  <c r="AG50" i="394"/>
  <c r="AF50" i="394"/>
  <c r="O50" i="394"/>
  <c r="AG57" i="394"/>
  <c r="N69" i="394"/>
  <c r="AF57" i="394"/>
  <c r="O57" i="394"/>
  <c r="R72" i="394"/>
  <c r="O20" i="394"/>
  <c r="AG20" i="394"/>
  <c r="AF20" i="394"/>
  <c r="R31" i="394"/>
  <c r="Q31" i="394"/>
  <c r="AG35" i="394"/>
  <c r="AF35" i="394"/>
  <c r="O35" i="394"/>
  <c r="R44" i="394"/>
  <c r="Q44" i="394"/>
  <c r="R45" i="394"/>
  <c r="Q45" i="394"/>
  <c r="R47" i="394"/>
  <c r="Q47" i="394"/>
  <c r="R49" i="394"/>
  <c r="Q49" i="394"/>
  <c r="P20" i="394"/>
  <c r="P22" i="394"/>
  <c r="P24" i="394"/>
  <c r="P30" i="394"/>
  <c r="AF31" i="394"/>
  <c r="AG32" i="394"/>
  <c r="AG34" i="394"/>
  <c r="AG36" i="394"/>
  <c r="P44" i="394"/>
  <c r="AF45" i="394"/>
  <c r="AF47" i="394"/>
  <c r="AF49" i="394"/>
  <c r="O58" i="394"/>
  <c r="AG59" i="394"/>
  <c r="O60" i="394"/>
  <c r="AG61" i="394"/>
  <c r="N82" i="394"/>
  <c r="AG70" i="394"/>
  <c r="O71" i="394"/>
  <c r="AG73" i="394"/>
  <c r="O74" i="394"/>
  <c r="AG74" i="394"/>
  <c r="AF84" i="394"/>
  <c r="O84" i="394"/>
  <c r="AG84" i="394"/>
  <c r="AF86" i="394"/>
  <c r="O86" i="394"/>
  <c r="AG86" i="394"/>
  <c r="N121" i="394"/>
  <c r="AF109" i="394"/>
  <c r="O109" i="394"/>
  <c r="AG109" i="394"/>
  <c r="AG31" i="394"/>
  <c r="AF33" i="394"/>
  <c r="P43" i="394"/>
  <c r="N43" i="394"/>
  <c r="AF44" i="394"/>
  <c r="AG45" i="394"/>
  <c r="AG47" i="394"/>
  <c r="N56" i="394"/>
  <c r="AF58" i="394"/>
  <c r="AF60" i="394"/>
  <c r="P70" i="394"/>
  <c r="AF70" i="394"/>
  <c r="AG71" i="394"/>
  <c r="Q75" i="394"/>
  <c r="P95" i="394"/>
  <c r="AG110" i="394"/>
  <c r="AF110" i="394"/>
  <c r="O110" i="394"/>
  <c r="AG112" i="394"/>
  <c r="AF112" i="394"/>
  <c r="O112" i="394"/>
  <c r="AG114" i="394"/>
  <c r="AF114" i="394"/>
  <c r="O114" i="394"/>
  <c r="O32" i="394"/>
  <c r="O34" i="394"/>
  <c r="O36" i="394"/>
  <c r="AG44" i="394"/>
  <c r="O59" i="394"/>
  <c r="O61" i="394"/>
  <c r="R75" i="394"/>
  <c r="O76" i="394"/>
  <c r="AF76" i="394"/>
  <c r="AG76" i="394"/>
  <c r="AG85" i="394"/>
  <c r="R85" i="394"/>
  <c r="AF85" i="394"/>
  <c r="R99" i="394"/>
  <c r="Q99" i="394"/>
  <c r="R103" i="394"/>
  <c r="R115" i="394"/>
  <c r="Q115" i="394"/>
  <c r="Q72" i="394"/>
  <c r="O73" i="394"/>
  <c r="N95" i="394"/>
  <c r="O83" i="394"/>
  <c r="AF83" i="394"/>
  <c r="Q85" i="394"/>
  <c r="R87" i="394"/>
  <c r="AG96" i="394"/>
  <c r="N108" i="394"/>
  <c r="AF96" i="394"/>
  <c r="O96" i="394"/>
  <c r="R111" i="394"/>
  <c r="Q111" i="394"/>
  <c r="R113" i="394"/>
  <c r="Q113" i="394"/>
  <c r="R116" i="394"/>
  <c r="Q116" i="394"/>
  <c r="AG88" i="394"/>
  <c r="AG98" i="394"/>
  <c r="AG100" i="394"/>
  <c r="AG102" i="394"/>
  <c r="P111" i="394"/>
  <c r="AF111" i="394"/>
  <c r="P113" i="394"/>
  <c r="AF113" i="394"/>
  <c r="P115" i="394"/>
  <c r="AF115" i="394"/>
  <c r="AG117" i="394"/>
  <c r="AF117" i="394"/>
  <c r="AG123" i="394"/>
  <c r="AF123" i="394"/>
  <c r="O123" i="394"/>
  <c r="AF124" i="394"/>
  <c r="O124" i="394"/>
  <c r="AG124" i="394"/>
  <c r="AF128" i="394"/>
  <c r="O128" i="394"/>
  <c r="AG128" i="394"/>
  <c r="AF140" i="394"/>
  <c r="O140" i="394"/>
  <c r="AG140" i="394"/>
  <c r="P160" i="394"/>
  <c r="R165" i="394"/>
  <c r="Q165" i="394"/>
  <c r="AF87" i="394"/>
  <c r="AF89" i="394"/>
  <c r="AF97" i="394"/>
  <c r="AF99" i="394"/>
  <c r="AF101" i="394"/>
  <c r="AF103" i="394"/>
  <c r="AG111" i="394"/>
  <c r="AG113" i="394"/>
  <c r="AG115" i="394"/>
  <c r="N147" i="394"/>
  <c r="O135" i="394"/>
  <c r="AG135" i="394"/>
  <c r="AF135" i="394"/>
  <c r="AF138" i="394"/>
  <c r="O138" i="394"/>
  <c r="AG138" i="394"/>
  <c r="R143" i="394"/>
  <c r="Q143" i="394"/>
  <c r="R154" i="394"/>
  <c r="Q154" i="394"/>
  <c r="R163" i="394"/>
  <c r="Q163" i="394"/>
  <c r="Q87" i="394"/>
  <c r="O88" i="394"/>
  <c r="R89" i="394"/>
  <c r="R97" i="394"/>
  <c r="O98" i="394"/>
  <c r="O100" i="394"/>
  <c r="R101" i="394"/>
  <c r="O102" i="394"/>
  <c r="Q103" i="394"/>
  <c r="P109" i="394"/>
  <c r="AG116" i="394"/>
  <c r="AF122" i="394"/>
  <c r="N134" i="394"/>
  <c r="O122" i="394"/>
  <c r="AF126" i="394"/>
  <c r="O126" i="394"/>
  <c r="AG126" i="394"/>
  <c r="AF130" i="394"/>
  <c r="O130" i="394"/>
  <c r="AG130" i="394"/>
  <c r="N160" i="394"/>
  <c r="AF148" i="394"/>
  <c r="O148" i="394"/>
  <c r="AG148" i="394"/>
  <c r="R152" i="394"/>
  <c r="Q152" i="394"/>
  <c r="AF136" i="394"/>
  <c r="O136" i="394"/>
  <c r="AG136" i="394"/>
  <c r="AF142" i="394"/>
  <c r="O142" i="394"/>
  <c r="AG142" i="394"/>
  <c r="R150" i="394"/>
  <c r="Q150" i="394"/>
  <c r="O125" i="394"/>
  <c r="O127" i="394"/>
  <c r="O129" i="394"/>
  <c r="P134" i="394"/>
  <c r="O137" i="394"/>
  <c r="O139" i="394"/>
  <c r="O141" i="394"/>
  <c r="AF150" i="394"/>
  <c r="AF152" i="394"/>
  <c r="AF154" i="394"/>
  <c r="AG161" i="394"/>
  <c r="AF163" i="394"/>
  <c r="AF165" i="394"/>
  <c r="AF125" i="394"/>
  <c r="AF127" i="394"/>
  <c r="AF129" i="394"/>
  <c r="O149" i="394"/>
  <c r="AG150" i="394"/>
  <c r="O151" i="394"/>
  <c r="AG152" i="394"/>
  <c r="O153" i="394"/>
  <c r="AG154" i="394"/>
  <c r="O161" i="394"/>
  <c r="O162" i="394"/>
  <c r="AG163" i="394"/>
  <c r="O164" i="394"/>
  <c r="AG165" i="394"/>
  <c r="O166" i="394"/>
  <c r="P173" i="394"/>
  <c r="N173" i="394"/>
  <c r="P147" i="394"/>
  <c r="AF149" i="394"/>
  <c r="AF151" i="394"/>
  <c r="AF153" i="394"/>
  <c r="AF162" i="394"/>
  <c r="AF164" i="394"/>
  <c r="AF166" i="394"/>
  <c r="O56" i="394" l="1"/>
  <c r="R56" i="394" s="1"/>
  <c r="S44" i="394" s="1"/>
  <c r="AG173" i="394"/>
  <c r="AH161" i="394" s="1"/>
  <c r="AF173" i="394"/>
  <c r="Q153" i="394"/>
  <c r="R153" i="394"/>
  <c r="R129" i="394"/>
  <c r="Q129" i="394"/>
  <c r="Q122" i="394"/>
  <c r="O134" i="394"/>
  <c r="R122" i="394"/>
  <c r="Q166" i="394"/>
  <c r="R166" i="394"/>
  <c r="Q162" i="394"/>
  <c r="R162" i="394"/>
  <c r="R137" i="394"/>
  <c r="Q137" i="394"/>
  <c r="R127" i="394"/>
  <c r="Q127" i="394"/>
  <c r="AG160" i="394"/>
  <c r="AH148" i="394" s="1"/>
  <c r="AF160" i="394"/>
  <c r="AG134" i="394"/>
  <c r="AH122" i="394" s="1"/>
  <c r="AF134" i="394"/>
  <c r="R100" i="394"/>
  <c r="Q100" i="394"/>
  <c r="R138" i="394"/>
  <c r="Q138" i="394"/>
  <c r="Q161" i="394"/>
  <c r="O173" i="394"/>
  <c r="R161" i="394"/>
  <c r="Q151" i="394"/>
  <c r="R151" i="394"/>
  <c r="R125" i="394"/>
  <c r="Q125" i="394"/>
  <c r="R142" i="394"/>
  <c r="Q142" i="394"/>
  <c r="R126" i="394"/>
  <c r="Q126" i="394"/>
  <c r="AG147" i="394"/>
  <c r="AH135" i="394" s="1"/>
  <c r="AF147" i="394"/>
  <c r="R128" i="394"/>
  <c r="Q128" i="394"/>
  <c r="O108" i="394"/>
  <c r="R96" i="394"/>
  <c r="Q96" i="394"/>
  <c r="R61" i="394"/>
  <c r="Q61" i="394"/>
  <c r="R36" i="394"/>
  <c r="Q36" i="394"/>
  <c r="Q114" i="394"/>
  <c r="R114" i="394"/>
  <c r="Q97" i="394"/>
  <c r="R60" i="394"/>
  <c r="Q60" i="394"/>
  <c r="AG69" i="394"/>
  <c r="AH57" i="394" s="1"/>
  <c r="Q69" i="394"/>
  <c r="AF69" i="394"/>
  <c r="Q19" i="394"/>
  <c r="R19" i="394"/>
  <c r="Q21" i="394"/>
  <c r="R21" i="394"/>
  <c r="Q33" i="394"/>
  <c r="Q9" i="394"/>
  <c r="R9" i="394"/>
  <c r="AG17" i="394"/>
  <c r="AH5" i="394" s="1"/>
  <c r="AF17" i="394"/>
  <c r="Q164" i="394"/>
  <c r="R164" i="394"/>
  <c r="R141" i="394"/>
  <c r="Q141" i="394"/>
  <c r="Q148" i="394"/>
  <c r="O160" i="394"/>
  <c r="R148" i="394"/>
  <c r="R130" i="394"/>
  <c r="Q130" i="394"/>
  <c r="R117" i="394"/>
  <c r="R102" i="394"/>
  <c r="Q102" i="394"/>
  <c r="R98" i="394"/>
  <c r="Q98" i="394"/>
  <c r="R140" i="394"/>
  <c r="Q140" i="394"/>
  <c r="Q123" i="394"/>
  <c r="R123" i="394"/>
  <c r="O95" i="394"/>
  <c r="Q83" i="394"/>
  <c r="R83" i="394"/>
  <c r="Q70" i="394"/>
  <c r="R59" i="394"/>
  <c r="Q59" i="394"/>
  <c r="R34" i="394"/>
  <c r="Q34" i="394"/>
  <c r="AG121" i="394"/>
  <c r="AH109" i="394" s="1"/>
  <c r="AF121" i="394"/>
  <c r="R74" i="394"/>
  <c r="Q74" i="394"/>
  <c r="Q82" i="394"/>
  <c r="AG82" i="394"/>
  <c r="AH70" i="394" s="1"/>
  <c r="AF82" i="394"/>
  <c r="Q7" i="394"/>
  <c r="R7" i="394"/>
  <c r="R37" i="394"/>
  <c r="Q37" i="394"/>
  <c r="R5" i="394"/>
  <c r="O17" i="394"/>
  <c r="Q5" i="394"/>
  <c r="Q117" i="394"/>
  <c r="AG108" i="394"/>
  <c r="AH96" i="394" s="1"/>
  <c r="AF108" i="394"/>
  <c r="AF95" i="394"/>
  <c r="AG95" i="394"/>
  <c r="AH83" i="394" s="1"/>
  <c r="Q76" i="394"/>
  <c r="R76" i="394"/>
  <c r="Q110" i="394"/>
  <c r="R110" i="394"/>
  <c r="Q89" i="394"/>
  <c r="AF56" i="394"/>
  <c r="AG56" i="394"/>
  <c r="AH44" i="394" s="1"/>
  <c r="Q56" i="394"/>
  <c r="AG43" i="394"/>
  <c r="AH31" i="394" s="1"/>
  <c r="AF43" i="394"/>
  <c r="Q43" i="394"/>
  <c r="Q101" i="394"/>
  <c r="Q84" i="394"/>
  <c r="R84" i="394"/>
  <c r="R70" i="394"/>
  <c r="R58" i="394"/>
  <c r="Q58" i="394"/>
  <c r="R35" i="394"/>
  <c r="Q35" i="394"/>
  <c r="R20" i="394"/>
  <c r="Q20" i="394"/>
  <c r="O69" i="394"/>
  <c r="R69" i="394" s="1"/>
  <c r="S57" i="394" s="1"/>
  <c r="R57" i="394"/>
  <c r="Q57" i="394"/>
  <c r="Q50" i="394"/>
  <c r="R50" i="394"/>
  <c r="Q46" i="394"/>
  <c r="R46" i="394"/>
  <c r="Q23" i="394"/>
  <c r="R23" i="394"/>
  <c r="AG30" i="394"/>
  <c r="AH18" i="394" s="1"/>
  <c r="AF30" i="394"/>
  <c r="Q149" i="394"/>
  <c r="R149" i="394"/>
  <c r="R139" i="394"/>
  <c r="Q139" i="394"/>
  <c r="R88" i="394"/>
  <c r="Q88" i="394"/>
  <c r="R136" i="394"/>
  <c r="Q136" i="394"/>
  <c r="O147" i="394"/>
  <c r="R135" i="394"/>
  <c r="Q135" i="394"/>
  <c r="R124" i="394"/>
  <c r="Q124" i="394"/>
  <c r="R73" i="394"/>
  <c r="Q73" i="394"/>
  <c r="O82" i="394"/>
  <c r="R82" i="394" s="1"/>
  <c r="S70" i="394" s="1"/>
  <c r="R32" i="394"/>
  <c r="Q32" i="394"/>
  <c r="Q112" i="394"/>
  <c r="R112" i="394"/>
  <c r="Q109" i="394"/>
  <c r="O121" i="394"/>
  <c r="R109" i="394"/>
  <c r="Q86" i="394"/>
  <c r="R86" i="394"/>
  <c r="R71" i="394"/>
  <c r="Q71" i="394"/>
  <c r="O43" i="394"/>
  <c r="R43" i="394" s="1"/>
  <c r="S31" i="394" s="1"/>
  <c r="R22" i="394"/>
  <c r="Q22" i="394"/>
  <c r="Q48" i="394"/>
  <c r="R48" i="394"/>
  <c r="R24" i="394"/>
  <c r="Q24" i="394"/>
  <c r="Q18" i="394"/>
  <c r="O30" i="394"/>
  <c r="R18" i="394"/>
  <c r="R11" i="394"/>
  <c r="R6" i="394"/>
  <c r="Q6" i="394"/>
  <c r="R160" i="394" l="1"/>
  <c r="S148" i="394" s="1"/>
  <c r="Q160" i="394"/>
  <c r="Q134" i="394"/>
  <c r="R134" i="394"/>
  <c r="S122" i="394" s="1"/>
  <c r="R121" i="394"/>
  <c r="S109" i="394" s="1"/>
  <c r="Q121" i="394"/>
  <c r="R173" i="394"/>
  <c r="S161" i="394" s="1"/>
  <c r="Q173" i="394"/>
  <c r="R147" i="394"/>
  <c r="S135" i="394" s="1"/>
  <c r="Q147" i="394"/>
  <c r="R17" i="394"/>
  <c r="S5" i="394" s="1"/>
  <c r="Q17" i="394"/>
  <c r="E2" i="394"/>
  <c r="R108" i="394"/>
  <c r="S96" i="394" s="1"/>
  <c r="Q108" i="394"/>
  <c r="Q30" i="394"/>
  <c r="R30" i="394"/>
  <c r="S18" i="394" s="1"/>
  <c r="R95" i="394"/>
  <c r="S83" i="394" s="1"/>
  <c r="Q95" i="394"/>
  <c r="J124" i="392" l="1"/>
  <c r="H123" i="392"/>
  <c r="H122" i="392"/>
  <c r="H121" i="392"/>
  <c r="H120" i="392"/>
  <c r="H119" i="392"/>
  <c r="P118" i="392"/>
  <c r="K118" i="392" s="1"/>
  <c r="L118" i="392" s="1"/>
  <c r="H118" i="392"/>
  <c r="P117" i="392"/>
  <c r="K117" i="392"/>
  <c r="L117" i="392" s="1"/>
  <c r="H117" i="392"/>
  <c r="P116" i="392"/>
  <c r="K116" i="392" s="1"/>
  <c r="L116" i="392" s="1"/>
  <c r="H116" i="392"/>
  <c r="P115" i="392"/>
  <c r="K115" i="392"/>
  <c r="L115" i="392" s="1"/>
  <c r="H115" i="392"/>
  <c r="P114" i="392"/>
  <c r="K114" i="392" s="1"/>
  <c r="L114" i="392" s="1"/>
  <c r="H114" i="392"/>
  <c r="P113" i="392"/>
  <c r="K113" i="392" s="1"/>
  <c r="L113" i="392" s="1"/>
  <c r="H113" i="392"/>
  <c r="P112" i="392"/>
  <c r="K112" i="392" s="1"/>
  <c r="H112" i="392"/>
  <c r="J111" i="392"/>
  <c r="H110" i="392"/>
  <c r="H109" i="392"/>
  <c r="H108" i="392"/>
  <c r="H107" i="392"/>
  <c r="H106" i="392"/>
  <c r="P105" i="392"/>
  <c r="K105" i="392" s="1"/>
  <c r="L105" i="392" s="1"/>
  <c r="H105" i="392"/>
  <c r="P104" i="392"/>
  <c r="K104" i="392" s="1"/>
  <c r="L104" i="392" s="1"/>
  <c r="H104" i="392"/>
  <c r="P103" i="392"/>
  <c r="K103" i="392" s="1"/>
  <c r="L103" i="392" s="1"/>
  <c r="H103" i="392"/>
  <c r="P102" i="392"/>
  <c r="K102" i="392"/>
  <c r="L102" i="392" s="1"/>
  <c r="H102" i="392"/>
  <c r="P101" i="392"/>
  <c r="K101" i="392" s="1"/>
  <c r="H101" i="392"/>
  <c r="J100" i="392"/>
  <c r="H99" i="392"/>
  <c r="H98" i="392"/>
  <c r="H97" i="392"/>
  <c r="H96" i="392"/>
  <c r="H95" i="392"/>
  <c r="P94" i="392"/>
  <c r="K94" i="392" s="1"/>
  <c r="L94" i="392" s="1"/>
  <c r="H94" i="392"/>
  <c r="P93" i="392"/>
  <c r="K93" i="392" s="1"/>
  <c r="L93" i="392" s="1"/>
  <c r="H93" i="392"/>
  <c r="P92" i="392"/>
  <c r="K92" i="392" s="1"/>
  <c r="H92" i="392"/>
  <c r="J91" i="392"/>
  <c r="H90" i="392"/>
  <c r="H89" i="392"/>
  <c r="H88" i="392"/>
  <c r="H87" i="392"/>
  <c r="H86" i="392"/>
  <c r="H85" i="392"/>
  <c r="H84" i="392"/>
  <c r="H83" i="392"/>
  <c r="P82" i="392"/>
  <c r="K82" i="392" s="1"/>
  <c r="H82" i="392"/>
  <c r="L81" i="392"/>
  <c r="K81" i="392"/>
  <c r="J81" i="392"/>
  <c r="H80" i="392"/>
  <c r="H79" i="392"/>
  <c r="H78" i="392"/>
  <c r="H77" i="392"/>
  <c r="H76" i="392"/>
  <c r="J75" i="392"/>
  <c r="H74" i="392"/>
  <c r="H73" i="392"/>
  <c r="H72" i="392"/>
  <c r="H71" i="392"/>
  <c r="P70" i="392"/>
  <c r="K70" i="392" s="1"/>
  <c r="L70" i="392" s="1"/>
  <c r="H70" i="392"/>
  <c r="P69" i="392"/>
  <c r="K69" i="392"/>
  <c r="L69" i="392" s="1"/>
  <c r="H69" i="392"/>
  <c r="P68" i="392"/>
  <c r="K68" i="392" s="1"/>
  <c r="L68" i="392" s="1"/>
  <c r="H68" i="392"/>
  <c r="P67" i="392"/>
  <c r="K67" i="392" s="1"/>
  <c r="L67" i="392" s="1"/>
  <c r="H67" i="392"/>
  <c r="P66" i="392"/>
  <c r="K66" i="392" s="1"/>
  <c r="L66" i="392" s="1"/>
  <c r="H66" i="392"/>
  <c r="P65" i="392"/>
  <c r="K65" i="392"/>
  <c r="L65" i="392" s="1"/>
  <c r="H65" i="392"/>
  <c r="J64" i="392"/>
  <c r="H63" i="392"/>
  <c r="H62" i="392"/>
  <c r="H61" i="392"/>
  <c r="H60" i="392"/>
  <c r="P59" i="392"/>
  <c r="K59" i="392" s="1"/>
  <c r="L59" i="392" s="1"/>
  <c r="H59" i="392"/>
  <c r="P58" i="392"/>
  <c r="K58" i="392"/>
  <c r="L58" i="392" s="1"/>
  <c r="H58" i="392"/>
  <c r="P57" i="392"/>
  <c r="K57" i="392" s="1"/>
  <c r="L57" i="392" s="1"/>
  <c r="H57" i="392"/>
  <c r="P56" i="392"/>
  <c r="K56" i="392" s="1"/>
  <c r="L56" i="392" s="1"/>
  <c r="H56" i="392"/>
  <c r="P55" i="392"/>
  <c r="K55" i="392" s="1"/>
  <c r="L55" i="392" s="1"/>
  <c r="H55" i="392"/>
  <c r="P54" i="392"/>
  <c r="K54" i="392"/>
  <c r="L54" i="392" s="1"/>
  <c r="H54" i="392"/>
  <c r="P53" i="392"/>
  <c r="K53" i="392" s="1"/>
  <c r="L53" i="392" s="1"/>
  <c r="H53" i="392"/>
  <c r="P52" i="392"/>
  <c r="K52" i="392" s="1"/>
  <c r="L52" i="392" s="1"/>
  <c r="L64" i="392" s="1"/>
  <c r="H52" i="392"/>
  <c r="H50" i="392"/>
  <c r="H49" i="392"/>
  <c r="H47" i="392"/>
  <c r="H46" i="392"/>
  <c r="H45" i="392"/>
  <c r="H44" i="392"/>
  <c r="H43" i="392"/>
  <c r="H42" i="392"/>
  <c r="H41" i="392"/>
  <c r="H40" i="392"/>
  <c r="H39" i="392"/>
  <c r="J38" i="392"/>
  <c r="H37" i="392"/>
  <c r="H36" i="392"/>
  <c r="H35" i="392"/>
  <c r="H34" i="392"/>
  <c r="H33" i="392"/>
  <c r="H32" i="392"/>
  <c r="H31" i="392"/>
  <c r="H30" i="392"/>
  <c r="H29" i="392"/>
  <c r="P28" i="392"/>
  <c r="K28" i="392" s="1"/>
  <c r="L28" i="392" s="1"/>
  <c r="H28" i="392"/>
  <c r="P27" i="392"/>
  <c r="K27" i="392"/>
  <c r="L27" i="392" s="1"/>
  <c r="H27" i="392"/>
  <c r="P26" i="392"/>
  <c r="K26" i="392" s="1"/>
  <c r="L26" i="392" s="1"/>
  <c r="H26" i="392"/>
  <c r="P25" i="392"/>
  <c r="K25" i="392"/>
  <c r="K38" i="392" s="1"/>
  <c r="H25" i="392"/>
  <c r="J24" i="392"/>
  <c r="H23" i="392"/>
  <c r="H22" i="392"/>
  <c r="H21" i="392"/>
  <c r="H20" i="392"/>
  <c r="P19" i="392"/>
  <c r="K19" i="392" s="1"/>
  <c r="L19" i="392" s="1"/>
  <c r="H19" i="392"/>
  <c r="P18" i="392"/>
  <c r="K18" i="392" s="1"/>
  <c r="L18" i="392" s="1"/>
  <c r="H18" i="392"/>
  <c r="P17" i="392"/>
  <c r="K17" i="392" s="1"/>
  <c r="H17" i="392"/>
  <c r="J16" i="392"/>
  <c r="I1" i="392" s="1"/>
  <c r="H15" i="392"/>
  <c r="H14" i="392"/>
  <c r="H13" i="392"/>
  <c r="H12" i="392"/>
  <c r="H11" i="392"/>
  <c r="H10" i="392"/>
  <c r="H9" i="392"/>
  <c r="H8" i="392"/>
  <c r="P7" i="392"/>
  <c r="K7" i="392"/>
  <c r="L7" i="392" s="1"/>
  <c r="H7" i="392"/>
  <c r="P6" i="392"/>
  <c r="K6" i="392" s="1"/>
  <c r="L6" i="392" s="1"/>
  <c r="H6" i="392"/>
  <c r="P5" i="392"/>
  <c r="K5" i="392" s="1"/>
  <c r="L5" i="392" s="1"/>
  <c r="H5" i="392"/>
  <c r="I2" i="392"/>
  <c r="E1" i="392"/>
  <c r="K91" i="392" l="1"/>
  <c r="L82" i="392"/>
  <c r="L91" i="392" s="1"/>
  <c r="G1" i="392"/>
  <c r="G2" i="392" s="1"/>
  <c r="K64" i="392"/>
  <c r="L112" i="392"/>
  <c r="L124" i="392" s="1"/>
  <c r="K124" i="392"/>
  <c r="K75" i="392"/>
  <c r="L101" i="392"/>
  <c r="L111" i="392" s="1"/>
  <c r="K111" i="392"/>
  <c r="L16" i="392"/>
  <c r="K24" i="392"/>
  <c r="L17" i="392"/>
  <c r="L24" i="392" s="1"/>
  <c r="L75" i="392"/>
  <c r="L92" i="392"/>
  <c r="L100" i="392" s="1"/>
  <c r="K100" i="392"/>
  <c r="K16" i="392"/>
  <c r="L25" i="392"/>
  <c r="L38" i="392" s="1"/>
  <c r="E2" i="392" l="1"/>
  <c r="M32" i="389" l="1"/>
  <c r="L32" i="389"/>
  <c r="K32" i="389"/>
  <c r="J32" i="389"/>
  <c r="I32" i="389"/>
  <c r="H32" i="389"/>
  <c r="G32" i="389"/>
  <c r="F32" i="389"/>
  <c r="E32" i="389"/>
  <c r="D32" i="389"/>
  <c r="Q15" i="389"/>
  <c r="P15" i="389"/>
  <c r="O15" i="389"/>
  <c r="N15" i="389"/>
  <c r="M15" i="389"/>
  <c r="L15" i="389"/>
  <c r="K15" i="389"/>
  <c r="J15" i="389"/>
  <c r="I15" i="389"/>
  <c r="H15" i="389"/>
  <c r="G15" i="389"/>
  <c r="F15" i="389"/>
  <c r="E15" i="389"/>
  <c r="D15" i="389"/>
  <c r="H8" i="389" s="1"/>
  <c r="L7" i="389"/>
  <c r="J7" i="389"/>
  <c r="H7" i="389"/>
  <c r="F7" i="389"/>
  <c r="L6" i="389"/>
  <c r="J6" i="389"/>
  <c r="H6" i="389"/>
  <c r="F6" i="389"/>
  <c r="J8" i="389" l="1"/>
  <c r="L8" i="389"/>
  <c r="F8" i="389"/>
</calcChain>
</file>

<file path=xl/sharedStrings.xml><?xml version="1.0" encoding="utf-8"?>
<sst xmlns="http://schemas.openxmlformats.org/spreadsheetml/2006/main" count="19559" uniqueCount="408">
  <si>
    <t>晉欣廠組合室生產人時性分析</t>
    <phoneticPr fontId="3" type="noConversion"/>
  </si>
  <si>
    <t>日期</t>
  </si>
  <si>
    <t xml:space="preserve">07月01日  星期 三 </t>
  </si>
  <si>
    <t>訂單量</t>
  </si>
  <si>
    <t>營業額</t>
  </si>
  <si>
    <t>項目</t>
  </si>
  <si>
    <t>➀</t>
  </si>
  <si>
    <t>➁</t>
  </si>
  <si>
    <t>➂</t>
  </si>
  <si>
    <t>➃</t>
  </si>
  <si>
    <t>異常停線</t>
    <phoneticPr fontId="7" type="noConversion"/>
  </si>
  <si>
    <t>短暫停線</t>
    <phoneticPr fontId="7" type="noConversion"/>
  </si>
  <si>
    <t>人時性</t>
  </si>
  <si>
    <t>組合室</t>
  </si>
  <si>
    <t>全溫層</t>
  </si>
  <si>
    <t>4度C(含4度飯糰)</t>
  </si>
  <si>
    <t>18度C 一配</t>
  </si>
  <si>
    <t>18度C 二配</t>
  </si>
  <si>
    <t>合計次數</t>
  </si>
  <si>
    <t>時間</t>
  </si>
  <si>
    <t>設備次數</t>
  </si>
  <si>
    <t>排關平均</t>
  </si>
  <si>
    <t>實績平均</t>
  </si>
  <si>
    <t>達成率平均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</si>
  <si>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</si>
  <si>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</si>
  <si>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</si>
  <si>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</si>
  <si>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</si>
  <si>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</si>
  <si>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</si>
  <si>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</si>
  <si>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</si>
  <si>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</si>
  <si>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</si>
  <si>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</si>
  <si>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</si>
  <si>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</si>
  <si>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</si>
  <si>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</si>
  <si>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壽司線</t>
  </si>
  <si>
    <t>排關</t>
  </si>
  <si>
    <t>實績</t>
  </si>
  <si>
    <t>達成率</t>
  </si>
  <si>
    <t>作業
時間</t>
  </si>
  <si>
    <t>開始</t>
  </si>
  <si>
    <t>結束</t>
  </si>
  <si>
    <t>產線異常
(5分鐘以上)</t>
    <phoneticPr fontId="14" type="noConversion"/>
  </si>
  <si>
    <t>次數</t>
    <phoneticPr fontId="14" type="noConversion"/>
  </si>
  <si>
    <t/>
  </si>
  <si>
    <t>時間/分</t>
    <phoneticPr fontId="14" type="noConversion"/>
  </si>
  <si>
    <t>短暫停線
(5分鐘以下)</t>
    <phoneticPr fontId="14" type="noConversion"/>
  </si>
  <si>
    <t>設備次數</t>
    <phoneticPr fontId="14" type="noConversion"/>
  </si>
  <si>
    <t>配置人數</t>
  </si>
  <si>
    <t>主要應用設備</t>
  </si>
  <si>
    <t>ET-600</t>
  </si>
  <si>
    <t>八爪機</t>
  </si>
  <si>
    <t>十爪機</t>
  </si>
  <si>
    <t>ET-55</t>
  </si>
  <si>
    <t>伺服包裝機</t>
  </si>
  <si>
    <t>次要應用設備</t>
  </si>
  <si>
    <t>備註</t>
  </si>
  <si>
    <t>熱麵固定線</t>
  </si>
  <si>
    <t>烤飯糰</t>
  </si>
  <si>
    <t>吸收產線</t>
  </si>
  <si>
    <t>大口固定線</t>
  </si>
  <si>
    <t>.</t>
    <phoneticPr fontId="3" type="noConversion"/>
  </si>
  <si>
    <t>➂18度C 一配-各編組展開</t>
  </si>
  <si>
    <t>➃18度C 二配-各編組展開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</si>
  <si>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</si>
  <si>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</si>
  <si>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</si>
  <si>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</si>
  <si>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</si>
  <si>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</si>
  <si>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</si>
  <si>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</si>
  <si>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</si>
  <si>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 xml:space="preserve">晉欣廠18度C日報分析                              </t>
    <phoneticPr fontId="7" type="noConversion"/>
  </si>
  <si>
    <t>總生產量</t>
    <phoneticPr fontId="7" type="noConversion"/>
  </si>
  <si>
    <t>出勤人數</t>
    <phoneticPr fontId="7" type="noConversion"/>
  </si>
  <si>
    <t>生產實績</t>
    <phoneticPr fontId="7" type="noConversion"/>
  </si>
  <si>
    <t>日報登錄</t>
    <phoneticPr fontId="7" type="noConversion"/>
  </si>
  <si>
    <t>07月01日  星期三</t>
    <phoneticPr fontId="7" type="noConversion"/>
  </si>
  <si>
    <t>人時性</t>
    <phoneticPr fontId="7" type="noConversion"/>
  </si>
  <si>
    <t>平均廠價</t>
  </si>
  <si>
    <t>多次生產數</t>
    <phoneticPr fontId="7" type="noConversion"/>
  </si>
  <si>
    <t>線別</t>
    <phoneticPr fontId="3" type="noConversion"/>
  </si>
  <si>
    <t>品類</t>
    <phoneticPr fontId="7" type="noConversion"/>
  </si>
  <si>
    <t>品名</t>
    <phoneticPr fontId="3" type="noConversion"/>
  </si>
  <si>
    <t>廠價</t>
  </si>
  <si>
    <t>生產量</t>
    <phoneticPr fontId="7" type="noConversion"/>
  </si>
  <si>
    <t>營收</t>
    <phoneticPr fontId="3" type="noConversion"/>
  </si>
  <si>
    <t>多次
生產</t>
    <phoneticPr fontId="7" type="noConversion"/>
  </si>
  <si>
    <t>人數</t>
    <phoneticPr fontId="7" type="noConversion"/>
  </si>
  <si>
    <t>產能/時</t>
    <phoneticPr fontId="7" type="noConversion"/>
  </si>
  <si>
    <t>生產時間</t>
    <rPh sb="0" eb="4">
      <t>カイシジカン</t>
    </rPh>
    <phoneticPr fontId="4"/>
  </si>
  <si>
    <t>換線/分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</si>
  <si>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</si>
  <si>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</si>
  <si>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</si>
  <si>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</si>
  <si>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7" type="noConversion"/>
  </si>
  <si>
    <t>結束</t>
    <phoneticPr fontId="7" type="noConversion"/>
  </si>
  <si>
    <t>壽司線</t>
    <phoneticPr fontId="7" type="noConversion"/>
  </si>
  <si>
    <t>壽司手卷</t>
  </si>
  <si>
    <t>長野稻荷壽司</t>
  </si>
  <si>
    <t>鮭鮪海饌雙手卷</t>
  </si>
  <si>
    <t>經典人氣雙手卷</t>
  </si>
  <si>
    <t>0</t>
  </si>
  <si>
    <t>壽司線</t>
    <phoneticPr fontId="3" type="noConversion"/>
  </si>
  <si>
    <t>平均</t>
    <phoneticPr fontId="7" type="noConversion"/>
  </si>
  <si>
    <t>捲壽司機</t>
    <phoneticPr fontId="3" type="noConversion"/>
  </si>
  <si>
    <t>鮭鮪海饌雙手卷(捲)</t>
  </si>
  <si>
    <t>經典人氣雙手卷(捲)</t>
  </si>
  <si>
    <t>銀鮭美乃滋脆卷</t>
    <phoneticPr fontId="3" type="noConversion"/>
  </si>
  <si>
    <t>連續式
海苔機</t>
    <phoneticPr fontId="7" type="noConversion"/>
  </si>
  <si>
    <t>3300型
飯糰機A</t>
    <phoneticPr fontId="7" type="noConversion"/>
  </si>
  <si>
    <t>飯糰</t>
  </si>
  <si>
    <t>鮭魚奶油醬油飯糰</t>
  </si>
  <si>
    <t>煙燻培根飯糰(區)</t>
    <phoneticPr fontId="3" type="noConversion"/>
  </si>
  <si>
    <t>碳烤燒肉飯飯糰(區)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</si>
  <si>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</si>
  <si>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</si>
  <si>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</si>
  <si>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3600型(A)
飯糰機</t>
    <phoneticPr fontId="7" type="noConversion"/>
  </si>
  <si>
    <t>蔬食鮪魚飯糰</t>
  </si>
  <si>
    <t>熟成紅鮭飯糰</t>
  </si>
  <si>
    <t>北海道秋鮭親子飯糰</t>
  </si>
  <si>
    <t>柚檸海灣貝飯糰</t>
    <phoneticPr fontId="3" type="noConversion"/>
  </si>
  <si>
    <t>贅沢鮭魚肚飯糰</t>
  </si>
  <si>
    <t>山葵章魚飯糰</t>
    <phoneticPr fontId="3" type="noConversion"/>
  </si>
  <si>
    <t>椒鹽檸檬鯖魚飯糰</t>
    <phoneticPr fontId="3" type="noConversion"/>
  </si>
  <si>
    <t>黑胡椒洋蔥豬飯糰</t>
    <phoneticPr fontId="3" type="noConversion"/>
  </si>
  <si>
    <t>3600型
飯糰機A</t>
    <phoneticPr fontId="7" type="noConversion"/>
  </si>
  <si>
    <t>3600型(B)
飯糰機</t>
    <phoneticPr fontId="7" type="noConversion"/>
  </si>
  <si>
    <t>壹號醬炙烤牛飯糰</t>
    <phoneticPr fontId="3" type="noConversion"/>
  </si>
  <si>
    <t>經典肉鬆飯糰</t>
  </si>
  <si>
    <t>明太子龍蝦風味沙拉飯糰</t>
  </si>
  <si>
    <t>鹽蔥燒肉飯糰</t>
    <phoneticPr fontId="3" type="noConversion"/>
  </si>
  <si>
    <t>雞肉飯飯糰</t>
    <phoneticPr fontId="3" type="noConversion"/>
  </si>
  <si>
    <t>鮪魚飯糰</t>
  </si>
  <si>
    <t>3600型
飯糰機B</t>
    <phoneticPr fontId="7" type="noConversion"/>
  </si>
  <si>
    <t>二配 夾心型
飯糰機</t>
  </si>
  <si>
    <t>二配 3300型A
飯糰機</t>
    <phoneticPr fontId="3" type="noConversion"/>
  </si>
  <si>
    <t>二配鹽水G絲飯糰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</si>
  <si>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</si>
  <si>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</si>
  <si>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二配大飯糰乾燒風味鮮蝦</t>
    <phoneticPr fontId="3" type="noConversion"/>
  </si>
  <si>
    <t>二配大飯糰泡菜鮪魚</t>
    <phoneticPr fontId="3" type="noConversion"/>
  </si>
  <si>
    <t>3300型
飯糰機B</t>
    <phoneticPr fontId="7" type="noConversion"/>
  </si>
  <si>
    <t>二配 3600型A
飯糰機</t>
    <phoneticPr fontId="3" type="noConversion"/>
  </si>
  <si>
    <t>二配熟成紅鮭飯糰</t>
  </si>
  <si>
    <t>二配明太子龍蝦風味沙拉飯糰</t>
  </si>
  <si>
    <t>二配北海道秋鮭親子飯糰</t>
  </si>
  <si>
    <t>二配贅沢鮭魚肚飯糰</t>
    <phoneticPr fontId="3" type="noConversion"/>
  </si>
  <si>
    <t>二配鮪魚飯糰</t>
  </si>
  <si>
    <t>二配 3600型B
飯糰機</t>
    <phoneticPr fontId="3" type="noConversion"/>
  </si>
  <si>
    <t>二配三杯醬爆菇菇飯糰</t>
  </si>
  <si>
    <t>二配芝麻香鬆飯糰</t>
  </si>
  <si>
    <t>二配蔬食鮪魚飯糰</t>
    <phoneticPr fontId="3" type="noConversion"/>
  </si>
  <si>
    <t>二配雞肉飯飯糰</t>
  </si>
  <si>
    <t>二配壹號醬炙烤牛飯糰</t>
  </si>
  <si>
    <t>二配鹽蔥燒肉飯糰</t>
  </si>
  <si>
    <t>二配經典肉鬆飯糰</t>
    <phoneticPr fontId="3" type="noConversion"/>
  </si>
  <si>
    <t xml:space="preserve">晉欣廠四度C日報分析                              </t>
    <phoneticPr fontId="7" type="noConversion"/>
  </si>
  <si>
    <t>出勤人數</t>
  </si>
  <si>
    <t>產線配置圖</t>
  </si>
  <si>
    <t>生產實績</t>
  </si>
  <si>
    <t>人時性差異分析</t>
    <phoneticPr fontId="7" type="noConversion"/>
  </si>
  <si>
    <t>合計
次數</t>
    <phoneticPr fontId="7" type="noConversion"/>
  </si>
  <si>
    <t>合計
時間/分</t>
    <phoneticPr fontId="3" type="noConversion"/>
  </si>
  <si>
    <t>產線異常分析
說明(5分鐘以上)</t>
    <phoneticPr fontId="7" type="noConversion"/>
  </si>
  <si>
    <t>合計
設備次數</t>
    <phoneticPr fontId="3" type="noConversion"/>
  </si>
  <si>
    <t>產能差異分析</t>
    <phoneticPr fontId="7" type="noConversion"/>
  </si>
  <si>
    <t xml:space="preserve">07月01日  星期 三 </t>
    <phoneticPr fontId="7" type="noConversion"/>
  </si>
  <si>
    <t>多次生產數</t>
  </si>
  <si>
    <t>品類</t>
  </si>
  <si>
    <t>生產量</t>
  </si>
  <si>
    <t>營收</t>
  </si>
  <si>
    <t>人數</t>
  </si>
  <si>
    <t>產能/時</t>
  </si>
  <si>
    <t>達成率</t>
    <phoneticPr fontId="7" type="noConversion"/>
  </si>
  <si>
    <t>達成率平均</t>
    <phoneticPr fontId="7" type="noConversion"/>
  </si>
  <si>
    <t>前置、換線時間/分</t>
    <rPh sb="0" eb="2">
      <t>キリカエ</t>
    </rPh>
    <phoneticPr fontId="4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</si>
  <si>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</si>
  <si>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</si>
  <si>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</si>
  <si>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</si>
  <si>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</si>
  <si>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</si>
  <si>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</si>
  <si>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</si>
  <si>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季節調理麵</t>
  </si>
  <si>
    <t>椒麻香蔥雞涼拌麵</t>
  </si>
  <si>
    <t>川味花椒口水雞涼麵</t>
  </si>
  <si>
    <t>嘉義崇文白醋涼麵</t>
  </si>
  <si>
    <t>鰹魚烏龍冷麵</t>
  </si>
  <si>
    <t>和風涓絲冷麵</t>
  </si>
  <si>
    <t>台式麻醬涼麵</t>
  </si>
  <si>
    <t>大滿足麻醬涼麵</t>
  </si>
  <si>
    <t>4度一組</t>
    <phoneticPr fontId="3" type="noConversion"/>
  </si>
  <si>
    <t>四度二組A
熱麵
固定線
(ET-55)</t>
    <phoneticPr fontId="7" type="noConversion"/>
  </si>
  <si>
    <t>小菜微波</t>
  </si>
  <si>
    <t>毛豆三兄弟</t>
  </si>
  <si>
    <t>日式蕎麥沾麵</t>
  </si>
  <si>
    <t>古早味炒炊粉</t>
  </si>
  <si>
    <t>熱食義麵</t>
  </si>
  <si>
    <t>慢燉滷肉油蔥粄條</t>
  </si>
  <si>
    <t>韓式黑嚕嚕炸醬麵</t>
  </si>
  <si>
    <t>大滿足香辣涼麵</t>
  </si>
  <si>
    <t xml:space="preserve">4度二組A
</t>
    <phoneticPr fontId="3" type="noConversion"/>
  </si>
  <si>
    <t>四度二組
(ET-55)</t>
    <phoneticPr fontId="3" type="noConversion"/>
  </si>
  <si>
    <t>黑胡椒毛豆</t>
  </si>
  <si>
    <t>大口日式塔塔醬蝦排飯糰</t>
  </si>
  <si>
    <t>大口歐風焙煎咖哩漢堡排飯糰</t>
  </si>
  <si>
    <t>大口法式蕈菇起司雞排飯糰</t>
  </si>
  <si>
    <t>炸醬炒泡麵</t>
  </si>
  <si>
    <t>日式胡麻雞絲冷麵</t>
  </si>
  <si>
    <t>招牌雞絲胡麻涼麵</t>
  </si>
  <si>
    <t xml:space="preserve">
4度二組B
</t>
    <phoneticPr fontId="3" type="noConversion"/>
  </si>
  <si>
    <t>四度二組
(烤飯糰/八爪機)</t>
    <phoneticPr fontId="7" type="noConversion"/>
  </si>
  <si>
    <t>淡麗清酒蒸蛤蜊烤飯糰</t>
  </si>
  <si>
    <t>糖燻野郎起司炙燒牛烤飯糰</t>
  </si>
  <si>
    <t>媽媽煮藝-鹹酥雞</t>
  </si>
  <si>
    <t>燻之味-糖燻雞腿</t>
  </si>
  <si>
    <t>Q彈燕麥飯</t>
  </si>
  <si>
    <t>微波主食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</si>
  <si>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</si>
  <si>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</si>
  <si>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</si>
  <si>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糖燻豬耳絲</t>
  </si>
  <si>
    <t>燻之味-糖燻雞胗</t>
  </si>
  <si>
    <t>韓式蒜味炸雞</t>
  </si>
  <si>
    <t xml:space="preserve">
4度二組C2
</t>
    <phoneticPr fontId="3" type="noConversion"/>
  </si>
  <si>
    <t>四度三組
(ET-55)</t>
    <phoneticPr fontId="7" type="noConversion"/>
  </si>
  <si>
    <t>壹號醬壽喜燒牛丼</t>
  </si>
  <si>
    <t>滿滿高麗菜豆芽鐵板麵</t>
  </si>
  <si>
    <t>便當</t>
  </si>
  <si>
    <t>好吃雞肉便當</t>
  </si>
  <si>
    <t>壹號醬雞豚雙拼</t>
  </si>
  <si>
    <t>香腸腿排雙拼便當</t>
  </si>
  <si>
    <t>新招牌腿排便當</t>
  </si>
  <si>
    <t xml:space="preserve">
4度三組
</t>
    <phoneticPr fontId="3" type="noConversion"/>
  </si>
  <si>
    <t>四度四組
(ET-55)</t>
    <phoneticPr fontId="7" type="noConversion"/>
  </si>
  <si>
    <t>鐵道滷排便當</t>
  </si>
  <si>
    <t>皮蛋辣拌麵</t>
  </si>
  <si>
    <t>懷舊滷雙拼便當</t>
  </si>
  <si>
    <t>二配起司控培根白醬焗烤飯</t>
  </si>
  <si>
    <t xml:space="preserve">
4度四組
</t>
    <phoneticPr fontId="3" type="noConversion"/>
  </si>
  <si>
    <t>四度五組
(ET-55)</t>
    <phoneticPr fontId="3" type="noConversion"/>
  </si>
  <si>
    <t>雞汁油蔥手工麵線</t>
  </si>
  <si>
    <t>香辣醬粉絲煲</t>
  </si>
  <si>
    <t>香檸奶油魚排蔬滿盒</t>
  </si>
  <si>
    <t>嫩烤香料雞胸排蔬滿盒</t>
  </si>
  <si>
    <t>炙烤醬香燒豚飯</t>
  </si>
  <si>
    <t>大口義式香草雞腿排飯糰</t>
  </si>
  <si>
    <t xml:space="preserve">
4度五組
</t>
    <phoneticPr fontId="3" type="noConversion"/>
  </si>
  <si>
    <t>綜合一組
(ET-55)</t>
    <phoneticPr fontId="3" type="noConversion"/>
  </si>
  <si>
    <t>麻油雞飯糰</t>
  </si>
  <si>
    <t>蔬活腿排補力餐盒</t>
  </si>
  <si>
    <t>海陸雙拼肉肉餐盒</t>
  </si>
  <si>
    <t>二配香辣醬蒜味香腸蛋炒飯</t>
  </si>
  <si>
    <t>二配藤椒雞丁炒飯</t>
  </si>
  <si>
    <t>二配酸酸辣辣椒麻雞飯</t>
  </si>
  <si>
    <t>二配香烤魚排青醬燉飯</t>
  </si>
  <si>
    <t>二配西班牙風味海鮮燉飯</t>
  </si>
  <si>
    <t>二配打拋風味豬肉飯</t>
  </si>
  <si>
    <t xml:space="preserve">
綜合一組
</t>
    <phoneticPr fontId="3" type="noConversion"/>
  </si>
  <si>
    <t>綜合二組
(ET-55)</t>
    <phoneticPr fontId="7" type="noConversion"/>
  </si>
  <si>
    <t>烤蛋白餐盒</t>
  </si>
  <si>
    <t>健身G肉餐盒</t>
  </si>
  <si>
    <t>地中海布格麥烤魚餐盒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</si>
  <si>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</si>
  <si>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</si>
  <si>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</si>
  <si>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</si>
  <si>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二配厚香料優格咖哩雞排飯</t>
  </si>
  <si>
    <t xml:space="preserve">
綜合二組
</t>
    <phoneticPr fontId="3" type="noConversion"/>
  </si>
  <si>
    <t>綜合三組
(ET-55)</t>
    <phoneticPr fontId="3" type="noConversion"/>
  </si>
  <si>
    <t>鐵板滑蛋炸豬排丼</t>
  </si>
  <si>
    <t>日式炙烤親子丼</t>
  </si>
  <si>
    <t>韓式泡菜豬肉豆腐丼飯</t>
  </si>
  <si>
    <t>二配金咖哩濃厚辛口咖哩飯</t>
  </si>
  <si>
    <t>二配港式香滑嫩蛋牛肉燴飯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</si>
  <si>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</si>
  <si>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</si>
  <si>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</si>
  <si>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</si>
  <si>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</si>
  <si>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媽媽煮藝-香滷牛肚絲</t>
  </si>
  <si>
    <t>二配欣手藝-鹽烤花魚</t>
  </si>
  <si>
    <t>二配兩粒飯糰(鮪魚.焦糖鮭魚)</t>
  </si>
  <si>
    <t>二配溏心蛋五目飯糰</t>
  </si>
  <si>
    <t>二配鮭魚毛豆炊飯飯糰</t>
  </si>
  <si>
    <t>二配柚香雞胸五穀飯糰</t>
  </si>
  <si>
    <t xml:space="preserve">
綜合四組
</t>
    <phoneticPr fontId="3" type="noConversion"/>
  </si>
  <si>
    <t>便當組
大口
固定線
(伺服包裝機)</t>
    <phoneticPr fontId="7" type="noConversion"/>
  </si>
  <si>
    <t>香辣醬雞肉炒飯飯糰</t>
  </si>
  <si>
    <t>大口蒜味香腸燒肉雙拼飯糰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</si>
  <si>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</si>
  <si>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</si>
  <si>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</si>
  <si>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7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</si>
  <si>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</si>
  <si>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</si>
  <si>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</si>
  <si>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</si>
  <si>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</si>
  <si>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</si>
  <si>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</si>
  <si>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</si>
  <si>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</si>
  <si>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</si>
  <si>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>07月02日  星期 四</t>
  </si>
  <si>
    <t>07月02日  星期四</t>
    <phoneticPr fontId="7" type="noConversion"/>
  </si>
  <si>
    <t>07月02日  星期 四</t>
    <phoneticPr fontId="7" type="noConversion"/>
  </si>
  <si>
    <t>07月03日  星期 五</t>
  </si>
  <si>
    <t>07月03日  星期五</t>
    <phoneticPr fontId="7" type="noConversion"/>
  </si>
  <si>
    <t>07月03日  星期 五</t>
    <phoneticPr fontId="7" type="noConversion"/>
  </si>
  <si>
    <t>07月04日  星期 六</t>
  </si>
  <si>
    <t>07月04日  星期六</t>
    <phoneticPr fontId="7" type="noConversion"/>
  </si>
  <si>
    <t>07月04日  星期 六</t>
    <phoneticPr fontId="7" type="noConversion"/>
  </si>
  <si>
    <t>07月05日  星期 日</t>
  </si>
  <si>
    <t>07月05日  星期日</t>
    <phoneticPr fontId="7" type="noConversion"/>
  </si>
  <si>
    <t>07月05日  星期 日</t>
    <phoneticPr fontId="7" type="noConversion"/>
  </si>
  <si>
    <t>07月06日  星期 一</t>
  </si>
  <si>
    <t>07月06日  星期一</t>
    <phoneticPr fontId="7" type="noConversion"/>
  </si>
  <si>
    <t>07月06日  星期 一</t>
    <phoneticPr fontId="7" type="noConversion"/>
  </si>
  <si>
    <t>二配玉米濃湯焗烤飯</t>
  </si>
  <si>
    <t>07月07日  星期 二</t>
  </si>
  <si>
    <t>07月07日  星期二</t>
    <phoneticPr fontId="7" type="noConversion"/>
  </si>
  <si>
    <t>韓式辣醬起司熱狗飯卷</t>
    <phoneticPr fontId="3" type="noConversion"/>
  </si>
  <si>
    <t>07月07日  星期 二</t>
    <phoneticPr fontId="7" type="noConversion"/>
  </si>
  <si>
    <t>金門高粱酒雞絲涼麵</t>
  </si>
  <si>
    <t>金門高粱腿排蒜香白肉便當</t>
  </si>
  <si>
    <t>07月08日  星期 三</t>
  </si>
  <si>
    <t>07月08日  星期三</t>
    <phoneticPr fontId="7" type="noConversion"/>
  </si>
  <si>
    <t>07月08日  星期 三</t>
    <phoneticPr fontId="7" type="noConversion"/>
  </si>
  <si>
    <t>07月09日  星期 四</t>
  </si>
  <si>
    <t>07月09日  星期四</t>
    <phoneticPr fontId="7" type="noConversion"/>
  </si>
  <si>
    <t>07月09日  星期 四</t>
    <phoneticPr fontId="7" type="noConversion"/>
  </si>
  <si>
    <t>07月10日  星期 五</t>
  </si>
  <si>
    <t>07月10日  星期五</t>
    <phoneticPr fontId="7" type="noConversion"/>
  </si>
  <si>
    <t>07月10日  星期 五</t>
    <phoneticPr fontId="7" type="noConversion"/>
  </si>
  <si>
    <t>07月11日  星期 六</t>
  </si>
  <si>
    <t>07月11日  星期六</t>
    <phoneticPr fontId="7" type="noConversion"/>
  </si>
  <si>
    <t>07月11日  星期 六</t>
    <phoneticPr fontId="7" type="noConversion"/>
  </si>
  <si>
    <t>07月12日  星期 日</t>
  </si>
  <si>
    <t>07月12日  星期日</t>
    <phoneticPr fontId="7" type="noConversion"/>
  </si>
  <si>
    <t>07月12日  星期 日</t>
    <phoneticPr fontId="7" type="noConversion"/>
  </si>
  <si>
    <t>07月13日  星期 一</t>
  </si>
  <si>
    <t>07月13日  星期 一</t>
    <phoneticPr fontId="7" type="noConversion"/>
  </si>
  <si>
    <t>二配美味蟹煲</t>
  </si>
  <si>
    <t>07月13日  星期一</t>
    <phoneticPr fontId="7" type="noConversion"/>
  </si>
  <si>
    <t>07月14日  星期 二</t>
  </si>
  <si>
    <t>07月14日  星期二</t>
    <phoneticPr fontId="7" type="noConversion"/>
  </si>
  <si>
    <t>筋子銀鮭飯糰</t>
    <phoneticPr fontId="3" type="noConversion"/>
  </si>
  <si>
    <t>二配柚香雞胸五穀飯糰(成型)</t>
    <phoneticPr fontId="3" type="noConversion"/>
  </si>
  <si>
    <t>二配鮭魚毛豆炊飯飯糰(成型)</t>
    <phoneticPr fontId="3" type="noConversion"/>
  </si>
  <si>
    <t>07月14日  星期 二</t>
    <phoneticPr fontId="7" type="noConversion"/>
  </si>
  <si>
    <t>西西里風烤飯糰</t>
  </si>
  <si>
    <t>07月15日  星期 三</t>
  </si>
  <si>
    <t>07月15日  星期三</t>
    <phoneticPr fontId="7" type="noConversion"/>
  </si>
  <si>
    <t>07月15日  星期 三</t>
    <phoneticPr fontId="7" type="noConversion"/>
  </si>
  <si>
    <t>07月16日  星期 四</t>
  </si>
  <si>
    <t>07月16日  星期四</t>
    <phoneticPr fontId="7" type="noConversion"/>
  </si>
  <si>
    <t>07月16日  星期 四</t>
    <phoneticPr fontId="7" type="noConversion"/>
  </si>
  <si>
    <t>07月17日  星期 五</t>
  </si>
  <si>
    <t>07月17日  星期五</t>
    <phoneticPr fontId="7" type="noConversion"/>
  </si>
  <si>
    <t>07月17日  星期 五</t>
    <phoneticPr fontId="7" type="noConversion"/>
  </si>
  <si>
    <t>07月18日  星期 六</t>
  </si>
  <si>
    <t>07月18日  星期六</t>
    <phoneticPr fontId="7" type="noConversion"/>
  </si>
  <si>
    <t>07月18日  星期 六</t>
    <phoneticPr fontId="7" type="noConversion"/>
  </si>
  <si>
    <t>07月19日  星期 日</t>
  </si>
  <si>
    <t>07月19日  星期日</t>
    <phoneticPr fontId="7" type="noConversion"/>
  </si>
  <si>
    <t>07月19日  星期 日</t>
    <phoneticPr fontId="7" type="noConversion"/>
  </si>
  <si>
    <t>14;42</t>
    <phoneticPr fontId="3" type="noConversion"/>
  </si>
  <si>
    <t>07月20日  星期 一</t>
  </si>
  <si>
    <t>07月20日  星期一</t>
    <phoneticPr fontId="7" type="noConversion"/>
  </si>
  <si>
    <t>07月20日  星期 一</t>
    <phoneticPr fontId="7" type="noConversion"/>
  </si>
  <si>
    <t>二配泰式檸檬魚飯</t>
  </si>
  <si>
    <t>07月21日  星期 二</t>
  </si>
  <si>
    <t>07月21日  星期二</t>
    <phoneticPr fontId="7" type="noConversion"/>
  </si>
  <si>
    <t>青木瓜雞絲泰泰雙手卷</t>
    <phoneticPr fontId="3" type="noConversion"/>
  </si>
  <si>
    <t>青木瓜雞絲泰泰雙手卷(捲)</t>
    <phoneticPr fontId="3" type="noConversion"/>
  </si>
  <si>
    <t>鹽蔥生鮭飯糰</t>
    <phoneticPr fontId="3" type="noConversion"/>
  </si>
  <si>
    <t>07月21日  星期 二</t>
    <phoneticPr fontId="7" type="noConversion"/>
  </si>
  <si>
    <t>打拋風味豬肉拌麵</t>
  </si>
  <si>
    <t>月見烏龍冷麵</t>
  </si>
  <si>
    <t>07月22日  星期 三</t>
  </si>
  <si>
    <t>07月22日  星期三</t>
    <phoneticPr fontId="7" type="noConversion"/>
  </si>
  <si>
    <t>07月22日  星期 三</t>
    <phoneticPr fontId="7" type="noConversion"/>
  </si>
  <si>
    <t>07月23日  星期 四</t>
  </si>
  <si>
    <t>07月23日  星期四</t>
    <phoneticPr fontId="7" type="noConversion"/>
  </si>
  <si>
    <t>07月23日  星期 四</t>
    <phoneticPr fontId="7" type="noConversion"/>
  </si>
  <si>
    <t>07月24日  星期 五</t>
  </si>
  <si>
    <t>07月24日  星期五</t>
    <phoneticPr fontId="7" type="noConversion"/>
  </si>
  <si>
    <t>07月24日  星期 五</t>
    <phoneticPr fontId="7" type="noConversion"/>
  </si>
  <si>
    <t>07月25日  星期 六</t>
  </si>
  <si>
    <t>07月25日  星期六</t>
    <phoneticPr fontId="7" type="noConversion"/>
  </si>
  <si>
    <t>07月25日  星期 六</t>
    <phoneticPr fontId="7" type="noConversion"/>
  </si>
  <si>
    <t>07月26日  星期 日</t>
  </si>
  <si>
    <t>07月26日  星期日</t>
    <phoneticPr fontId="7" type="noConversion"/>
  </si>
  <si>
    <t>07月27日  星期 一</t>
  </si>
  <si>
    <t>07月27日  星期一</t>
    <phoneticPr fontId="7" type="noConversion"/>
  </si>
  <si>
    <t>07月26日  星期 日</t>
    <phoneticPr fontId="7" type="noConversion"/>
  </si>
  <si>
    <t>07月27日  星期 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</si>
</sst>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76" formatCode="_-&quot;$&quot;* #,##0.00_-;\-&quot;$&quot;* #,##0.00_-;_-&quot;$&quot;* &quot;-&quot;??_-;_-@_-"/>
    <numFmt numFmtId="177" formatCode="_-* #,##0_-;\-* #,##0_-;_-* &quot;-&quot;??_-;_-@_-"/>
    <numFmt numFmtId="178" formatCode="0,000&quot;元&quot;"/>
    <numFmt numFmtId="179" formatCode="0.0"/>
    <numFmt numFmtId="180" formatCode="#,##0.0_ "/>
    <numFmt numFmtId="181" formatCode="0.0%"/>
    <numFmt numFmtId="182" formatCode="&quot;¥&quot;#,##0;[Red]&quot;¥&quot;\-#,##0"/>
    <numFmt numFmtId="183" formatCode="0_ "/>
    <numFmt numFmtId="184" formatCode="0.0_ "/>
    <numFmt numFmtId="185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0" fontId="16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8" fillId="0" borderId="0">
      <alignment vertical="center"/>
    </xf>
    <xf numFmtId="0" fontId="18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7" fillId="0" borderId="0"/>
    <xf numFmtId="0" fontId="17" fillId="0" borderId="0"/>
    <xf numFmtId="0" fontId="20" fillId="0" borderId="0"/>
    <xf numFmtId="0" fontId="1" fillId="0" borderId="0">
      <alignment vertical="center"/>
    </xf>
    <xf numFmtId="0" fontId="18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7" fillId="0" borderId="0"/>
    <xf numFmtId="0" fontId="1" fillId="0" borderId="0">
      <alignment vertical="center"/>
    </xf>
    <xf numFmtId="0" fontId="16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/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7" fillId="0" borderId="0"/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7" fillId="0" borderId="0"/>
    <xf numFmtId="0" fontId="16" fillId="0" borderId="0">
      <alignment vertical="center"/>
    </xf>
    <xf numFmtId="0" fontId="17" fillId="0" borderId="0"/>
    <xf numFmtId="43" fontId="6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23" fillId="0" borderId="0" applyFont="0" applyFill="0" applyBorder="0" applyAlignment="0" applyProtection="0"/>
    <xf numFmtId="176" fontId="20" fillId="0" borderId="0" applyFont="0" applyFill="0" applyBorder="0" applyAlignment="0" applyProtection="0">
      <alignment vertical="center"/>
    </xf>
    <xf numFmtId="182" fontId="24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3" fillId="0" borderId="0"/>
    <xf numFmtId="0" fontId="24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</cellStyleXfs>
  <cellXfs count="646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9" fillId="0" borderId="6" xfId="4" applyFont="1" applyBorder="1" applyAlignment="1">
      <alignment horizontal="center" vertical="center" wrapText="1"/>
    </xf>
    <xf numFmtId="0" fontId="9" fillId="0" borderId="7" xfId="4" applyFont="1" applyBorder="1" applyAlignment="1">
      <alignment horizontal="center" vertical="center"/>
    </xf>
    <xf numFmtId="0" fontId="11" fillId="0" borderId="0" xfId="1" applyFont="1">
      <alignment vertical="center"/>
    </xf>
    <xf numFmtId="0" fontId="12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9" fontId="13" fillId="0" borderId="2" xfId="1" applyNumberFormat="1" applyFont="1" applyBorder="1" applyAlignment="1">
      <alignment horizontal="center" vertical="center"/>
    </xf>
    <xf numFmtId="179" fontId="13" fillId="0" borderId="18" xfId="1" applyNumberFormat="1" applyFont="1" applyBorder="1" applyAlignment="1">
      <alignment horizontal="center" vertical="center"/>
    </xf>
    <xf numFmtId="181" fontId="13" fillId="0" borderId="2" xfId="6" applyNumberFormat="1" applyFont="1" applyBorder="1" applyAlignment="1">
      <alignment horizontal="center" vertical="center"/>
    </xf>
    <xf numFmtId="181" fontId="13" fillId="0" borderId="18" xfId="6" applyNumberFormat="1" applyFont="1" applyBorder="1" applyAlignment="1">
      <alignment horizontal="center" vertical="center"/>
    </xf>
    <xf numFmtId="20" fontId="11" fillId="0" borderId="2" xfId="1" applyNumberFormat="1" applyFont="1" applyBorder="1" applyAlignment="1">
      <alignment horizontal="center" vertical="center" wrapText="1"/>
    </xf>
    <xf numFmtId="20" fontId="11" fillId="0" borderId="18" xfId="1" applyNumberFormat="1" applyFont="1" applyBorder="1" applyAlignment="1">
      <alignment horizontal="center" vertical="center" wrapText="1"/>
    </xf>
    <xf numFmtId="0" fontId="11" fillId="0" borderId="2" xfId="1" applyFont="1" applyBorder="1" applyAlignment="1">
      <alignment horizontal="center" vertical="center" wrapText="1"/>
    </xf>
    <xf numFmtId="181" fontId="11" fillId="0" borderId="18" xfId="6" applyNumberFormat="1" applyFont="1" applyBorder="1" applyAlignment="1">
      <alignment horizontal="center" vertical="center"/>
    </xf>
    <xf numFmtId="0" fontId="11" fillId="0" borderId="26" xfId="1" applyFont="1" applyBorder="1">
      <alignment vertical="center"/>
    </xf>
    <xf numFmtId="0" fontId="11" fillId="0" borderId="26" xfId="1" applyFont="1" applyBorder="1" applyAlignment="1">
      <alignment horizontal="center" vertical="center"/>
    </xf>
    <xf numFmtId="0" fontId="11" fillId="0" borderId="27" xfId="1" applyFont="1" applyBorder="1">
      <alignment vertical="center"/>
    </xf>
    <xf numFmtId="179" fontId="11" fillId="0" borderId="2" xfId="1" applyNumberFormat="1" applyFont="1" applyBorder="1" applyAlignment="1">
      <alignment horizontal="center" vertical="center"/>
    </xf>
    <xf numFmtId="179" fontId="11" fillId="0" borderId="29" xfId="1" applyNumberFormat="1" applyFont="1" applyBorder="1" applyAlignment="1">
      <alignment horizontal="center" vertical="center"/>
    </xf>
    <xf numFmtId="179" fontId="11" fillId="0" borderId="18" xfId="1" applyNumberFormat="1" applyFont="1" applyBorder="1" applyAlignment="1">
      <alignment horizontal="center" vertical="center"/>
    </xf>
    <xf numFmtId="20" fontId="11" fillId="0" borderId="3" xfId="1" applyNumberFormat="1" applyFont="1" applyBorder="1" applyAlignment="1">
      <alignment horizontal="center" vertical="center" wrapText="1"/>
    </xf>
    <xf numFmtId="20" fontId="11" fillId="0" borderId="29" xfId="1" applyNumberFormat="1" applyFont="1" applyBorder="1" applyAlignment="1">
      <alignment horizontal="center" vertical="center" wrapText="1"/>
    </xf>
    <xf numFmtId="181" fontId="11" fillId="0" borderId="2" xfId="6" applyNumberFormat="1" applyFont="1" applyBorder="1" applyAlignment="1">
      <alignment horizontal="center" vertical="center"/>
    </xf>
    <xf numFmtId="49" fontId="11" fillId="0" borderId="29" xfId="6" applyNumberFormat="1" applyFont="1" applyBorder="1" applyAlignment="1">
      <alignment horizontal="center" vertical="center"/>
    </xf>
    <xf numFmtId="0" fontId="11" fillId="0" borderId="30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9" fillId="0" borderId="34" xfId="4" applyFont="1" applyBorder="1">
      <alignment vertical="center"/>
    </xf>
    <xf numFmtId="177" fontId="9" fillId="12" borderId="34" xfId="286" applyNumberFormat="1" applyFont="1" applyFill="1" applyBorder="1" applyAlignment="1">
      <alignment horizontal="center" vertical="center"/>
    </xf>
    <xf numFmtId="43" fontId="29" fillId="0" borderId="34" xfId="286" applyFont="1" applyBorder="1" applyAlignment="1">
      <alignment horizontal="center" vertical="center"/>
    </xf>
    <xf numFmtId="1" fontId="29" fillId="0" borderId="34" xfId="4" applyNumberFormat="1" applyFont="1" applyBorder="1" applyAlignment="1">
      <alignment horizontal="center" vertical="center"/>
    </xf>
    <xf numFmtId="0" fontId="14" fillId="0" borderId="35" xfId="4" applyFont="1" applyBorder="1" applyAlignment="1">
      <alignment horizontal="center" vertical="center" wrapText="1"/>
    </xf>
    <xf numFmtId="0" fontId="30" fillId="0" borderId="0" xfId="4" applyFont="1">
      <alignment vertical="center"/>
    </xf>
    <xf numFmtId="179" fontId="29" fillId="0" borderId="34" xfId="4" applyNumberFormat="1" applyFont="1" applyBorder="1" applyAlignment="1">
      <alignment horizontal="center" vertical="center"/>
    </xf>
    <xf numFmtId="179" fontId="32" fillId="0" borderId="34" xfId="4" applyNumberFormat="1" applyFont="1" applyBorder="1" applyAlignment="1">
      <alignment horizontal="center" vertical="center" wrapText="1"/>
    </xf>
    <xf numFmtId="2" fontId="29" fillId="0" borderId="34" xfId="4" applyNumberFormat="1" applyFont="1" applyBorder="1" applyAlignment="1">
      <alignment horizontal="center" vertical="center"/>
    </xf>
    <xf numFmtId="183" fontId="31" fillId="0" borderId="35" xfId="4" applyNumberFormat="1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5" fillId="3" borderId="34" xfId="4" applyFont="1" applyFill="1" applyBorder="1" applyAlignment="1">
      <alignment horizontal="center" vertical="center" wrapText="1"/>
    </xf>
    <xf numFmtId="0" fontId="30" fillId="0" borderId="42" xfId="4" applyFont="1" applyBorder="1" applyAlignment="1">
      <alignment horizontal="center"/>
    </xf>
    <xf numFmtId="0" fontId="30" fillId="0" borderId="43" xfId="4" applyFont="1" applyBorder="1" applyAlignment="1">
      <alignment horizontal="center"/>
    </xf>
    <xf numFmtId="0" fontId="30" fillId="0" borderId="39" xfId="160" applyFont="1" applyBorder="1" applyAlignment="1"/>
    <xf numFmtId="0" fontId="30" fillId="0" borderId="42" xfId="160" applyFont="1" applyBorder="1" applyAlignment="1"/>
    <xf numFmtId="1" fontId="30" fillId="0" borderId="34" xfId="4" applyNumberFormat="1" applyFont="1" applyBorder="1" applyAlignment="1">
      <alignment horizontal="center" vertical="center"/>
    </xf>
    <xf numFmtId="43" fontId="30" fillId="0" borderId="34" xfId="286" applyFont="1" applyBorder="1" applyAlignment="1">
      <alignment horizontal="center" vertical="center"/>
    </xf>
    <xf numFmtId="1" fontId="30" fillId="4" borderId="34" xfId="4" applyNumberFormat="1" applyFont="1" applyFill="1" applyBorder="1" applyAlignment="1">
      <alignment horizontal="center" vertical="center"/>
    </xf>
    <xf numFmtId="179" fontId="30" fillId="0" borderId="34" xfId="4" applyNumberFormat="1" applyFont="1" applyBorder="1" applyAlignment="1">
      <alignment horizontal="center" vertical="center"/>
    </xf>
    <xf numFmtId="183" fontId="30" fillId="0" borderId="34" xfId="4" applyNumberFormat="1" applyFont="1" applyBorder="1" applyAlignment="1">
      <alignment horizontal="center" vertical="center"/>
    </xf>
    <xf numFmtId="184" fontId="30" fillId="0" borderId="34" xfId="4" applyNumberFormat="1" applyFont="1" applyBorder="1" applyAlignment="1">
      <alignment horizontal="center" vertical="center"/>
    </xf>
    <xf numFmtId="185" fontId="30" fillId="0" borderId="34" xfId="4" applyNumberFormat="1" applyFont="1" applyBorder="1" applyAlignment="1">
      <alignment horizontal="center" vertical="center"/>
    </xf>
    <xf numFmtId="183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/>
    </xf>
    <xf numFmtId="20" fontId="30" fillId="0" borderId="34" xfId="4" applyNumberFormat="1" applyFont="1" applyBorder="1" applyAlignment="1">
      <alignment horizontal="center" vertical="center"/>
    </xf>
    <xf numFmtId="183" fontId="30" fillId="0" borderId="2" xfId="4" applyNumberFormat="1" applyFont="1" applyBorder="1" applyAlignment="1">
      <alignment horizontal="center" vertical="center"/>
    </xf>
    <xf numFmtId="0" fontId="30" fillId="0" borderId="3" xfId="4" applyFont="1" applyBorder="1" applyAlignment="1">
      <alignment horizontal="center" vertical="center"/>
    </xf>
    <xf numFmtId="0" fontId="30" fillId="14" borderId="1" xfId="160" applyFont="1" applyFill="1" applyBorder="1" applyAlignment="1"/>
    <xf numFmtId="1" fontId="30" fillId="0" borderId="2" xfId="4" applyNumberFormat="1" applyFont="1" applyBorder="1" applyAlignment="1">
      <alignment horizontal="center" vertical="center"/>
    </xf>
    <xf numFmtId="0" fontId="30" fillId="0" borderId="44" xfId="4" applyFont="1" applyBorder="1" applyAlignment="1">
      <alignment horizontal="center" vertical="center"/>
    </xf>
    <xf numFmtId="0" fontId="30" fillId="0" borderId="45" xfId="160" applyFont="1" applyBorder="1" applyAlignment="1"/>
    <xf numFmtId="0" fontId="30" fillId="0" borderId="46" xfId="160" applyFont="1" applyBorder="1" applyAlignment="1"/>
    <xf numFmtId="1" fontId="30" fillId="0" borderId="35" xfId="4" applyNumberFormat="1" applyFont="1" applyBorder="1" applyAlignment="1">
      <alignment horizontal="center" vertical="center"/>
    </xf>
    <xf numFmtId="0" fontId="30" fillId="4" borderId="35" xfId="4" applyFont="1" applyFill="1" applyBorder="1" applyAlignment="1">
      <alignment horizontal="center" vertical="center"/>
    </xf>
    <xf numFmtId="185" fontId="30" fillId="0" borderId="35" xfId="4" applyNumberFormat="1" applyFont="1" applyBorder="1" applyAlignment="1">
      <alignment horizontal="center" vertical="center"/>
    </xf>
    <xf numFmtId="20" fontId="30" fillId="0" borderId="35" xfId="4" applyNumberFormat="1" applyFont="1" applyBorder="1" applyAlignment="1">
      <alignment horizontal="center" vertical="center"/>
    </xf>
    <xf numFmtId="183" fontId="30" fillId="0" borderId="35" xfId="4" applyNumberFormat="1" applyFont="1" applyBorder="1" applyAlignment="1">
      <alignment horizontal="center" vertical="center"/>
    </xf>
    <xf numFmtId="0" fontId="30" fillId="0" borderId="0" xfId="4" applyFont="1" applyAlignment="1">
      <alignment horizontal="center"/>
    </xf>
    <xf numFmtId="0" fontId="30" fillId="0" borderId="46" xfId="4" applyFont="1" applyBorder="1" applyAlignment="1">
      <alignment horizontal="center" vertical="center"/>
    </xf>
    <xf numFmtId="1" fontId="30" fillId="0" borderId="42" xfId="4" applyNumberFormat="1" applyFont="1" applyBorder="1" applyAlignment="1">
      <alignment horizontal="center" vertical="center"/>
    </xf>
    <xf numFmtId="0" fontId="30" fillId="0" borderId="46" xfId="4" applyFont="1" applyBorder="1" applyAlignment="1">
      <alignment horizontal="center"/>
    </xf>
    <xf numFmtId="1" fontId="30" fillId="15" borderId="35" xfId="4" applyNumberFormat="1" applyFont="1" applyFill="1" applyBorder="1" applyAlignment="1">
      <alignment horizontal="center" vertical="center"/>
    </xf>
    <xf numFmtId="43" fontId="30" fillId="15" borderId="35" xfId="286" applyFont="1" applyFill="1" applyBorder="1" applyAlignment="1">
      <alignment horizontal="center" vertical="center"/>
    </xf>
    <xf numFmtId="0" fontId="30" fillId="15" borderId="35" xfId="4" applyFont="1" applyFill="1" applyBorder="1" applyAlignment="1">
      <alignment horizontal="center" vertical="center"/>
    </xf>
    <xf numFmtId="179" fontId="30" fillId="15" borderId="35" xfId="4" applyNumberFormat="1" applyFont="1" applyFill="1" applyBorder="1" applyAlignment="1">
      <alignment horizontal="center" vertical="center"/>
    </xf>
    <xf numFmtId="184" fontId="30" fillId="0" borderId="35" xfId="4" applyNumberFormat="1" applyFont="1" applyBorder="1" applyAlignment="1">
      <alignment horizontal="center" vertical="center"/>
    </xf>
    <xf numFmtId="181" fontId="30" fillId="0" borderId="35" xfId="341" applyNumberFormat="1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 vertical="center" wrapText="1"/>
    </xf>
    <xf numFmtId="179" fontId="30" fillId="0" borderId="35" xfId="4" applyNumberFormat="1" applyFont="1" applyBorder="1" applyAlignment="1">
      <alignment horizontal="center" vertical="center"/>
    </xf>
    <xf numFmtId="183" fontId="30" fillId="3" borderId="31" xfId="4" applyNumberFormat="1" applyFont="1" applyFill="1" applyBorder="1" applyAlignment="1">
      <alignment horizontal="center" vertical="center"/>
    </xf>
    <xf numFmtId="0" fontId="30" fillId="3" borderId="31" xfId="4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/>
    </xf>
    <xf numFmtId="0" fontId="30" fillId="0" borderId="3" xfId="4" applyFont="1" applyBorder="1" applyAlignment="1">
      <alignment horizontal="center"/>
    </xf>
    <xf numFmtId="0" fontId="30" fillId="0" borderId="3" xfId="160" applyFont="1" applyBorder="1" applyAlignment="1"/>
    <xf numFmtId="0" fontId="30" fillId="0" borderId="1" xfId="160" applyFont="1" applyBorder="1" applyAlignment="1"/>
    <xf numFmtId="43" fontId="30" fillId="0" borderId="2" xfId="286" applyFont="1" applyBorder="1" applyAlignment="1">
      <alignment horizontal="center" vertical="center"/>
    </xf>
    <xf numFmtId="1" fontId="30" fillId="4" borderId="48" xfId="4" applyNumberFormat="1" applyFont="1" applyFill="1" applyBorder="1" applyAlignment="1">
      <alignment horizontal="center" vertical="center"/>
    </xf>
    <xf numFmtId="179" fontId="30" fillId="0" borderId="2" xfId="4" applyNumberFormat="1" applyFont="1" applyBorder="1" applyAlignment="1">
      <alignment horizontal="center" vertical="center"/>
    </xf>
    <xf numFmtId="1" fontId="30" fillId="4" borderId="2" xfId="4" applyNumberFormat="1" applyFont="1" applyFill="1" applyBorder="1" applyAlignment="1">
      <alignment horizontal="center" vertical="center"/>
    </xf>
    <xf numFmtId="184" fontId="30" fillId="0" borderId="2" xfId="4" applyNumberFormat="1" applyFont="1" applyBorder="1" applyAlignment="1">
      <alignment horizontal="center" vertical="center"/>
    </xf>
    <xf numFmtId="185" fontId="30" fillId="0" borderId="2" xfId="4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 wrapText="1"/>
    </xf>
    <xf numFmtId="183" fontId="30" fillId="0" borderId="48" xfId="4" applyNumberFormat="1" applyFont="1" applyBorder="1" applyAlignment="1">
      <alignment horizontal="center" vertical="center"/>
    </xf>
    <xf numFmtId="181" fontId="30" fillId="0" borderId="48" xfId="341" applyNumberFormat="1" applyFont="1" applyBorder="1" applyAlignment="1">
      <alignment horizontal="center" vertical="center"/>
    </xf>
    <xf numFmtId="1" fontId="30" fillId="4" borderId="50" xfId="4" applyNumberFormat="1" applyFont="1" applyFill="1" applyBorder="1" applyAlignment="1">
      <alignment horizontal="center" vertical="center"/>
    </xf>
    <xf numFmtId="1" fontId="30" fillId="0" borderId="28" xfId="4" applyNumberFormat="1" applyFont="1" applyBorder="1" applyAlignment="1">
      <alignment horizontal="center" vertical="center"/>
    </xf>
    <xf numFmtId="179" fontId="30" fillId="0" borderId="28" xfId="4" applyNumberFormat="1" applyFont="1" applyBorder="1" applyAlignment="1">
      <alignment horizontal="center" vertical="center"/>
    </xf>
    <xf numFmtId="20" fontId="30" fillId="0" borderId="2" xfId="4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/>
    </xf>
    <xf numFmtId="0" fontId="30" fillId="14" borderId="39" xfId="160" applyFont="1" applyFill="1" applyBorder="1" applyAlignment="1"/>
    <xf numFmtId="0" fontId="30" fillId="0" borderId="1" xfId="4" applyFont="1" applyBorder="1" applyAlignment="1">
      <alignment horizontal="center"/>
    </xf>
    <xf numFmtId="0" fontId="12" fillId="0" borderId="2" xfId="1" applyFont="1" applyBorder="1" applyAlignment="1">
      <alignment horizontal="center" vertical="center"/>
    </xf>
    <xf numFmtId="1" fontId="30" fillId="15" borderId="2" xfId="4" applyNumberFormat="1" applyFont="1" applyFill="1" applyBorder="1" applyAlignment="1">
      <alignment horizontal="center" vertical="center"/>
    </xf>
    <xf numFmtId="43" fontId="30" fillId="15" borderId="2" xfId="286" applyFont="1" applyFill="1" applyBorder="1" applyAlignment="1">
      <alignment horizontal="center" vertical="center"/>
    </xf>
    <xf numFmtId="0" fontId="30" fillId="15" borderId="2" xfId="4" applyFont="1" applyFill="1" applyBorder="1" applyAlignment="1">
      <alignment horizontal="center" vertical="center"/>
    </xf>
    <xf numFmtId="179" fontId="30" fillId="15" borderId="2" xfId="4" applyNumberFormat="1" applyFont="1" applyFill="1" applyBorder="1" applyAlignment="1">
      <alignment horizontal="center" vertical="center"/>
    </xf>
    <xf numFmtId="181" fontId="30" fillId="0" borderId="2" xfId="341" applyNumberFormat="1" applyFont="1" applyFill="1" applyBorder="1" applyAlignment="1">
      <alignment horizontal="center" vertical="center"/>
    </xf>
    <xf numFmtId="183" fontId="30" fillId="3" borderId="2" xfId="4" applyNumberFormat="1" applyFont="1" applyFill="1" applyBorder="1" applyAlignment="1">
      <alignment horizontal="center" vertical="center"/>
    </xf>
    <xf numFmtId="0" fontId="30" fillId="3" borderId="2" xfId="4" applyFont="1" applyFill="1" applyBorder="1" applyAlignment="1">
      <alignment horizontal="center" vertical="center"/>
    </xf>
    <xf numFmtId="183" fontId="30" fillId="0" borderId="50" xfId="4" applyNumberFormat="1" applyFont="1" applyBorder="1" applyAlignment="1">
      <alignment horizontal="center" vertical="center"/>
    </xf>
    <xf numFmtId="181" fontId="30" fillId="0" borderId="50" xfId="341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/>
    </xf>
    <xf numFmtId="0" fontId="30" fillId="0" borderId="56" xfId="160" applyFont="1" applyBorder="1" applyAlignment="1"/>
    <xf numFmtId="43" fontId="30" fillId="0" borderId="28" xfId="286" applyFont="1" applyBorder="1" applyAlignment="1">
      <alignment horizontal="center" vertical="center"/>
    </xf>
    <xf numFmtId="1" fontId="30" fillId="4" borderId="28" xfId="4" applyNumberFormat="1" applyFont="1" applyFill="1" applyBorder="1" applyAlignment="1">
      <alignment horizontal="center" vertical="center"/>
    </xf>
    <xf numFmtId="1" fontId="30" fillId="0" borderId="41" xfId="4" applyNumberFormat="1" applyFont="1" applyBorder="1" applyAlignment="1">
      <alignment horizontal="center" vertical="center"/>
    </xf>
    <xf numFmtId="179" fontId="30" fillId="0" borderId="41" xfId="4" applyNumberFormat="1" applyFont="1" applyBorder="1" applyAlignment="1">
      <alignment horizontal="center" vertical="center"/>
    </xf>
    <xf numFmtId="183" fontId="30" fillId="0" borderId="41" xfId="4" applyNumberFormat="1" applyFont="1" applyBorder="1" applyAlignment="1">
      <alignment horizontal="center" vertical="center"/>
    </xf>
    <xf numFmtId="184" fontId="30" fillId="0" borderId="41" xfId="4" applyNumberFormat="1" applyFont="1" applyBorder="1" applyAlignment="1">
      <alignment horizontal="center" vertical="center"/>
    </xf>
    <xf numFmtId="185" fontId="30" fillId="0" borderId="28" xfId="4" applyNumberFormat="1" applyFont="1" applyBorder="1" applyAlignment="1">
      <alignment horizontal="center" vertical="center"/>
    </xf>
    <xf numFmtId="0" fontId="30" fillId="0" borderId="28" xfId="4" applyFont="1" applyBorder="1" applyAlignment="1">
      <alignment horizontal="center" vertical="center" wrapText="1"/>
    </xf>
    <xf numFmtId="181" fontId="30" fillId="0" borderId="54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/>
    </xf>
    <xf numFmtId="0" fontId="30" fillId="0" borderId="44" xfId="4" applyFont="1" applyBorder="1" applyAlignment="1">
      <alignment horizontal="center"/>
    </xf>
    <xf numFmtId="20" fontId="30" fillId="0" borderId="2" xfId="160" applyNumberFormat="1" applyFont="1" applyBorder="1" applyAlignment="1">
      <alignment horizontal="center" vertical="center"/>
    </xf>
    <xf numFmtId="183" fontId="30" fillId="0" borderId="2" xfId="160" applyNumberFormat="1" applyFont="1" applyBorder="1" applyAlignment="1">
      <alignment horizontal="center" vertical="center"/>
    </xf>
    <xf numFmtId="181" fontId="30" fillId="0" borderId="39" xfId="341" applyNumberFormat="1" applyFont="1" applyBorder="1" applyAlignment="1">
      <alignment horizontal="center" vertical="center"/>
    </xf>
    <xf numFmtId="0" fontId="30" fillId="0" borderId="43" xfId="4" applyFont="1" applyBorder="1" applyAlignment="1">
      <alignment horizontal="center" vertical="center"/>
    </xf>
    <xf numFmtId="1" fontId="30" fillId="14" borderId="34" xfId="4" applyNumberFormat="1" applyFont="1" applyFill="1" applyBorder="1" applyAlignment="1">
      <alignment horizontal="center" vertical="center"/>
    </xf>
    <xf numFmtId="0" fontId="30" fillId="0" borderId="32" xfId="4" applyFont="1" applyBorder="1" applyAlignment="1">
      <alignment horizontal="center" vertical="center"/>
    </xf>
    <xf numFmtId="181" fontId="30" fillId="0" borderId="45" xfId="341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/>
    </xf>
    <xf numFmtId="179" fontId="30" fillId="0" borderId="7" xfId="4" applyNumberFormat="1" applyFont="1" applyBorder="1" applyAlignment="1">
      <alignment horizontal="center" vertical="center"/>
    </xf>
    <xf numFmtId="183" fontId="30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0" fontId="4" fillId="0" borderId="28" xfId="136" applyFont="1" applyBorder="1" applyAlignment="1">
      <alignment horizontal="center" vertical="center"/>
    </xf>
    <xf numFmtId="1" fontId="4" fillId="4" borderId="28" xfId="136" applyNumberFormat="1" applyFont="1" applyFill="1" applyBorder="1" applyAlignment="1">
      <alignment horizontal="center" vertical="center"/>
    </xf>
    <xf numFmtId="1" fontId="4" fillId="0" borderId="28" xfId="136" applyNumberFormat="1" applyFont="1" applyBorder="1" applyAlignment="1">
      <alignment horizontal="center" vertical="center"/>
    </xf>
    <xf numFmtId="179" fontId="4" fillId="0" borderId="28" xfId="136" applyNumberFormat="1" applyFont="1" applyBorder="1" applyAlignment="1">
      <alignment horizontal="center" vertical="center"/>
    </xf>
    <xf numFmtId="184" fontId="30" fillId="0" borderId="28" xfId="4" applyNumberFormat="1" applyFont="1" applyBorder="1" applyAlignment="1">
      <alignment horizontal="center" vertical="center"/>
    </xf>
    <xf numFmtId="181" fontId="30" fillId="0" borderId="56" xfId="341" applyNumberFormat="1" applyFont="1" applyBorder="1" applyAlignment="1">
      <alignment horizontal="center" vertical="center"/>
    </xf>
    <xf numFmtId="185" fontId="4" fillId="0" borderId="28" xfId="136" applyNumberFormat="1" applyFont="1" applyBorder="1" applyAlignment="1">
      <alignment horizontal="center" vertical="center"/>
    </xf>
    <xf numFmtId="0" fontId="30" fillId="14" borderId="34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3" fontId="4" fillId="0" borderId="32" xfId="136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5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3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9" fontId="4" fillId="0" borderId="2" xfId="136" applyNumberFormat="1" applyFont="1" applyBorder="1" applyAlignment="1">
      <alignment horizontal="center" vertical="center"/>
    </xf>
    <xf numFmtId="0" fontId="4" fillId="0" borderId="45" xfId="136" applyFont="1" applyBorder="1" applyAlignment="1">
      <alignment horizontal="center"/>
    </xf>
    <xf numFmtId="0" fontId="30" fillId="0" borderId="45" xfId="4" applyFont="1" applyBorder="1" applyAlignment="1">
      <alignment horizontal="center"/>
    </xf>
    <xf numFmtId="183" fontId="30" fillId="0" borderId="56" xfId="4" applyNumberFormat="1" applyFont="1" applyBorder="1" applyAlignment="1">
      <alignment horizontal="center" vertical="center"/>
    </xf>
    <xf numFmtId="181" fontId="30" fillId="0" borderId="41" xfId="341" applyNumberFormat="1" applyFont="1" applyFill="1" applyBorder="1" applyAlignment="1">
      <alignment horizontal="center" vertical="center"/>
    </xf>
    <xf numFmtId="185" fontId="30" fillId="0" borderId="41" xfId="4" applyNumberFormat="1" applyFont="1" applyBorder="1" applyAlignment="1">
      <alignment horizontal="center" vertical="center"/>
    </xf>
    <xf numFmtId="20" fontId="30" fillId="0" borderId="41" xfId="4" applyNumberFormat="1" applyFont="1" applyBorder="1" applyAlignment="1">
      <alignment horizontal="center" vertical="center"/>
    </xf>
    <xf numFmtId="183" fontId="30" fillId="0" borderId="39" xfId="4" applyNumberFormat="1" applyFont="1" applyBorder="1" applyAlignment="1">
      <alignment horizontal="center" vertical="center"/>
    </xf>
    <xf numFmtId="0" fontId="30" fillId="0" borderId="54" xfId="4" applyFont="1" applyBorder="1" applyAlignment="1">
      <alignment horizontal="center"/>
    </xf>
    <xf numFmtId="0" fontId="30" fillId="0" borderId="54" xfId="160" applyFont="1" applyBorder="1" applyAlignment="1"/>
    <xf numFmtId="183" fontId="30" fillId="0" borderId="42" xfId="4" applyNumberFormat="1" applyFont="1" applyBorder="1" applyAlignment="1">
      <alignment horizontal="center" vertical="center"/>
    </xf>
    <xf numFmtId="185" fontId="4" fillId="14" borderId="28" xfId="136" applyNumberFormat="1" applyFont="1" applyFill="1" applyBorder="1" applyAlignment="1">
      <alignment horizontal="center" vertical="center"/>
    </xf>
    <xf numFmtId="1" fontId="30" fillId="4" borderId="35" xfId="4" applyNumberFormat="1" applyFont="1" applyFill="1" applyBorder="1" applyAlignment="1">
      <alignment horizontal="center" vertical="center"/>
    </xf>
    <xf numFmtId="0" fontId="30" fillId="0" borderId="34" xfId="4" applyFont="1" applyBorder="1" applyAlignment="1">
      <alignment horizontal="center"/>
    </xf>
    <xf numFmtId="1" fontId="30" fillId="15" borderId="41" xfId="4" applyNumberFormat="1" applyFont="1" applyFill="1" applyBorder="1" applyAlignment="1">
      <alignment horizontal="center" vertical="center"/>
    </xf>
    <xf numFmtId="43" fontId="30" fillId="15" borderId="34" xfId="286" applyFont="1" applyFill="1" applyBorder="1" applyAlignment="1">
      <alignment horizontal="center" vertical="center"/>
    </xf>
    <xf numFmtId="179" fontId="30" fillId="15" borderId="34" xfId="4" applyNumberFormat="1" applyFont="1" applyFill="1" applyBorder="1" applyAlignment="1">
      <alignment horizontal="center" vertical="center"/>
    </xf>
    <xf numFmtId="181" fontId="30" fillId="0" borderId="34" xfId="341" applyNumberFormat="1" applyFont="1" applyFill="1" applyBorder="1" applyAlignment="1">
      <alignment horizontal="center" vertical="center"/>
    </xf>
    <xf numFmtId="0" fontId="30" fillId="0" borderId="43" xfId="160" applyFont="1" applyBorder="1" applyAlignment="1"/>
    <xf numFmtId="1" fontId="30" fillId="0" borderId="50" xfId="4" applyNumberFormat="1" applyFont="1" applyBorder="1" applyAlignment="1">
      <alignment horizontal="center" vertical="center"/>
    </xf>
    <xf numFmtId="0" fontId="30" fillId="0" borderId="57" xfId="4" applyFont="1" applyBorder="1" applyAlignment="1">
      <alignment horizontal="center"/>
    </xf>
    <xf numFmtId="0" fontId="30" fillId="0" borderId="57" xfId="160" applyFont="1" applyBorder="1" applyAlignment="1"/>
    <xf numFmtId="0" fontId="30" fillId="0" borderId="58" xfId="160" applyFont="1" applyBorder="1" applyAlignment="1"/>
    <xf numFmtId="1" fontId="30" fillId="4" borderId="2" xfId="197" applyNumberFormat="1" applyFont="1" applyFill="1" applyBorder="1" applyAlignment="1">
      <alignment horizontal="center" vertical="center"/>
    </xf>
    <xf numFmtId="1" fontId="30" fillId="0" borderId="2" xfId="197" applyNumberFormat="1" applyFont="1" applyBorder="1" applyAlignment="1">
      <alignment horizontal="center" vertical="center"/>
    </xf>
    <xf numFmtId="20" fontId="30" fillId="0" borderId="34" xfId="160" applyNumberFormat="1" applyFont="1" applyBorder="1" applyAlignment="1">
      <alignment horizontal="center" vertical="center"/>
    </xf>
    <xf numFmtId="179" fontId="30" fillId="0" borderId="58" xfId="4" applyNumberFormat="1" applyFont="1" applyBorder="1" applyAlignment="1">
      <alignment horizontal="center" vertical="center"/>
    </xf>
    <xf numFmtId="184" fontId="30" fillId="0" borderId="50" xfId="4" applyNumberFormat="1" applyFont="1" applyBorder="1" applyAlignment="1">
      <alignment horizontal="center" vertical="center"/>
    </xf>
    <xf numFmtId="179" fontId="30" fillId="0" borderId="1" xfId="4" applyNumberFormat="1" applyFont="1" applyBorder="1" applyAlignment="1">
      <alignment horizontal="center" vertical="center"/>
    </xf>
    <xf numFmtId="179" fontId="30" fillId="15" borderId="6" xfId="4" applyNumberFormat="1" applyFont="1" applyFill="1" applyBorder="1" applyAlignment="1">
      <alignment horizontal="center" vertical="center"/>
    </xf>
    <xf numFmtId="181" fontId="30" fillId="0" borderId="43" xfId="341" applyNumberFormat="1" applyFont="1" applyBorder="1" applyAlignment="1">
      <alignment horizontal="center" vertical="center"/>
    </xf>
    <xf numFmtId="0" fontId="4" fillId="0" borderId="39" xfId="160" applyFont="1" applyBorder="1" applyAlignment="1"/>
    <xf numFmtId="0" fontId="30" fillId="14" borderId="31" xfId="4" applyFont="1" applyFill="1" applyBorder="1" applyAlignment="1">
      <alignment horizontal="center" vertical="center"/>
    </xf>
    <xf numFmtId="20" fontId="30" fillId="0" borderId="50" xfId="4" applyNumberFormat="1" applyFont="1" applyBorder="1" applyAlignment="1">
      <alignment horizontal="center" vertical="center"/>
    </xf>
    <xf numFmtId="0" fontId="30" fillId="0" borderId="31" xfId="4" applyFont="1" applyBorder="1" applyAlignment="1">
      <alignment horizontal="center" vertical="center"/>
    </xf>
    <xf numFmtId="1" fontId="30" fillId="4" borderId="31" xfId="4" applyNumberFormat="1" applyFont="1" applyFill="1" applyBorder="1" applyAlignment="1">
      <alignment horizontal="center" vertical="center"/>
    </xf>
    <xf numFmtId="1" fontId="30" fillId="0" borderId="31" xfId="4" applyNumberFormat="1" applyFont="1" applyBorder="1" applyAlignment="1">
      <alignment horizontal="center" vertical="center"/>
    </xf>
    <xf numFmtId="179" fontId="30" fillId="0" borderId="31" xfId="4" applyNumberFormat="1" applyFont="1" applyBorder="1" applyAlignment="1">
      <alignment horizontal="center" vertical="center"/>
    </xf>
    <xf numFmtId="183" fontId="30" fillId="0" borderId="31" xfId="4" applyNumberFormat="1" applyFont="1" applyBorder="1" applyAlignment="1">
      <alignment horizontal="center" vertical="center"/>
    </xf>
    <xf numFmtId="184" fontId="30" fillId="0" borderId="31" xfId="4" applyNumberFormat="1" applyFont="1" applyBorder="1" applyAlignment="1">
      <alignment horizontal="center" vertical="center"/>
    </xf>
    <xf numFmtId="0" fontId="30" fillId="0" borderId="45" xfId="4" applyFont="1" applyBorder="1" applyAlignment="1">
      <alignment horizontal="center" vertical="center"/>
    </xf>
    <xf numFmtId="0" fontId="30" fillId="0" borderId="1" xfId="4" applyFont="1" applyBorder="1" applyAlignment="1">
      <alignment horizontal="center" vertical="center"/>
    </xf>
    <xf numFmtId="20" fontId="30" fillId="0" borderId="35" xfId="160" applyNumberFormat="1" applyFont="1" applyBorder="1" applyAlignment="1">
      <alignment horizontal="center" vertical="center"/>
    </xf>
    <xf numFmtId="1" fontId="30" fillId="0" borderId="3" xfId="4" applyNumberFormat="1" applyFont="1" applyBorder="1" applyAlignment="1">
      <alignment horizontal="center" vertical="center"/>
    </xf>
    <xf numFmtId="0" fontId="30" fillId="4" borderId="1" xfId="4" applyFont="1" applyFill="1" applyBorder="1" applyAlignment="1">
      <alignment horizontal="center" vertical="center"/>
    </xf>
    <xf numFmtId="0" fontId="30" fillId="0" borderId="35" xfId="4" applyFont="1" applyBorder="1" applyAlignment="1">
      <alignment horizontal="center"/>
    </xf>
    <xf numFmtId="43" fontId="30" fillId="15" borderId="7" xfId="286" applyFont="1" applyFill="1" applyBorder="1" applyAlignment="1">
      <alignment horizontal="center" vertical="center"/>
    </xf>
    <xf numFmtId="1" fontId="30" fillId="15" borderId="7" xfId="4" applyNumberFormat="1" applyFont="1" applyFill="1" applyBorder="1" applyAlignment="1">
      <alignment horizontal="center" vertical="center"/>
    </xf>
    <xf numFmtId="179" fontId="30" fillId="15" borderId="7" xfId="4" applyNumberFormat="1" applyFont="1" applyFill="1" applyBorder="1" applyAlignment="1">
      <alignment horizontal="center" vertical="center"/>
    </xf>
    <xf numFmtId="183" fontId="30" fillId="0" borderId="7" xfId="4" applyNumberFormat="1" applyFont="1" applyBorder="1" applyAlignment="1">
      <alignment horizontal="center" vertical="center"/>
    </xf>
    <xf numFmtId="184" fontId="30" fillId="0" borderId="7" xfId="4" applyNumberFormat="1" applyFont="1" applyBorder="1" applyAlignment="1">
      <alignment horizontal="center" vertical="center"/>
    </xf>
    <xf numFmtId="181" fontId="30" fillId="0" borderId="7" xfId="341" applyNumberFormat="1" applyFont="1" applyFill="1" applyBorder="1" applyAlignment="1">
      <alignment horizontal="center" vertical="center"/>
    </xf>
    <xf numFmtId="0" fontId="30" fillId="14" borderId="3" xfId="4" applyFont="1" applyFill="1" applyBorder="1" applyAlignment="1">
      <alignment horizontal="center"/>
    </xf>
    <xf numFmtId="0" fontId="30" fillId="14" borderId="3" xfId="160" applyFont="1" applyFill="1" applyBorder="1" applyAlignment="1"/>
    <xf numFmtId="1" fontId="30" fillId="14" borderId="2" xfId="4" applyNumberFormat="1" applyFont="1" applyFill="1" applyBorder="1" applyAlignment="1">
      <alignment horizontal="center" vertical="center"/>
    </xf>
    <xf numFmtId="43" fontId="30" fillId="14" borderId="34" xfId="286" applyFont="1" applyFill="1" applyBorder="1" applyAlignment="1">
      <alignment horizontal="center" vertical="center"/>
    </xf>
    <xf numFmtId="185" fontId="30" fillId="14" borderId="2" xfId="4" applyNumberFormat="1" applyFont="1" applyFill="1" applyBorder="1" applyAlignment="1">
      <alignment horizontal="center" vertical="center"/>
    </xf>
    <xf numFmtId="0" fontId="30" fillId="14" borderId="2" xfId="4" applyFont="1" applyFill="1" applyBorder="1" applyAlignment="1">
      <alignment horizontal="center" vertical="center"/>
    </xf>
    <xf numFmtId="183" fontId="30" fillId="14" borderId="2" xfId="4" applyNumberFormat="1" applyFont="1" applyFill="1" applyBorder="1" applyAlignment="1">
      <alignment horizontal="center" vertical="center"/>
    </xf>
    <xf numFmtId="181" fontId="30" fillId="14" borderId="2" xfId="341" applyNumberFormat="1" applyFont="1" applyFill="1" applyBorder="1" applyAlignment="1">
      <alignment horizontal="center" vertical="center"/>
    </xf>
    <xf numFmtId="0" fontId="30" fillId="14" borderId="0" xfId="4" applyFont="1" applyFill="1">
      <alignment vertical="center"/>
    </xf>
    <xf numFmtId="20" fontId="30" fillId="0" borderId="34" xfId="197" applyNumberFormat="1" applyFont="1" applyBorder="1" applyAlignment="1">
      <alignment horizontal="center" vertical="center"/>
    </xf>
    <xf numFmtId="183" fontId="30" fillId="0" borderId="2" xfId="197" applyNumberFormat="1" applyFont="1" applyBorder="1" applyAlignment="1">
      <alignment horizontal="center" vertical="center"/>
    </xf>
    <xf numFmtId="0" fontId="30" fillId="0" borderId="0" xfId="197" applyFont="1">
      <alignment vertical="center"/>
    </xf>
    <xf numFmtId="20" fontId="30" fillId="0" borderId="35" xfId="197" applyNumberFormat="1" applyFont="1" applyBorder="1" applyAlignment="1">
      <alignment horizontal="center" vertical="center"/>
    </xf>
    <xf numFmtId="20" fontId="30" fillId="0" borderId="2" xfId="197" applyNumberFormat="1" applyFont="1" applyBorder="1" applyAlignment="1">
      <alignment horizontal="center" vertical="center"/>
    </xf>
    <xf numFmtId="0" fontId="30" fillId="0" borderId="2" xfId="197" applyFont="1" applyBorder="1" applyAlignment="1">
      <alignment horizontal="center" vertical="center"/>
    </xf>
    <xf numFmtId="0" fontId="30" fillId="0" borderId="50" xfId="197" applyFont="1" applyBorder="1" applyAlignment="1">
      <alignment horizontal="center" vertical="center"/>
    </xf>
    <xf numFmtId="0" fontId="30" fillId="0" borderId="3" xfId="197" applyFont="1" applyBorder="1" applyAlignment="1">
      <alignment horizontal="center" vertical="center"/>
    </xf>
    <xf numFmtId="179" fontId="30" fillId="0" borderId="2" xfId="197" applyNumberFormat="1" applyFont="1" applyBorder="1" applyAlignment="1">
      <alignment horizontal="center" vertical="center"/>
    </xf>
    <xf numFmtId="43" fontId="30" fillId="0" borderId="35" xfId="286" applyFont="1" applyBorder="1" applyAlignment="1">
      <alignment horizontal="center" vertical="center"/>
    </xf>
    <xf numFmtId="185" fontId="4" fillId="0" borderId="34" xfId="4" applyNumberFormat="1" applyFont="1" applyBorder="1" applyAlignment="1">
      <alignment horizontal="center" vertical="center"/>
    </xf>
    <xf numFmtId="0" fontId="4" fillId="0" borderId="34" xfId="4" applyFont="1" applyBorder="1" applyAlignment="1">
      <alignment horizontal="center" vertical="center"/>
    </xf>
    <xf numFmtId="0" fontId="30" fillId="4" borderId="41" xfId="4" applyFont="1" applyFill="1" applyBorder="1" applyAlignment="1">
      <alignment horizontal="center" vertical="center"/>
    </xf>
    <xf numFmtId="1" fontId="30" fillId="0" borderId="39" xfId="4" applyNumberFormat="1" applyFont="1" applyBorder="1" applyAlignment="1">
      <alignment horizontal="center" vertical="center"/>
    </xf>
    <xf numFmtId="43" fontId="30" fillId="0" borderId="61" xfId="286" applyFont="1" applyBorder="1" applyAlignment="1">
      <alignment horizontal="center" vertical="center"/>
    </xf>
    <xf numFmtId="1" fontId="30" fillId="0" borderId="3" xfId="197" applyNumberFormat="1" applyFont="1" applyBorder="1" applyAlignment="1">
      <alignment horizontal="center" vertical="center"/>
    </xf>
    <xf numFmtId="0" fontId="30" fillId="15" borderId="62" xfId="4" applyFont="1" applyFill="1" applyBorder="1" applyAlignment="1"/>
    <xf numFmtId="0" fontId="30" fillId="15" borderId="47" xfId="4" applyFont="1" applyFill="1" applyBorder="1" applyAlignment="1"/>
    <xf numFmtId="1" fontId="30" fillId="15" borderId="34" xfId="4" applyNumberFormat="1" applyFont="1" applyFill="1" applyBorder="1" applyAlignment="1">
      <alignment horizontal="center" vertical="center"/>
    </xf>
    <xf numFmtId="43" fontId="30" fillId="15" borderId="41" xfId="286" applyFont="1" applyFill="1" applyBorder="1" applyAlignment="1">
      <alignment horizontal="center" vertical="center"/>
    </xf>
    <xf numFmtId="0" fontId="30" fillId="15" borderId="34" xfId="4" applyFont="1" applyFill="1" applyBorder="1" applyAlignment="1">
      <alignment horizontal="center" vertical="center"/>
    </xf>
    <xf numFmtId="179" fontId="30" fillId="0" borderId="50" xfId="4" applyNumberFormat="1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/>
    </xf>
    <xf numFmtId="0" fontId="30" fillId="0" borderId="50" xfId="4" applyFont="1" applyBorder="1" applyAlignment="1">
      <alignment horizontal="center" vertical="center" wrapText="1"/>
    </xf>
    <xf numFmtId="43" fontId="30" fillId="0" borderId="45" xfId="286" applyFont="1" applyBorder="1" applyAlignment="1">
      <alignment horizontal="center" vertical="center"/>
    </xf>
    <xf numFmtId="0" fontId="30" fillId="15" borderId="28" xfId="4" applyFont="1" applyFill="1" applyBorder="1" applyAlignment="1">
      <alignment horizontal="center" vertical="center"/>
    </xf>
    <xf numFmtId="1" fontId="30" fillId="15" borderId="28" xfId="4" applyNumberFormat="1" applyFont="1" applyFill="1" applyBorder="1" applyAlignment="1">
      <alignment horizontal="center" vertical="center"/>
    </xf>
    <xf numFmtId="179" fontId="30" fillId="15" borderId="28" xfId="4" applyNumberFormat="1" applyFont="1" applyFill="1" applyBorder="1" applyAlignment="1">
      <alignment horizontal="center" vertical="center"/>
    </xf>
    <xf numFmtId="181" fontId="30" fillId="0" borderId="56" xfId="341" applyNumberFormat="1" applyFont="1" applyFill="1" applyBorder="1" applyAlignment="1">
      <alignment horizontal="center" vertical="center"/>
    </xf>
    <xf numFmtId="43" fontId="30" fillId="0" borderId="41" xfId="286" applyFont="1" applyBorder="1" applyAlignment="1">
      <alignment horizontal="center" vertical="center"/>
    </xf>
    <xf numFmtId="185" fontId="30" fillId="0" borderId="42" xfId="4" applyNumberFormat="1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 wrapText="1"/>
    </xf>
    <xf numFmtId="0" fontId="30" fillId="0" borderId="2" xfId="160" applyFont="1" applyBorder="1" applyAlignment="1"/>
    <xf numFmtId="0" fontId="30" fillId="14" borderId="41" xfId="4" applyFont="1" applyFill="1" applyBorder="1" applyAlignment="1">
      <alignment horizontal="center" vertical="center"/>
    </xf>
    <xf numFmtId="0" fontId="30" fillId="14" borderId="63" xfId="4" applyFont="1" applyFill="1" applyBorder="1" applyAlignment="1">
      <alignment horizontal="center" vertical="center"/>
    </xf>
    <xf numFmtId="0" fontId="30" fillId="0" borderId="44" xfId="160" applyFont="1" applyBorder="1" applyAlignment="1"/>
    <xf numFmtId="185" fontId="30" fillId="0" borderId="45" xfId="4" applyNumberFormat="1" applyFont="1" applyBorder="1" applyAlignment="1">
      <alignment horizontal="center" vertical="center"/>
    </xf>
    <xf numFmtId="0" fontId="30" fillId="14" borderId="3" xfId="4" applyFont="1" applyFill="1" applyBorder="1" applyAlignment="1">
      <alignment horizontal="center" vertical="center"/>
    </xf>
    <xf numFmtId="0" fontId="30" fillId="0" borderId="40" xfId="160" applyFont="1" applyBorder="1" applyAlignment="1"/>
    <xf numFmtId="0" fontId="30" fillId="0" borderId="0" xfId="4" applyFont="1" applyAlignment="1">
      <alignment horizontal="center" vertical="center"/>
    </xf>
    <xf numFmtId="0" fontId="30" fillId="0" borderId="0" xfId="160" applyFont="1" applyAlignment="1"/>
    <xf numFmtId="0" fontId="30" fillId="0" borderId="7" xfId="4" applyFont="1" applyBorder="1" applyAlignment="1">
      <alignment horizontal="center"/>
    </xf>
    <xf numFmtId="181" fontId="30" fillId="0" borderId="6" xfId="341" applyNumberFormat="1" applyFont="1" applyFill="1" applyBorder="1" applyAlignment="1">
      <alignment horizontal="center" vertical="center"/>
    </xf>
    <xf numFmtId="181" fontId="30" fillId="0" borderId="63" xfId="341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/>
    </xf>
    <xf numFmtId="185" fontId="30" fillId="0" borderId="46" xfId="4" applyNumberFormat="1" applyFont="1" applyBorder="1" applyAlignment="1">
      <alignment horizontal="center" vertical="center"/>
    </xf>
    <xf numFmtId="1" fontId="30" fillId="4" borderId="1" xfId="197" applyNumberFormat="1" applyFont="1" applyFill="1" applyBorder="1" applyAlignment="1">
      <alignment horizontal="center" vertical="center"/>
    </xf>
    <xf numFmtId="183" fontId="30" fillId="0" borderId="46" xfId="4" applyNumberFormat="1" applyFont="1" applyBorder="1" applyAlignment="1">
      <alignment horizontal="center" vertical="center"/>
    </xf>
    <xf numFmtId="183" fontId="30" fillId="0" borderId="35" xfId="197" applyNumberFormat="1" applyFont="1" applyBorder="1" applyAlignment="1">
      <alignment horizontal="center" vertical="center"/>
    </xf>
    <xf numFmtId="0" fontId="30" fillId="0" borderId="34" xfId="197" applyFont="1" applyBorder="1" applyAlignment="1">
      <alignment horizontal="center" vertical="center" wrapText="1"/>
    </xf>
    <xf numFmtId="0" fontId="30" fillId="0" borderId="35" xfId="197" applyFont="1" applyBorder="1" applyAlignment="1">
      <alignment horizontal="center" vertical="center" wrapText="1"/>
    </xf>
    <xf numFmtId="0" fontId="30" fillId="0" borderId="31" xfId="4" applyFont="1" applyBorder="1" applyAlignment="1">
      <alignment horizontal="center"/>
    </xf>
    <xf numFmtId="0" fontId="12" fillId="0" borderId="31" xfId="1" applyFont="1" applyBorder="1" applyAlignment="1">
      <alignment horizontal="center" vertical="center"/>
    </xf>
    <xf numFmtId="1" fontId="30" fillId="15" borderId="31" xfId="4" applyNumberFormat="1" applyFont="1" applyFill="1" applyBorder="1" applyAlignment="1">
      <alignment horizontal="center" vertical="center"/>
    </xf>
    <xf numFmtId="179" fontId="30" fillId="15" borderId="31" xfId="4" applyNumberFormat="1" applyFont="1" applyFill="1" applyBorder="1" applyAlignment="1">
      <alignment horizontal="center" vertical="center"/>
    </xf>
    <xf numFmtId="181" fontId="30" fillId="0" borderId="45" xfId="341" applyNumberFormat="1" applyFont="1" applyFill="1" applyBorder="1" applyAlignment="1">
      <alignment horizontal="center" vertical="center"/>
    </xf>
    <xf numFmtId="185" fontId="30" fillId="0" borderId="31" xfId="4" applyNumberFormat="1" applyFont="1" applyBorder="1" applyAlignment="1">
      <alignment horizontal="center" vertical="center"/>
    </xf>
    <xf numFmtId="0" fontId="30" fillId="0" borderId="31" xfId="160" applyFont="1" applyBorder="1" applyAlignment="1"/>
    <xf numFmtId="0" fontId="30" fillId="0" borderId="0" xfId="4" applyFont="1" applyAlignment="1">
      <alignment vertical="center" wrapText="1"/>
    </xf>
    <xf numFmtId="0" fontId="30" fillId="0" borderId="2" xfId="4" applyFont="1" applyBorder="1">
      <alignment vertical="center"/>
    </xf>
    <xf numFmtId="0" fontId="11" fillId="0" borderId="67" xfId="97" applyFont="1" applyBorder="1" applyAlignment="1">
      <alignment horizontal="left" vertical="center"/>
    </xf>
    <xf numFmtId="177" fontId="11" fillId="12" borderId="68" xfId="237" applyNumberFormat="1" applyFont="1" applyFill="1" applyBorder="1" applyAlignment="1">
      <alignment horizontal="center" vertical="center"/>
    </xf>
    <xf numFmtId="2" fontId="4" fillId="14" borderId="68" xfId="97" applyNumberFormat="1" applyFont="1" applyFill="1" applyBorder="1" applyAlignment="1">
      <alignment horizontal="center" vertical="center"/>
    </xf>
    <xf numFmtId="43" fontId="11" fillId="0" borderId="69" xfId="237" applyFont="1" applyBorder="1" applyAlignment="1">
      <alignment horizontal="center" vertical="center"/>
    </xf>
    <xf numFmtId="0" fontId="11" fillId="0" borderId="69" xfId="97" applyFont="1" applyBorder="1" applyAlignment="1">
      <alignment horizontal="center" vertical="center"/>
    </xf>
    <xf numFmtId="1" fontId="11" fillId="0" borderId="68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1" fillId="0" borderId="2" xfId="97" applyFont="1" applyBorder="1" applyAlignment="1">
      <alignment horizontal="left" vertical="center"/>
    </xf>
    <xf numFmtId="179" fontId="11" fillId="0" borderId="3" xfId="97" applyNumberFormat="1" applyFont="1" applyBorder="1" applyAlignment="1">
      <alignment horizontal="center" vertical="center"/>
    </xf>
    <xf numFmtId="2" fontId="40" fillId="0" borderId="3" xfId="97" applyNumberFormat="1" applyFont="1" applyBorder="1" applyAlignment="1">
      <alignment horizontal="center" vertical="center"/>
    </xf>
    <xf numFmtId="43" fontId="11" fillId="0" borderId="2" xfId="97" applyNumberFormat="1" applyFont="1" applyBorder="1" applyAlignment="1">
      <alignment horizontal="center" vertical="center"/>
    </xf>
    <xf numFmtId="0" fontId="11" fillId="0" borderId="2" xfId="97" applyFont="1" applyBorder="1" applyAlignment="1">
      <alignment horizontal="center" vertical="center"/>
    </xf>
    <xf numFmtId="0" fontId="11" fillId="0" borderId="3" xfId="97" applyFont="1" applyBorder="1" applyAlignment="1">
      <alignment horizontal="center" vertical="center"/>
    </xf>
    <xf numFmtId="0" fontId="4" fillId="0" borderId="3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43" fontId="4" fillId="0" borderId="3" xfId="237" applyFont="1" applyBorder="1" applyAlignment="1">
      <alignment horizontal="center" vertical="center"/>
    </xf>
    <xf numFmtId="1" fontId="4" fillId="4" borderId="34" xfId="97" applyNumberFormat="1" applyFont="1" applyFill="1" applyBorder="1" applyAlignment="1">
      <alignment horizontal="center" vertical="center"/>
    </xf>
    <xf numFmtId="1" fontId="4" fillId="0" borderId="34" xfId="97" applyNumberFormat="1" applyFont="1" applyBorder="1" applyAlignment="1">
      <alignment horizontal="center" vertical="center"/>
    </xf>
    <xf numFmtId="179" fontId="4" fillId="0" borderId="34" xfId="97" applyNumberFormat="1" applyFont="1" applyBorder="1" applyAlignment="1">
      <alignment horizontal="center" vertical="center"/>
    </xf>
    <xf numFmtId="185" fontId="4" fillId="0" borderId="34" xfId="97" applyNumberFormat="1" applyFont="1" applyBorder="1" applyAlignment="1">
      <alignment horizontal="center" vertical="center"/>
    </xf>
    <xf numFmtId="20" fontId="4" fillId="0" borderId="34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2" fontId="4" fillId="15" borderId="2" xfId="97" applyNumberFormat="1" applyFont="1" applyFill="1" applyBorder="1" applyAlignment="1">
      <alignment horizontal="right"/>
    </xf>
    <xf numFmtId="179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4" xfId="97" applyNumberFormat="1" applyFont="1" applyFill="1" applyBorder="1" applyAlignment="1">
      <alignment horizontal="center" vertical="center"/>
    </xf>
    <xf numFmtId="179" fontId="4" fillId="15" borderId="34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59" xfId="97" applyFont="1" applyBorder="1" applyAlignment="1">
      <alignment horizontal="left" vertical="center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32" xfId="97" applyFont="1" applyBorder="1" applyAlignment="1">
      <alignment horizontal="left" vertical="top"/>
    </xf>
    <xf numFmtId="0" fontId="4" fillId="0" borderId="32" xfId="97" applyFont="1" applyBorder="1" applyAlignment="1">
      <alignment horizontal="left" vertical="center"/>
    </xf>
    <xf numFmtId="0" fontId="4" fillId="0" borderId="1" xfId="97" applyFont="1" applyBorder="1" applyAlignment="1">
      <alignment horizontal="left" vertical="center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4" xfId="97" applyFont="1" applyFill="1" applyBorder="1" applyAlignment="1">
      <alignment horizontal="center" vertical="center" wrapText="1"/>
    </xf>
    <xf numFmtId="0" fontId="4" fillId="0" borderId="84" xfId="97" applyFont="1" applyBorder="1" applyAlignment="1">
      <alignment horizontal="left" vertical="top"/>
    </xf>
    <xf numFmtId="0" fontId="4" fillId="0" borderId="31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2" xfId="97" applyFont="1" applyBorder="1" applyAlignment="1">
      <alignment horizontal="left" vertical="top"/>
    </xf>
    <xf numFmtId="43" fontId="4" fillId="15" borderId="34" xfId="237" applyFont="1" applyFill="1" applyBorder="1" applyAlignment="1">
      <alignment horizontal="center" vertical="center"/>
    </xf>
    <xf numFmtId="0" fontId="4" fillId="15" borderId="39" xfId="97" applyFont="1" applyFill="1" applyBorder="1" applyAlignment="1">
      <alignment horizontal="center" vertical="center" wrapText="1"/>
    </xf>
    <xf numFmtId="185" fontId="4" fillId="0" borderId="34" xfId="97" applyNumberFormat="1" applyFont="1" applyBorder="1" applyAlignment="1">
      <alignment horizontal="left" vertical="center"/>
    </xf>
    <xf numFmtId="0" fontId="4" fillId="0" borderId="1" xfId="97" applyFont="1" applyBorder="1" applyAlignment="1">
      <alignment vertical="top"/>
    </xf>
    <xf numFmtId="0" fontId="4" fillId="0" borderId="32" xfId="97" applyFont="1" applyBorder="1" applyAlignment="1">
      <alignment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9" xfId="97" applyFont="1" applyBorder="1" applyAlignment="1">
      <alignment horizontal="left" vertical="top"/>
    </xf>
    <xf numFmtId="0" fontId="4" fillId="0" borderId="28" xfId="97" applyFont="1" applyBorder="1" applyAlignment="1">
      <alignment horizontal="center" vertical="center"/>
    </xf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2" fillId="0" borderId="2" xfId="237" applyFont="1" applyBorder="1" applyAlignment="1">
      <alignment horizontal="center" vertical="center"/>
    </xf>
    <xf numFmtId="185" fontId="4" fillId="0" borderId="34" xfId="97" quotePrefix="1" applyNumberFormat="1" applyFont="1" applyBorder="1" applyAlignment="1">
      <alignment horizontal="center" vertical="center"/>
    </xf>
    <xf numFmtId="179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28" xfId="97" applyFont="1" applyFill="1" applyBorder="1" applyAlignment="1">
      <alignment horizontal="center" vertical="center"/>
    </xf>
    <xf numFmtId="0" fontId="4" fillId="0" borderId="83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179" fontId="30" fillId="0" borderId="42" xfId="160" applyNumberFormat="1" applyFont="1" applyBorder="1" applyAlignment="1">
      <alignment horizontal="center"/>
    </xf>
    <xf numFmtId="179" fontId="30" fillId="15" borderId="35" xfId="4" applyNumberFormat="1" applyFont="1" applyFill="1" applyBorder="1" applyAlignment="1">
      <alignment horizontal="center"/>
    </xf>
    <xf numFmtId="179" fontId="30" fillId="0" borderId="47" xfId="160" applyNumberFormat="1" applyFont="1" applyBorder="1" applyAlignment="1">
      <alignment horizontal="center"/>
    </xf>
    <xf numFmtId="179" fontId="30" fillId="0" borderId="1" xfId="160" applyNumberFormat="1" applyFont="1" applyBorder="1" applyAlignment="1">
      <alignment horizontal="center"/>
    </xf>
    <xf numFmtId="179" fontId="30" fillId="15" borderId="2" xfId="4" applyNumberFormat="1" applyFont="1" applyFill="1" applyBorder="1" applyAlignment="1">
      <alignment horizontal="center"/>
    </xf>
    <xf numFmtId="179" fontId="30" fillId="0" borderId="55" xfId="160" applyNumberFormat="1" applyFont="1" applyBorder="1" applyAlignment="1">
      <alignment horizontal="center"/>
    </xf>
    <xf numFmtId="179" fontId="30" fillId="0" borderId="2" xfId="160" applyNumberFormat="1" applyFont="1" applyBorder="1" applyAlignment="1">
      <alignment horizontal="center"/>
    </xf>
    <xf numFmtId="179" fontId="30" fillId="0" borderId="43" xfId="160" applyNumberFormat="1" applyFont="1" applyBorder="1" applyAlignment="1">
      <alignment horizontal="center"/>
    </xf>
    <xf numFmtId="179" fontId="4" fillId="0" borderId="2" xfId="136" applyNumberFormat="1" applyFont="1" applyBorder="1" applyAlignment="1">
      <alignment horizontal="center"/>
    </xf>
    <xf numFmtId="179" fontId="30" fillId="15" borderId="34" xfId="4" applyNumberFormat="1" applyFont="1" applyFill="1" applyBorder="1" applyAlignment="1">
      <alignment horizontal="center"/>
    </xf>
    <xf numFmtId="179" fontId="30" fillId="15" borderId="39" xfId="4" applyNumberFormat="1" applyFont="1" applyFill="1" applyBorder="1" applyAlignment="1">
      <alignment horizontal="center"/>
    </xf>
    <xf numFmtId="179" fontId="30" fillId="14" borderId="1" xfId="160" applyNumberFormat="1" applyFont="1" applyFill="1" applyBorder="1" applyAlignment="1">
      <alignment horizontal="center"/>
    </xf>
    <xf numFmtId="179" fontId="30" fillId="15" borderId="28" xfId="4" applyNumberFormat="1" applyFont="1" applyFill="1" applyBorder="1" applyAlignment="1">
      <alignment horizontal="center"/>
    </xf>
    <xf numFmtId="179" fontId="30" fillId="0" borderId="44" xfId="160" applyNumberFormat="1" applyFont="1" applyBorder="1" applyAlignment="1">
      <alignment horizontal="center"/>
    </xf>
    <xf numFmtId="179" fontId="30" fillId="15" borderId="63" xfId="4" applyNumberFormat="1" applyFont="1" applyFill="1" applyBorder="1" applyAlignment="1">
      <alignment horizontal="center"/>
    </xf>
    <xf numFmtId="0" fontId="4" fillId="14" borderId="43" xfId="160" applyFont="1" applyFill="1" applyBorder="1" applyAlignment="1"/>
    <xf numFmtId="0" fontId="29" fillId="0" borderId="0" xfId="4" applyFont="1">
      <alignment vertical="center"/>
    </xf>
    <xf numFmtId="0" fontId="11" fillId="0" borderId="2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181" fontId="13" fillId="0" borderId="31" xfId="6" applyNumberFormat="1" applyFont="1" applyBorder="1" applyAlignment="1">
      <alignment horizontal="center" vertical="center"/>
    </xf>
    <xf numFmtId="20" fontId="11" fillId="0" borderId="89" xfId="1" applyNumberFormat="1" applyFont="1" applyBorder="1" applyAlignment="1">
      <alignment horizontal="center" vertical="center" wrapText="1"/>
    </xf>
    <xf numFmtId="0" fontId="12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1" fillId="0" borderId="2" xfId="1" applyNumberFormat="1" applyFont="1" applyBorder="1" applyAlignment="1">
      <alignment horizontal="center" vertical="center"/>
    </xf>
    <xf numFmtId="1" fontId="13" fillId="0" borderId="18" xfId="1" applyNumberFormat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/>
    </xf>
    <xf numFmtId="0" fontId="11" fillId="0" borderId="29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center" vertical="center" wrapText="1"/>
    </xf>
    <xf numFmtId="0" fontId="11" fillId="0" borderId="18" xfId="1" applyFont="1" applyBorder="1" applyAlignment="1">
      <alignment horizontal="center" vertical="center" wrapText="1"/>
    </xf>
    <xf numFmtId="0" fontId="11" fillId="0" borderId="3" xfId="1" applyFont="1" applyBorder="1" applyAlignment="1">
      <alignment horizontal="center" vertical="center" wrapText="1"/>
    </xf>
    <xf numFmtId="179" fontId="11" fillId="0" borderId="23" xfId="1" applyNumberFormat="1" applyFont="1" applyBorder="1" applyAlignment="1">
      <alignment horizontal="center" vertical="center"/>
    </xf>
    <xf numFmtId="179" fontId="13" fillId="0" borderId="23" xfId="1" applyNumberFormat="1" applyFont="1" applyBorder="1" applyAlignment="1">
      <alignment horizontal="center" vertical="center"/>
    </xf>
    <xf numFmtId="179" fontId="13" fillId="0" borderId="89" xfId="1" applyNumberFormat="1" applyFont="1" applyBorder="1" applyAlignment="1">
      <alignment horizontal="center" vertical="center"/>
    </xf>
    <xf numFmtId="181" fontId="13" fillId="0" borderId="23" xfId="6" applyNumberFormat="1" applyFont="1" applyBorder="1" applyAlignment="1">
      <alignment horizontal="center" vertical="center"/>
    </xf>
    <xf numFmtId="20" fontId="11" fillId="0" borderId="23" xfId="1" applyNumberFormat="1" applyFont="1" applyBorder="1" applyAlignment="1">
      <alignment horizontal="center" vertical="center" wrapText="1"/>
    </xf>
    <xf numFmtId="1" fontId="13" fillId="0" borderId="23" xfId="1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/>
    </xf>
    <xf numFmtId="1" fontId="13" fillId="0" borderId="89" xfId="1" applyNumberFormat="1" applyFont="1" applyBorder="1" applyAlignment="1">
      <alignment horizontal="center" vertical="center"/>
    </xf>
    <xf numFmtId="1" fontId="13" fillId="0" borderId="29" xfId="1" applyNumberFormat="1" applyFont="1" applyBorder="1" applyAlignment="1">
      <alignment horizontal="center" vertical="center"/>
    </xf>
    <xf numFmtId="181" fontId="11" fillId="0" borderId="23" xfId="6" applyNumberFormat="1" applyFont="1" applyBorder="1" applyAlignment="1">
      <alignment horizontal="center" vertical="center" wrapText="1"/>
    </xf>
    <xf numFmtId="181" fontId="11" fillId="0" borderId="29" xfId="6" applyNumberFormat="1" applyFont="1" applyBorder="1" applyAlignment="1">
      <alignment horizontal="center" vertical="center"/>
    </xf>
    <xf numFmtId="181" fontId="11" fillId="0" borderId="20" xfId="6" applyNumberFormat="1" applyFont="1" applyBorder="1" applyAlignment="1">
      <alignment horizontal="center" vertical="center"/>
    </xf>
    <xf numFmtId="181" fontId="11" fillId="0" borderId="5" xfId="6" applyNumberFormat="1" applyFont="1" applyBorder="1" applyAlignment="1">
      <alignment horizontal="center" vertical="center"/>
    </xf>
    <xf numFmtId="181" fontId="11" fillId="0" borderId="31" xfId="6" applyNumberFormat="1" applyFont="1" applyBorder="1" applyAlignment="1">
      <alignment horizontal="center" vertical="center"/>
    </xf>
    <xf numFmtId="181" fontId="11" fillId="0" borderId="95" xfId="6" applyNumberFormat="1" applyFont="1" applyBorder="1" applyAlignment="1">
      <alignment horizontal="center" vertical="center"/>
    </xf>
    <xf numFmtId="0" fontId="11" fillId="0" borderId="25" xfId="1" applyFont="1" applyBorder="1">
      <alignment vertical="center"/>
    </xf>
    <xf numFmtId="0" fontId="30" fillId="14" borderId="57" xfId="160" applyFont="1" applyFill="1" applyBorder="1" applyAlignment="1"/>
    <xf numFmtId="0" fontId="38" fillId="0" borderId="39" xfId="160" applyFont="1" applyBorder="1" applyAlignment="1"/>
    <xf numFmtId="0" fontId="38" fillId="0" borderId="3" xfId="160" applyFont="1" applyBorder="1" applyAlignment="1"/>
    <xf numFmtId="0" fontId="30" fillId="0" borderId="54" xfId="4" applyFont="1" applyBorder="1" applyAlignment="1">
      <alignment horizontal="center" vertical="center"/>
    </xf>
    <xf numFmtId="0" fontId="11" fillId="0" borderId="65" xfId="97" applyFont="1" applyBorder="1">
      <alignment vertical="center"/>
    </xf>
    <xf numFmtId="0" fontId="11" fillId="0" borderId="66" xfId="97" applyFont="1" applyBorder="1">
      <alignment vertical="center"/>
    </xf>
    <xf numFmtId="0" fontId="11" fillId="0" borderId="2" xfId="97" applyFont="1" applyBorder="1">
      <alignment vertical="center"/>
    </xf>
    <xf numFmtId="2" fontId="4" fillId="0" borderId="2" xfId="160" applyNumberFormat="1" applyFont="1" applyBorder="1" applyAlignment="1">
      <alignment horizontal="center" vertical="top"/>
    </xf>
    <xf numFmtId="0" fontId="4" fillId="0" borderId="59" xfId="160" applyFont="1" applyBorder="1" applyAlignment="1">
      <alignment vertical="top"/>
    </xf>
    <xf numFmtId="0" fontId="4" fillId="0" borderId="87" xfId="97" applyFont="1" applyBorder="1">
      <alignment vertical="center"/>
    </xf>
    <xf numFmtId="0" fontId="4" fillId="0" borderId="88" xfId="97" applyFont="1" applyBorder="1">
      <alignment vertical="center"/>
    </xf>
    <xf numFmtId="0" fontId="4" fillId="0" borderId="86" xfId="97" applyFont="1" applyBorder="1">
      <alignment vertical="center"/>
    </xf>
    <xf numFmtId="0" fontId="4" fillId="0" borderId="0" xfId="97" applyFont="1" applyAlignment="1">
      <alignment horizontal="left" vertical="top"/>
    </xf>
    <xf numFmtId="0" fontId="4" fillId="0" borderId="43" xfId="97" applyFont="1" applyBorder="1">
      <alignment vertical="center"/>
    </xf>
    <xf numFmtId="0" fontId="11" fillId="0" borderId="3" xfId="1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79" fontId="11" fillId="0" borderId="1" xfId="1" applyNumberFormat="1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3" fillId="3" borderId="34" xfId="97" applyFont="1" applyFill="1" applyBorder="1" applyAlignment="1">
      <alignment horizontal="center" vertical="center"/>
    </xf>
    <xf numFmtId="0" fontId="4" fillId="0" borderId="34" xfId="97" applyFont="1" applyBorder="1" applyAlignment="1">
      <alignment horizontal="center" vertical="center" wrapText="1"/>
    </xf>
    <xf numFmtId="0" fontId="4" fillId="0" borderId="32" xfId="97" applyFont="1" applyBorder="1" applyAlignment="1"/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30" fillId="4" borderId="2" xfId="4" applyFont="1" applyFill="1" applyBorder="1" applyAlignment="1">
      <alignment horizontal="center" vertical="center"/>
    </xf>
    <xf numFmtId="181" fontId="30" fillId="0" borderId="34" xfId="341" applyNumberFormat="1" applyFont="1" applyBorder="1" applyAlignment="1">
      <alignment horizontal="center" vertical="center"/>
    </xf>
    <xf numFmtId="181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181" fontId="30" fillId="0" borderId="2" xfId="341" applyNumberFormat="1" applyFont="1" applyBorder="1" applyAlignment="1">
      <alignment horizontal="center" vertical="center"/>
    </xf>
    <xf numFmtId="181" fontId="30" fillId="0" borderId="41" xfId="341" applyNumberFormat="1" applyFont="1" applyBorder="1" applyAlignment="1">
      <alignment horizontal="center" vertical="center"/>
    </xf>
    <xf numFmtId="181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181" fontId="30" fillId="0" borderId="46" xfId="341" applyNumberFormat="1" applyFont="1" applyBorder="1" applyAlignment="1">
      <alignment horizontal="center" vertical="center"/>
    </xf>
    <xf numFmtId="181" fontId="30" fillId="0" borderId="42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31" fillId="0" borderId="34" xfId="4" applyFont="1" applyBorder="1" applyAlignment="1">
      <alignment horizontal="center" vertical="center"/>
    </xf>
    <xf numFmtId="0" fontId="5" fillId="0" borderId="36" xfId="98" applyFont="1" applyBorder="1" applyAlignment="1">
      <alignment horizontal="center" vertical="center" wrapText="1"/>
    </xf>
    <xf numFmtId="0" fontId="5" fillId="0" borderId="37" xfId="98" applyFont="1" applyBorder="1" applyAlignment="1">
      <alignment horizontal="center" vertical="center" wrapText="1"/>
    </xf>
    <xf numFmtId="0" fontId="5" fillId="0" borderId="38" xfId="98" applyFont="1" applyBorder="1" applyAlignment="1">
      <alignment horizontal="center" vertical="center" wrapText="1"/>
    </xf>
    <xf numFmtId="0" fontId="5" fillId="0" borderId="0" xfId="98" applyFont="1" applyAlignment="1">
      <alignment horizontal="center" vertical="center" wrapText="1"/>
    </xf>
    <xf numFmtId="0" fontId="29" fillId="0" borderId="34" xfId="4" applyFont="1" applyBorder="1" applyAlignment="1">
      <alignment horizontal="center" vertical="center"/>
    </xf>
    <xf numFmtId="0" fontId="30" fillId="0" borderId="34" xfId="4" applyFont="1" applyBorder="1" applyAlignment="1">
      <alignment horizontal="center" vertical="center" wrapText="1"/>
    </xf>
    <xf numFmtId="0" fontId="30" fillId="4" borderId="34" xfId="4" applyFont="1" applyFill="1" applyBorder="1" applyAlignment="1">
      <alignment horizontal="center" vertical="center"/>
    </xf>
    <xf numFmtId="0" fontId="30" fillId="13" borderId="34" xfId="4" applyFont="1" applyFill="1" applyBorder="1" applyAlignment="1">
      <alignment horizontal="center" vertical="center"/>
    </xf>
    <xf numFmtId="0" fontId="30" fillId="5" borderId="34" xfId="4" applyFont="1" applyFill="1" applyBorder="1" applyAlignment="1">
      <alignment horizontal="center" vertical="center"/>
    </xf>
    <xf numFmtId="0" fontId="29" fillId="0" borderId="34" xfId="4" applyFont="1" applyBorder="1" applyAlignment="1">
      <alignment horizontal="left" vertical="center"/>
    </xf>
    <xf numFmtId="0" fontId="30" fillId="0" borderId="34" xfId="4" applyFont="1" applyBorder="1" applyAlignment="1">
      <alignment horizontal="center" vertical="center"/>
    </xf>
    <xf numFmtId="0" fontId="30" fillId="0" borderId="35" xfId="4" applyFont="1" applyBorder="1" applyAlignment="1">
      <alignment horizontal="center" vertical="center"/>
    </xf>
    <xf numFmtId="0" fontId="30" fillId="0" borderId="41" xfId="4" applyFont="1" applyBorder="1" applyAlignment="1">
      <alignment horizontal="center" vertical="center"/>
    </xf>
    <xf numFmtId="0" fontId="9" fillId="0" borderId="2" xfId="4" applyFont="1" applyBorder="1" applyAlignment="1">
      <alignment horizontal="center" vertical="center" wrapText="1"/>
    </xf>
    <xf numFmtId="0" fontId="9" fillId="0" borderId="2" xfId="4" applyFont="1" applyBorder="1" applyAlignment="1">
      <alignment horizontal="center" vertical="center"/>
    </xf>
    <xf numFmtId="0" fontId="33" fillId="3" borderId="39" xfId="4" applyFont="1" applyFill="1" applyBorder="1" applyAlignment="1">
      <alignment horizontal="center" vertical="center" wrapText="1"/>
    </xf>
    <xf numFmtId="0" fontId="33" fillId="3" borderId="40" xfId="4" applyFont="1" applyFill="1" applyBorder="1" applyAlignment="1">
      <alignment horizontal="center" vertical="center" wrapText="1"/>
    </xf>
    <xf numFmtId="0" fontId="30" fillId="7" borderId="34" xfId="4" applyFont="1" applyFill="1" applyBorder="1" applyAlignment="1">
      <alignment horizontal="center" vertical="center"/>
    </xf>
    <xf numFmtId="0" fontId="30" fillId="9" borderId="34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 wrapText="1"/>
    </xf>
    <xf numFmtId="0" fontId="30" fillId="4" borderId="2" xfId="4" applyFont="1" applyFill="1" applyBorder="1" applyAlignment="1">
      <alignment horizontal="center" vertical="center"/>
    </xf>
    <xf numFmtId="0" fontId="30" fillId="4" borderId="31" xfId="4" applyFont="1" applyFill="1" applyBorder="1" applyAlignment="1">
      <alignment horizontal="center" vertical="center"/>
    </xf>
    <xf numFmtId="181" fontId="30" fillId="0" borderId="34" xfId="341" applyNumberFormat="1" applyFont="1" applyBorder="1" applyAlignment="1">
      <alignment horizontal="center" vertical="center"/>
    </xf>
    <xf numFmtId="181" fontId="30" fillId="0" borderId="35" xfId="341" applyNumberFormat="1" applyFont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/>
    </xf>
    <xf numFmtId="0" fontId="33" fillId="3" borderId="34" xfId="4" applyFont="1" applyFill="1" applyBorder="1" applyAlignment="1">
      <alignment horizontal="center" vertical="center" wrapText="1"/>
    </xf>
    <xf numFmtId="0" fontId="34" fillId="3" borderId="39" xfId="4" applyFont="1" applyFill="1" applyBorder="1" applyAlignment="1">
      <alignment horizontal="center" vertical="center" wrapText="1"/>
    </xf>
    <xf numFmtId="0" fontId="34" fillId="3" borderId="40" xfId="4" applyFont="1" applyFill="1" applyBorder="1" applyAlignment="1">
      <alignment horizontal="center" vertical="center" wrapText="1"/>
    </xf>
    <xf numFmtId="0" fontId="30" fillId="15" borderId="35" xfId="4" applyFont="1" applyFill="1" applyBorder="1" applyAlignment="1"/>
    <xf numFmtId="0" fontId="30" fillId="15" borderId="28" xfId="4" applyFont="1" applyFill="1" applyBorder="1" applyAlignment="1"/>
    <xf numFmtId="0" fontId="36" fillId="7" borderId="2" xfId="4" applyFont="1" applyFill="1" applyBorder="1" applyAlignment="1">
      <alignment horizontal="center" vertical="center" wrapText="1"/>
    </xf>
    <xf numFmtId="181" fontId="30" fillId="0" borderId="2" xfId="341" applyNumberFormat="1" applyFont="1" applyBorder="1" applyAlignment="1">
      <alignment horizontal="center" vertical="center"/>
    </xf>
    <xf numFmtId="181" fontId="30" fillId="0" borderId="49" xfId="341" applyNumberFormat="1" applyFont="1" applyBorder="1" applyAlignment="1">
      <alignment horizontal="center" vertical="center"/>
    </xf>
    <xf numFmtId="181" fontId="30" fillId="0" borderId="51" xfId="341" applyNumberFormat="1" applyFont="1" applyBorder="1" applyAlignment="1">
      <alignment horizontal="center" vertical="center"/>
    </xf>
    <xf numFmtId="181" fontId="30" fillId="0" borderId="52" xfId="341" applyNumberFormat="1" applyFont="1" applyBorder="1" applyAlignment="1">
      <alignment horizontal="center" vertical="center"/>
    </xf>
    <xf numFmtId="181" fontId="30" fillId="0" borderId="53" xfId="341" applyNumberFormat="1" applyFont="1" applyBorder="1" applyAlignment="1">
      <alignment horizontal="center" vertical="center"/>
    </xf>
    <xf numFmtId="181" fontId="30" fillId="0" borderId="41" xfId="341" applyNumberFormat="1" applyFont="1" applyBorder="1" applyAlignment="1">
      <alignment horizontal="center" vertical="center"/>
    </xf>
    <xf numFmtId="0" fontId="30" fillId="15" borderId="2" xfId="4" applyFont="1" applyFill="1" applyBorder="1" applyAlignment="1"/>
    <xf numFmtId="0" fontId="30" fillId="5" borderId="54" xfId="4" applyFont="1" applyFill="1" applyBorder="1" applyAlignment="1">
      <alignment horizontal="center" vertical="center" wrapText="1"/>
    </xf>
    <xf numFmtId="0" fontId="30" fillId="5" borderId="39" xfId="4" applyFont="1" applyFill="1" applyBorder="1" applyAlignment="1">
      <alignment horizontal="center" vertical="center"/>
    </xf>
    <xf numFmtId="181" fontId="30" fillId="0" borderId="28" xfId="341" applyNumberFormat="1" applyFont="1" applyBorder="1" applyAlignment="1">
      <alignment horizontal="center" vertical="center"/>
    </xf>
    <xf numFmtId="0" fontId="30" fillId="15" borderId="31" xfId="4" applyFont="1" applyFill="1" applyBorder="1" applyAlignment="1"/>
    <xf numFmtId="0" fontId="37" fillId="16" borderId="44" xfId="136" applyFont="1" applyFill="1" applyBorder="1" applyAlignment="1">
      <alignment horizontal="center" vertical="center" wrapText="1"/>
    </xf>
    <xf numFmtId="0" fontId="37" fillId="16" borderId="0" xfId="136" applyFont="1" applyFill="1" applyAlignment="1">
      <alignment horizontal="center" vertical="center" wrapText="1"/>
    </xf>
    <xf numFmtId="0" fontId="37" fillId="16" borderId="55" xfId="136" applyFont="1" applyFill="1" applyBorder="1" applyAlignment="1">
      <alignment horizontal="center" vertical="center" wrapText="1"/>
    </xf>
    <xf numFmtId="181" fontId="4" fillId="0" borderId="2" xfId="5" applyNumberFormat="1" applyFont="1" applyBorder="1" applyAlignment="1">
      <alignment horizontal="center" vertical="center"/>
    </xf>
    <xf numFmtId="0" fontId="30" fillId="0" borderId="39" xfId="4" applyFont="1" applyBorder="1" applyAlignment="1">
      <alignment horizontal="center" vertical="center"/>
    </xf>
    <xf numFmtId="0" fontId="30" fillId="0" borderId="42" xfId="4" applyFont="1" applyBorder="1" applyAlignment="1">
      <alignment horizontal="center" vertical="center"/>
    </xf>
    <xf numFmtId="0" fontId="30" fillId="5" borderId="39" xfId="4" applyFont="1" applyFill="1" applyBorder="1" applyAlignment="1">
      <alignment horizontal="center" vertical="center" wrapText="1"/>
    </xf>
    <xf numFmtId="0" fontId="30" fillId="9" borderId="34" xfId="4" applyFont="1" applyFill="1" applyBorder="1" applyAlignment="1">
      <alignment horizontal="center" vertical="center"/>
    </xf>
    <xf numFmtId="0" fontId="30" fillId="17" borderId="35" xfId="4" applyFont="1" applyFill="1" applyBorder="1" applyAlignment="1">
      <alignment horizontal="center" vertical="center" wrapText="1"/>
    </xf>
    <xf numFmtId="0" fontId="30" fillId="17" borderId="7" xfId="4" applyFont="1" applyFill="1" applyBorder="1" applyAlignment="1">
      <alignment horizontal="center" vertical="center" wrapText="1"/>
    </xf>
    <xf numFmtId="181" fontId="30" fillId="0" borderId="46" xfId="341" applyNumberFormat="1" applyFont="1" applyBorder="1" applyAlignment="1">
      <alignment horizontal="center" vertical="center"/>
    </xf>
    <xf numFmtId="0" fontId="30" fillId="7" borderId="2" xfId="4" applyFont="1" applyFill="1" applyBorder="1" applyAlignment="1">
      <alignment horizontal="center" vertical="center" wrapText="1"/>
    </xf>
    <xf numFmtId="0" fontId="30" fillId="13" borderId="59" xfId="4" applyFont="1" applyFill="1" applyBorder="1" applyAlignment="1">
      <alignment horizontal="center" vertical="center" wrapText="1"/>
    </xf>
    <xf numFmtId="0" fontId="30" fillId="13" borderId="0" xfId="4" applyFont="1" applyFill="1" applyAlignment="1">
      <alignment horizontal="center" vertical="center" wrapText="1"/>
    </xf>
    <xf numFmtId="0" fontId="30" fillId="13" borderId="55" xfId="4" applyFont="1" applyFill="1" applyBorder="1" applyAlignment="1">
      <alignment horizontal="center" vertical="center" wrapText="1"/>
    </xf>
    <xf numFmtId="181" fontId="30" fillId="0" borderId="60" xfId="341" applyNumberFormat="1" applyFont="1" applyBorder="1" applyAlignment="1">
      <alignment horizontal="center" vertical="center"/>
    </xf>
    <xf numFmtId="181" fontId="30" fillId="0" borderId="7" xfId="341" applyNumberFormat="1" applyFont="1" applyBorder="1" applyAlignment="1">
      <alignment horizontal="center" vertical="center"/>
    </xf>
    <xf numFmtId="0" fontId="30" fillId="18" borderId="34" xfId="4" applyFont="1" applyFill="1" applyBorder="1" applyAlignment="1">
      <alignment horizontal="center" vertical="center" wrapText="1"/>
    </xf>
    <xf numFmtId="181" fontId="30" fillId="0" borderId="42" xfId="341" applyNumberFormat="1" applyFont="1" applyBorder="1" applyAlignment="1">
      <alignment horizontal="center" vertical="center"/>
    </xf>
    <xf numFmtId="0" fontId="30" fillId="19" borderId="35" xfId="4" applyFont="1" applyFill="1" applyBorder="1" applyAlignment="1">
      <alignment horizontal="center" vertical="center" wrapText="1"/>
    </xf>
    <xf numFmtId="0" fontId="30" fillId="19" borderId="7" xfId="4" applyFont="1" applyFill="1" applyBorder="1" applyAlignment="1">
      <alignment horizontal="center" vertical="center" wrapText="1"/>
    </xf>
    <xf numFmtId="0" fontId="30" fillId="19" borderId="63" xfId="4" applyFont="1" applyFill="1" applyBorder="1" applyAlignment="1">
      <alignment horizontal="center" vertical="center" wrapText="1"/>
    </xf>
    <xf numFmtId="0" fontId="30" fillId="19" borderId="64" xfId="4" applyFont="1" applyFill="1" applyBorder="1" applyAlignment="1">
      <alignment horizontal="center" vertical="center" wrapText="1"/>
    </xf>
    <xf numFmtId="181" fontId="30" fillId="0" borderId="6" xfId="341" applyNumberFormat="1" applyFont="1" applyBorder="1" applyAlignment="1">
      <alignment horizontal="center" vertical="center"/>
    </xf>
    <xf numFmtId="181" fontId="30" fillId="0" borderId="61" xfId="341" applyNumberFormat="1" applyFont="1" applyBorder="1" applyAlignment="1">
      <alignment horizontal="center" vertical="center"/>
    </xf>
    <xf numFmtId="0" fontId="30" fillId="15" borderId="46" xfId="4" applyFont="1" applyFill="1" applyBorder="1" applyAlignment="1"/>
    <xf numFmtId="0" fontId="30" fillId="20" borderId="0" xfId="4" applyFont="1" applyFill="1" applyAlignment="1">
      <alignment horizontal="center" vertical="center" wrapText="1"/>
    </xf>
    <xf numFmtId="181" fontId="38" fillId="0" borderId="31" xfId="341" applyNumberFormat="1" applyFont="1" applyBorder="1" applyAlignment="1">
      <alignment horizontal="center" vertical="center"/>
    </xf>
    <xf numFmtId="181" fontId="38" fillId="0" borderId="33" xfId="341" applyNumberFormat="1" applyFont="1" applyBorder="1" applyAlignment="1">
      <alignment horizontal="center" vertical="center"/>
    </xf>
    <xf numFmtId="181" fontId="30" fillId="0" borderId="31" xfId="341" applyNumberFormat="1" applyFont="1" applyBorder="1" applyAlignment="1">
      <alignment horizontal="center" vertical="center"/>
    </xf>
    <xf numFmtId="0" fontId="30" fillId="0" borderId="2" xfId="4" applyFont="1" applyBorder="1" applyAlignment="1">
      <alignment horizontal="center" vertical="center"/>
    </xf>
    <xf numFmtId="0" fontId="11" fillId="0" borderId="23" xfId="1" applyFont="1" applyBorder="1" applyAlignment="1">
      <alignment horizontal="center" vertical="center"/>
    </xf>
    <xf numFmtId="0" fontId="11" fillId="0" borderId="89" xfId="1" applyFont="1" applyBorder="1" applyAlignment="1">
      <alignment horizontal="center" vertical="center"/>
    </xf>
    <xf numFmtId="0" fontId="11" fillId="0" borderId="24" xfId="1" applyFont="1" applyBorder="1" applyAlignment="1">
      <alignment horizontal="center" vertical="center"/>
    </xf>
    <xf numFmtId="0" fontId="11" fillId="0" borderId="96" xfId="1" applyFont="1" applyBorder="1" applyAlignment="1">
      <alignment horizontal="center" vertical="center"/>
    </xf>
    <xf numFmtId="0" fontId="11" fillId="5" borderId="12" xfId="1" applyFont="1" applyFill="1" applyBorder="1" applyAlignment="1">
      <alignment horizontal="center" vertical="center"/>
    </xf>
    <xf numFmtId="0" fontId="11" fillId="5" borderId="15" xfId="1" applyFont="1" applyFill="1" applyBorder="1" applyAlignment="1">
      <alignment horizontal="center" vertical="center"/>
    </xf>
    <xf numFmtId="0" fontId="11" fillId="5" borderId="16" xfId="1" applyFont="1" applyFill="1" applyBorder="1" applyAlignment="1">
      <alignment horizontal="center" vertical="center"/>
    </xf>
    <xf numFmtId="0" fontId="11" fillId="9" borderId="90" xfId="1" applyFont="1" applyFill="1" applyBorder="1" applyAlignment="1">
      <alignment horizontal="center" vertical="center"/>
    </xf>
    <xf numFmtId="0" fontId="11" fillId="9" borderId="91" xfId="1" applyFont="1" applyFill="1" applyBorder="1" applyAlignment="1">
      <alignment horizontal="center" vertical="center"/>
    </xf>
    <xf numFmtId="0" fontId="11" fillId="9" borderId="92" xfId="1" applyFont="1" applyFill="1" applyBorder="1" applyAlignment="1">
      <alignment horizontal="center" vertical="center"/>
    </xf>
    <xf numFmtId="0" fontId="11" fillId="0" borderId="17" xfId="1" applyFont="1" applyBorder="1" applyAlignment="1">
      <alignment horizontal="center" vertical="center"/>
    </xf>
    <xf numFmtId="0" fontId="11" fillId="0" borderId="93" xfId="1" applyFont="1" applyBorder="1" applyAlignment="1">
      <alignment horizontal="center" vertical="center"/>
    </xf>
    <xf numFmtId="0" fontId="11" fillId="0" borderId="19" xfId="1" applyFont="1" applyBorder="1" applyAlignment="1">
      <alignment horizontal="center" vertical="center"/>
    </xf>
    <xf numFmtId="0" fontId="11" fillId="0" borderId="94" xfId="1" applyFont="1" applyBorder="1" applyAlignment="1">
      <alignment horizontal="center" vertical="center"/>
    </xf>
    <xf numFmtId="0" fontId="11" fillId="0" borderId="20" xfId="1" applyFont="1" applyBorder="1" applyAlignment="1">
      <alignment horizontal="center" vertical="center" textRotation="255"/>
    </xf>
    <xf numFmtId="0" fontId="11" fillId="0" borderId="21" xfId="1" applyFont="1" applyBorder="1" applyAlignment="1">
      <alignment horizontal="center" vertical="center" textRotation="255"/>
    </xf>
    <xf numFmtId="0" fontId="11" fillId="0" borderId="22" xfId="1" applyFont="1" applyBorder="1" applyAlignment="1">
      <alignment horizontal="center" vertical="center" textRotation="255"/>
    </xf>
    <xf numFmtId="0" fontId="11" fillId="0" borderId="20" xfId="1" applyFont="1" applyBorder="1" applyAlignment="1">
      <alignment horizontal="center" vertical="center" wrapText="1"/>
    </xf>
    <xf numFmtId="0" fontId="11" fillId="0" borderId="22" xfId="1" applyFont="1" applyBorder="1" applyAlignment="1">
      <alignment horizontal="center" vertical="center" wrapText="1"/>
    </xf>
    <xf numFmtId="0" fontId="11" fillId="0" borderId="12" xfId="1" applyFont="1" applyBorder="1" applyAlignment="1">
      <alignment horizontal="center" vertical="center"/>
    </xf>
    <xf numFmtId="0" fontId="11" fillId="0" borderId="16" xfId="1" applyFont="1" applyBorder="1" applyAlignment="1">
      <alignment horizontal="center" vertical="center"/>
    </xf>
    <xf numFmtId="0" fontId="12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25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1" fillId="4" borderId="14" xfId="1" applyFont="1" applyFill="1" applyBorder="1" applyAlignment="1">
      <alignment horizontal="center" vertical="center"/>
    </xf>
    <xf numFmtId="0" fontId="11" fillId="4" borderId="15" xfId="1" applyFont="1" applyFill="1" applyBorder="1" applyAlignment="1">
      <alignment horizontal="center" vertical="center"/>
    </xf>
    <xf numFmtId="0" fontId="11" fillId="4" borderId="16" xfId="1" applyFont="1" applyFill="1" applyBorder="1" applyAlignment="1">
      <alignment horizontal="center" vertical="center"/>
    </xf>
    <xf numFmtId="0" fontId="11" fillId="0" borderId="5" xfId="1" applyFont="1" applyBorder="1" applyAlignment="1">
      <alignment horizontal="center" vertical="center"/>
    </xf>
    <xf numFmtId="0" fontId="11" fillId="0" borderId="11" xfId="1" applyFont="1" applyBorder="1" applyAlignment="1">
      <alignment horizontal="center" vertical="center"/>
    </xf>
    <xf numFmtId="1" fontId="10" fillId="0" borderId="2" xfId="1" applyNumberFormat="1" applyFont="1" applyBorder="1" applyAlignment="1">
      <alignment horizontal="center" vertical="center"/>
    </xf>
    <xf numFmtId="0" fontId="13" fillId="0" borderId="3" xfId="1" applyFont="1" applyBorder="1" applyAlignment="1">
      <alignment horizontal="center" vertical="center"/>
    </xf>
    <xf numFmtId="0" fontId="13" fillId="0" borderId="1" xfId="1" applyFont="1" applyBorder="1" applyAlignment="1">
      <alignment horizontal="center" vertical="center"/>
    </xf>
    <xf numFmtId="179" fontId="13" fillId="7" borderId="3" xfId="1" applyNumberFormat="1" applyFont="1" applyFill="1" applyBorder="1" applyAlignment="1">
      <alignment horizontal="center" vertical="center"/>
    </xf>
    <xf numFmtId="179" fontId="13" fillId="7" borderId="1" xfId="1" applyNumberFormat="1" applyFont="1" applyFill="1" applyBorder="1" applyAlignment="1">
      <alignment horizontal="center" vertical="center"/>
    </xf>
    <xf numFmtId="179" fontId="13" fillId="7" borderId="3" xfId="236" applyNumberFormat="1" applyFont="1" applyFill="1" applyBorder="1" applyAlignment="1">
      <alignment horizontal="center" vertical="center"/>
    </xf>
    <xf numFmtId="179" fontId="13" fillId="7" borderId="1" xfId="236" applyNumberFormat="1" applyFont="1" applyFill="1" applyBorder="1" applyAlignment="1">
      <alignment horizontal="center" vertical="center"/>
    </xf>
    <xf numFmtId="180" fontId="13" fillId="7" borderId="3" xfId="236" applyNumberFormat="1" applyFont="1" applyFill="1" applyBorder="1" applyAlignment="1">
      <alignment horizontal="center" vertical="center"/>
    </xf>
    <xf numFmtId="180" fontId="13" fillId="7" borderId="1" xfId="236" applyNumberFormat="1" applyFont="1" applyFill="1" applyBorder="1" applyAlignment="1">
      <alignment horizontal="center" vertical="center"/>
    </xf>
    <xf numFmtId="181" fontId="13" fillId="0" borderId="3" xfId="317" applyNumberFormat="1" applyFont="1" applyFill="1" applyBorder="1" applyAlignment="1">
      <alignment horizontal="center" vertical="center"/>
    </xf>
    <xf numFmtId="181" fontId="13" fillId="0" borderId="1" xfId="317" applyNumberFormat="1" applyFont="1" applyFill="1" applyBorder="1" applyAlignment="1">
      <alignment horizontal="center" vertical="center"/>
    </xf>
    <xf numFmtId="179" fontId="11" fillId="0" borderId="3" xfId="236" applyNumberFormat="1" applyFont="1" applyBorder="1" applyAlignment="1">
      <alignment horizontal="center" vertical="center"/>
    </xf>
    <xf numFmtId="179" fontId="11" fillId="0" borderId="1" xfId="236" applyNumberFormat="1" applyFont="1" applyBorder="1" applyAlignment="1">
      <alignment horizontal="center" vertical="center"/>
    </xf>
    <xf numFmtId="180" fontId="11" fillId="0" borderId="3" xfId="236" applyNumberFormat="1" applyFont="1" applyBorder="1" applyAlignment="1">
      <alignment horizontal="center" vertical="center"/>
    </xf>
    <xf numFmtId="180" fontId="11" fillId="0" borderId="1" xfId="236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8" fillId="3" borderId="1" xfId="4" applyFont="1" applyFill="1" applyBorder="1" applyAlignment="1">
      <alignment horizontal="center" vertical="center"/>
    </xf>
    <xf numFmtId="0" fontId="8" fillId="3" borderId="2" xfId="4" applyFont="1" applyFill="1" applyBorder="1" applyAlignment="1">
      <alignment horizontal="center" vertical="center"/>
    </xf>
    <xf numFmtId="0" fontId="11" fillId="0" borderId="4" xfId="1" applyFont="1" applyBorder="1" applyAlignment="1">
      <alignment horizontal="center" vertical="center"/>
    </xf>
    <xf numFmtId="0" fontId="11" fillId="0" borderId="8" xfId="1" applyFont="1" applyBorder="1" applyAlignment="1">
      <alignment horizontal="center" vertical="center"/>
    </xf>
    <xf numFmtId="0" fontId="11" fillId="0" borderId="9" xfId="1" applyFont="1" applyBorder="1" applyAlignment="1">
      <alignment horizontal="center" vertical="center"/>
    </xf>
    <xf numFmtId="0" fontId="11" fillId="0" borderId="10" xfId="1" applyFont="1" applyBorder="1" applyAlignment="1">
      <alignment horizontal="center" vertical="center"/>
    </xf>
    <xf numFmtId="0" fontId="11" fillId="0" borderId="3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77" fontId="11" fillId="4" borderId="3" xfId="236" applyNumberFormat="1" applyFont="1" applyFill="1" applyBorder="1" applyAlignment="1">
      <alignment horizontal="center" vertical="center"/>
    </xf>
    <xf numFmtId="177" fontId="11" fillId="4" borderId="1" xfId="236" applyNumberFormat="1" applyFont="1" applyFill="1" applyBorder="1" applyAlignment="1">
      <alignment horizontal="center" vertical="center"/>
    </xf>
    <xf numFmtId="177" fontId="11" fillId="5" borderId="3" xfId="236" applyNumberFormat="1" applyFont="1" applyFill="1" applyBorder="1" applyAlignment="1">
      <alignment horizontal="center" vertical="center"/>
    </xf>
    <xf numFmtId="177" fontId="11" fillId="5" borderId="1" xfId="236" applyNumberFormat="1" applyFont="1" applyFill="1" applyBorder="1" applyAlignment="1">
      <alignment horizontal="center" vertical="center"/>
    </xf>
    <xf numFmtId="177" fontId="11" fillId="6" borderId="3" xfId="236" applyNumberFormat="1" applyFont="1" applyFill="1" applyBorder="1" applyAlignment="1">
      <alignment horizontal="center" vertical="center"/>
    </xf>
    <xf numFmtId="177" fontId="11" fillId="6" borderId="1" xfId="236" applyNumberFormat="1" applyFont="1" applyFill="1" applyBorder="1" applyAlignment="1">
      <alignment horizontal="center" vertical="center"/>
    </xf>
    <xf numFmtId="0" fontId="11" fillId="0" borderId="3" xfId="1" applyFont="1" applyBorder="1" applyAlignment="1">
      <alignment horizontal="center" vertical="center"/>
    </xf>
    <xf numFmtId="179" fontId="11" fillId="0" borderId="3" xfId="1" applyNumberFormat="1" applyFont="1" applyBorder="1" applyAlignment="1">
      <alignment horizontal="center" vertical="center"/>
    </xf>
    <xf numFmtId="179" fontId="11" fillId="0" borderId="1" xfId="1" applyNumberFormat="1" applyFont="1" applyBorder="1" applyAlignment="1">
      <alignment horizontal="center" vertical="center"/>
    </xf>
    <xf numFmtId="0" fontId="42" fillId="0" borderId="3" xfId="2" applyFont="1" applyBorder="1" applyAlignment="1">
      <alignment horizontal="center" vertical="center"/>
    </xf>
    <xf numFmtId="0" fontId="42" fillId="0" borderId="1" xfId="2" applyFont="1" applyBorder="1" applyAlignment="1">
      <alignment horizontal="center" vertical="center"/>
    </xf>
    <xf numFmtId="178" fontId="11" fillId="0" borderId="3" xfId="236" applyNumberFormat="1" applyFont="1" applyBorder="1" applyAlignment="1">
      <alignment horizontal="center" vertical="center"/>
    </xf>
    <xf numFmtId="178" fontId="11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41" fillId="2" borderId="3" xfId="2" applyFont="1" applyFill="1" applyBorder="1" applyAlignment="1">
      <alignment horizontal="center" vertical="center"/>
    </xf>
    <xf numFmtId="0" fontId="41" fillId="2" borderId="1" xfId="2" applyFont="1" applyFill="1" applyBorder="1" applyAlignment="1">
      <alignment horizontal="center" vertical="center"/>
    </xf>
    <xf numFmtId="177" fontId="11" fillId="0" borderId="3" xfId="236" applyNumberFormat="1" applyFont="1" applyBorder="1" applyAlignment="1">
      <alignment horizontal="center" vertical="center"/>
    </xf>
    <xf numFmtId="177" fontId="11" fillId="0" borderId="1" xfId="236" applyNumberFormat="1" applyFont="1" applyBorder="1" applyAlignment="1">
      <alignment horizontal="center" vertical="center"/>
    </xf>
    <xf numFmtId="0" fontId="4" fillId="17" borderId="77" xfId="97" applyFont="1" applyFill="1" applyBorder="1" applyAlignment="1">
      <alignment horizontal="center" vertical="center" wrapText="1"/>
    </xf>
    <xf numFmtId="0" fontId="4" fillId="17" borderId="79" xfId="97" applyFont="1" applyFill="1" applyBorder="1" applyAlignment="1">
      <alignment horizontal="center" vertical="center" wrapText="1"/>
    </xf>
    <xf numFmtId="0" fontId="4" fillId="17" borderId="80" xfId="97" applyFont="1" applyFill="1" applyBorder="1" applyAlignment="1">
      <alignment horizontal="center" vertical="center" wrapText="1"/>
    </xf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5" borderId="82" xfId="97" applyFont="1" applyFill="1" applyBorder="1" applyAlignment="1">
      <alignment horizontal="center" vertical="center" wrapText="1"/>
    </xf>
    <xf numFmtId="0" fontId="4" fillId="15" borderId="32" xfId="97" applyFont="1" applyFill="1" applyBorder="1" applyAlignment="1"/>
    <xf numFmtId="0" fontId="4" fillId="15" borderId="83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8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32" xfId="97" applyFont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1" xfId="97" applyFont="1" applyFill="1" applyBorder="1" applyAlignment="1"/>
    <xf numFmtId="0" fontId="4" fillId="9" borderId="77" xfId="97" applyFont="1" applyFill="1" applyBorder="1" applyAlignment="1">
      <alignment horizontal="center" vertical="center" wrapText="1"/>
    </xf>
    <xf numFmtId="0" fontId="4" fillId="9" borderId="79" xfId="97" applyFont="1" applyFill="1" applyBorder="1" applyAlignment="1">
      <alignment horizontal="center" vertical="center" wrapText="1"/>
    </xf>
    <xf numFmtId="0" fontId="4" fillId="9" borderId="80" xfId="97" applyFont="1" applyFill="1" applyBorder="1" applyAlignment="1">
      <alignment horizontal="center" vertical="center" wrapText="1"/>
    </xf>
    <xf numFmtId="0" fontId="4" fillId="9" borderId="78" xfId="97" applyFont="1" applyFill="1" applyBorder="1" applyAlignment="1">
      <alignment horizontal="center" vertical="center" wrapText="1"/>
    </xf>
    <xf numFmtId="0" fontId="4" fillId="15" borderId="34" xfId="97" applyFont="1" applyFill="1" applyBorder="1" applyAlignment="1"/>
    <xf numFmtId="0" fontId="4" fillId="7" borderId="85" xfId="97" applyFont="1" applyFill="1" applyBorder="1" applyAlignment="1">
      <alignment horizontal="center" vertical="center" wrapText="1"/>
    </xf>
    <xf numFmtId="0" fontId="4" fillId="7" borderId="80" xfId="97" applyFont="1" applyFill="1" applyBorder="1" applyAlignment="1">
      <alignment horizontal="center" vertical="center" wrapText="1"/>
    </xf>
    <xf numFmtId="0" fontId="4" fillId="7" borderId="81" xfId="97" applyFont="1" applyFill="1" applyBorder="1" applyAlignment="1">
      <alignment horizontal="center" vertical="center" wrapText="1"/>
    </xf>
    <xf numFmtId="0" fontId="4" fillId="22" borderId="85" xfId="97" applyFont="1" applyFill="1" applyBorder="1" applyAlignment="1">
      <alignment horizontal="center" vertical="center" wrapText="1"/>
    </xf>
    <xf numFmtId="0" fontId="4" fillId="22" borderId="80" xfId="97" applyFont="1" applyFill="1" applyBorder="1" applyAlignment="1">
      <alignment horizontal="center" vertical="center" wrapText="1"/>
    </xf>
    <xf numFmtId="0" fontId="4" fillId="22" borderId="81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 wrapText="1"/>
    </xf>
    <xf numFmtId="0" fontId="4" fillId="8" borderId="82" xfId="97" applyFont="1" applyFill="1" applyBorder="1" applyAlignment="1">
      <alignment horizontal="center" vertical="center"/>
    </xf>
    <xf numFmtId="0" fontId="33" fillId="3" borderId="41" xfId="97" applyFont="1" applyFill="1" applyBorder="1" applyAlignment="1">
      <alignment horizontal="center" vertical="center"/>
    </xf>
    <xf numFmtId="0" fontId="33" fillId="3" borderId="34" xfId="97" applyFont="1" applyFill="1" applyBorder="1" applyAlignment="1">
      <alignment horizontal="center" vertical="center"/>
    </xf>
    <xf numFmtId="0" fontId="4" fillId="13" borderId="41" xfId="97" applyFont="1" applyFill="1" applyBorder="1" applyAlignment="1">
      <alignment horizontal="center" vertical="center"/>
    </xf>
    <xf numFmtId="0" fontId="4" fillId="13" borderId="34" xfId="97" applyFont="1" applyFill="1" applyBorder="1" applyAlignment="1">
      <alignment horizontal="center" vertical="center"/>
    </xf>
    <xf numFmtId="0" fontId="4" fillId="21" borderId="41" xfId="97" applyFont="1" applyFill="1" applyBorder="1" applyAlignment="1">
      <alignment horizontal="center" vertical="center"/>
    </xf>
    <xf numFmtId="0" fontId="4" fillId="21" borderId="34" xfId="97" applyFont="1" applyFill="1" applyBorder="1" applyAlignment="1">
      <alignment horizontal="center" vertical="center"/>
    </xf>
    <xf numFmtId="0" fontId="4" fillId="4" borderId="79" xfId="97" applyFont="1" applyFill="1" applyBorder="1" applyAlignment="1">
      <alignment horizontal="center" vertical="center"/>
    </xf>
    <xf numFmtId="0" fontId="4" fillId="4" borderId="80" xfId="97" applyFont="1" applyFill="1" applyBorder="1" applyAlignment="1">
      <alignment horizontal="center" vertical="center"/>
    </xf>
    <xf numFmtId="0" fontId="4" fillId="4" borderId="78" xfId="97" applyFont="1" applyFill="1" applyBorder="1" applyAlignment="1">
      <alignment horizontal="center" vertical="center"/>
    </xf>
    <xf numFmtId="0" fontId="4" fillId="13" borderId="79" xfId="97" applyFont="1" applyFill="1" applyBorder="1" applyAlignment="1">
      <alignment horizontal="center" vertical="center" wrapText="1"/>
    </xf>
    <xf numFmtId="0" fontId="4" fillId="13" borderId="80" xfId="97" applyFont="1" applyFill="1" applyBorder="1" applyAlignment="1">
      <alignment horizontal="center" vertical="center" wrapText="1"/>
    </xf>
    <xf numFmtId="0" fontId="4" fillId="13" borderId="81" xfId="97" applyFont="1" applyFill="1" applyBorder="1" applyAlignment="1">
      <alignment horizontal="center" vertical="center" wrapText="1"/>
    </xf>
    <xf numFmtId="0" fontId="39" fillId="0" borderId="70" xfId="97" applyFont="1" applyBorder="1" applyAlignment="1">
      <alignment horizontal="center" vertical="center"/>
    </xf>
    <xf numFmtId="0" fontId="39" fillId="0" borderId="71" xfId="97" applyFont="1" applyBorder="1" applyAlignment="1">
      <alignment horizontal="center" vertical="center"/>
    </xf>
    <xf numFmtId="0" fontId="39" fillId="0" borderId="72" xfId="97" applyFont="1" applyBorder="1" applyAlignment="1">
      <alignment horizontal="center" vertical="center"/>
    </xf>
    <xf numFmtId="0" fontId="39" fillId="0" borderId="74" xfId="97" applyFont="1" applyBorder="1" applyAlignment="1">
      <alignment horizontal="center" vertical="center"/>
    </xf>
    <xf numFmtId="0" fontId="39" fillId="0" borderId="75" xfId="97" applyFont="1" applyBorder="1" applyAlignment="1">
      <alignment horizontal="center" vertical="center"/>
    </xf>
    <xf numFmtId="0" fontId="39" fillId="0" borderId="76" xfId="97" applyFont="1" applyBorder="1" applyAlignment="1">
      <alignment horizontal="center" vertical="center"/>
    </xf>
    <xf numFmtId="0" fontId="11" fillId="0" borderId="73" xfId="97" applyFont="1" applyBorder="1" applyAlignment="1">
      <alignment horizontal="left" vertical="center"/>
    </xf>
    <xf numFmtId="0" fontId="11" fillId="0" borderId="1" xfId="97" applyFont="1" applyBorder="1" applyAlignment="1">
      <alignment horizontal="left" vertical="center"/>
    </xf>
    <xf numFmtId="0" fontId="4" fillId="0" borderId="77" xfId="97" applyFont="1" applyBorder="1" applyAlignment="1">
      <alignment horizontal="center" vertical="center"/>
    </xf>
    <xf numFmtId="0" fontId="4" fillId="0" borderId="78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3" fillId="3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1" xfId="97" applyFont="1" applyBorder="1" applyAlignment="1">
      <alignment horizontal="center" vertical="center"/>
    </xf>
    <xf numFmtId="0" fontId="4" fillId="0" borderId="41" xfId="97" applyFont="1" applyBorder="1" applyAlignment="1">
      <alignment horizontal="center" vertical="center" wrapText="1"/>
    </xf>
    <xf numFmtId="0" fontId="4" fillId="0" borderId="34" xfId="97" applyFont="1" applyBorder="1" applyAlignment="1">
      <alignment horizontal="center" vertical="center" wrapText="1"/>
    </xf>
  </cellXfs>
  <cellStyles count="366">
    <cellStyle name="パーセント 2" xfId="7" xr:uid="{00000000-0005-0000-0000-000000000000}"/>
    <cellStyle name="一般" xfId="0" builtinId="0"/>
    <cellStyle name="一般 10" xfId="8" xr:uid="{00000000-0005-0000-0000-000002000000}"/>
    <cellStyle name="一般 10 2" xfId="9" xr:uid="{00000000-0005-0000-0000-000003000000}"/>
    <cellStyle name="一般 11" xfId="10" xr:uid="{00000000-0005-0000-0000-000004000000}"/>
    <cellStyle name="一般 12" xfId="11" xr:uid="{00000000-0005-0000-0000-000005000000}"/>
    <cellStyle name="一般 13" xfId="12" xr:uid="{00000000-0005-0000-0000-000006000000}"/>
    <cellStyle name="一般 14" xfId="13" xr:uid="{00000000-0005-0000-0000-000007000000}"/>
    <cellStyle name="一般 15" xfId="14" xr:uid="{00000000-0005-0000-0000-000008000000}"/>
    <cellStyle name="一般 15 2" xfId="15" xr:uid="{00000000-0005-0000-0000-000009000000}"/>
    <cellStyle name="一般 16" xfId="16" xr:uid="{00000000-0005-0000-0000-00000A000000}"/>
    <cellStyle name="一般 17" xfId="17" xr:uid="{00000000-0005-0000-0000-00000B000000}"/>
    <cellStyle name="一般 18" xfId="18" xr:uid="{00000000-0005-0000-0000-00000C000000}"/>
    <cellStyle name="一般 19" xfId="19" xr:uid="{00000000-0005-0000-0000-00000D000000}"/>
    <cellStyle name="一般 2" xfId="20" xr:uid="{00000000-0005-0000-0000-00000E000000}"/>
    <cellStyle name="一般 2 13" xfId="21" xr:uid="{00000000-0005-0000-0000-00000F000000}"/>
    <cellStyle name="一般 2 17" xfId="22" xr:uid="{00000000-0005-0000-0000-000010000000}"/>
    <cellStyle name="一般 2 17 10" xfId="23" xr:uid="{00000000-0005-0000-0000-000011000000}"/>
    <cellStyle name="一般 2 17 11" xfId="24" xr:uid="{00000000-0005-0000-0000-000012000000}"/>
    <cellStyle name="一般 2 17 12" xfId="25" xr:uid="{00000000-0005-0000-0000-000013000000}"/>
    <cellStyle name="一般 2 17 13" xfId="26" xr:uid="{00000000-0005-0000-0000-000014000000}"/>
    <cellStyle name="一般 2 17 13 2" xfId="27" xr:uid="{00000000-0005-0000-0000-000015000000}"/>
    <cellStyle name="一般 2 17 13 3" xfId="28" xr:uid="{00000000-0005-0000-0000-000016000000}"/>
    <cellStyle name="一般 2 17 14" xfId="29" xr:uid="{00000000-0005-0000-0000-000017000000}"/>
    <cellStyle name="一般 2 17 14 2" xfId="30" xr:uid="{00000000-0005-0000-0000-000018000000}"/>
    <cellStyle name="一般 2 17 15" xfId="31" xr:uid="{00000000-0005-0000-0000-000019000000}"/>
    <cellStyle name="一般 2 17 16" xfId="32" xr:uid="{00000000-0005-0000-0000-00001A000000}"/>
    <cellStyle name="一般 2 17 17" xfId="33" xr:uid="{00000000-0005-0000-0000-00001B000000}"/>
    <cellStyle name="一般 2 17 2" xfId="1" xr:uid="{00000000-0005-0000-0000-00001C000000}"/>
    <cellStyle name="一般 2 17 3" xfId="34" xr:uid="{00000000-0005-0000-0000-00001D000000}"/>
    <cellStyle name="一般 2 17 4" xfId="35" xr:uid="{00000000-0005-0000-0000-00001E000000}"/>
    <cellStyle name="一般 2 17 5" xfId="36" xr:uid="{00000000-0005-0000-0000-00001F000000}"/>
    <cellStyle name="一般 2 17 6" xfId="37" xr:uid="{00000000-0005-0000-0000-000020000000}"/>
    <cellStyle name="一般 2 17 7" xfId="38" xr:uid="{00000000-0005-0000-0000-000021000000}"/>
    <cellStyle name="一般 2 17 8" xfId="39" xr:uid="{00000000-0005-0000-0000-000022000000}"/>
    <cellStyle name="一般 2 17 9" xfId="40" xr:uid="{00000000-0005-0000-0000-000023000000}"/>
    <cellStyle name="一般 2 18" xfId="41" xr:uid="{00000000-0005-0000-0000-000024000000}"/>
    <cellStyle name="一般 2 18 10" xfId="42" xr:uid="{00000000-0005-0000-0000-000025000000}"/>
    <cellStyle name="一般 2 18 11" xfId="43" xr:uid="{00000000-0005-0000-0000-000026000000}"/>
    <cellStyle name="一般 2 18 12" xfId="44" xr:uid="{00000000-0005-0000-0000-000027000000}"/>
    <cellStyle name="一般 2 18 13" xfId="45" xr:uid="{00000000-0005-0000-0000-000028000000}"/>
    <cellStyle name="一般 2 18 13 2" xfId="46" xr:uid="{00000000-0005-0000-0000-000029000000}"/>
    <cellStyle name="一般 2 18 13 3" xfId="47" xr:uid="{00000000-0005-0000-0000-00002A000000}"/>
    <cellStyle name="一般 2 18 14" xfId="48" xr:uid="{00000000-0005-0000-0000-00002B000000}"/>
    <cellStyle name="一般 2 18 14 2" xfId="49" xr:uid="{00000000-0005-0000-0000-00002C000000}"/>
    <cellStyle name="一般 2 18 15" xfId="50" xr:uid="{00000000-0005-0000-0000-00002D000000}"/>
    <cellStyle name="一般 2 18 16" xfId="51" xr:uid="{00000000-0005-0000-0000-00002E000000}"/>
    <cellStyle name="一般 2 18 17" xfId="52" xr:uid="{00000000-0005-0000-0000-00002F000000}"/>
    <cellStyle name="一般 2 18 17 2" xfId="53" xr:uid="{00000000-0005-0000-0000-000030000000}"/>
    <cellStyle name="一般 2 18 19" xfId="54" xr:uid="{00000000-0005-0000-0000-000031000000}"/>
    <cellStyle name="一般 2 18 2" xfId="55" xr:uid="{00000000-0005-0000-0000-000032000000}"/>
    <cellStyle name="一般 2 18 21" xfId="56" xr:uid="{00000000-0005-0000-0000-000033000000}"/>
    <cellStyle name="一般 2 18 22" xfId="57" xr:uid="{00000000-0005-0000-0000-000034000000}"/>
    <cellStyle name="一般 2 18 23" xfId="58" xr:uid="{00000000-0005-0000-0000-000035000000}"/>
    <cellStyle name="一般 2 18 3" xfId="59" xr:uid="{00000000-0005-0000-0000-000036000000}"/>
    <cellStyle name="一般 2 18 4" xfId="60" xr:uid="{00000000-0005-0000-0000-000037000000}"/>
    <cellStyle name="一般 2 18 5" xfId="61" xr:uid="{00000000-0005-0000-0000-000038000000}"/>
    <cellStyle name="一般 2 18 6" xfId="62" xr:uid="{00000000-0005-0000-0000-000039000000}"/>
    <cellStyle name="一般 2 18 7" xfId="63" xr:uid="{00000000-0005-0000-0000-00003A000000}"/>
    <cellStyle name="一般 2 18 8" xfId="64" xr:uid="{00000000-0005-0000-0000-00003B000000}"/>
    <cellStyle name="一般 2 18 9" xfId="65" xr:uid="{00000000-0005-0000-0000-00003C000000}"/>
    <cellStyle name="一般 2 19" xfId="66" xr:uid="{00000000-0005-0000-0000-00003D000000}"/>
    <cellStyle name="一般 2 19 10" xfId="67" xr:uid="{00000000-0005-0000-0000-00003E000000}"/>
    <cellStyle name="一般 2 19 11" xfId="68" xr:uid="{00000000-0005-0000-0000-00003F000000}"/>
    <cellStyle name="一般 2 19 11 2" xfId="69" xr:uid="{00000000-0005-0000-0000-000040000000}"/>
    <cellStyle name="一般 2 19 12" xfId="70" xr:uid="{00000000-0005-0000-0000-000041000000}"/>
    <cellStyle name="一般 2 19 12 2" xfId="71" xr:uid="{00000000-0005-0000-0000-000042000000}"/>
    <cellStyle name="一般 2 19 13" xfId="72" xr:uid="{00000000-0005-0000-0000-000043000000}"/>
    <cellStyle name="一般 2 19 13 2" xfId="73" xr:uid="{00000000-0005-0000-0000-000044000000}"/>
    <cellStyle name="一般 2 19 13 3" xfId="74" xr:uid="{00000000-0005-0000-0000-000045000000}"/>
    <cellStyle name="一般 2 19 14" xfId="75" xr:uid="{00000000-0005-0000-0000-000046000000}"/>
    <cellStyle name="一般 2 19 14 2" xfId="76" xr:uid="{00000000-0005-0000-0000-000047000000}"/>
    <cellStyle name="一般 2 19 15" xfId="77" xr:uid="{00000000-0005-0000-0000-000048000000}"/>
    <cellStyle name="一般 2 19 16" xfId="78" xr:uid="{00000000-0005-0000-0000-000049000000}"/>
    <cellStyle name="一般 2 19 17" xfId="79" xr:uid="{00000000-0005-0000-0000-00004A000000}"/>
    <cellStyle name="一般 2 19 17 2" xfId="80" xr:uid="{00000000-0005-0000-0000-00004B000000}"/>
    <cellStyle name="一般 2 19 18" xfId="81" xr:uid="{00000000-0005-0000-0000-00004C000000}"/>
    <cellStyle name="一般 2 19 19" xfId="82" xr:uid="{00000000-0005-0000-0000-00004D000000}"/>
    <cellStyle name="一般 2 19 2" xfId="83" xr:uid="{00000000-0005-0000-0000-00004E000000}"/>
    <cellStyle name="一般 2 19 20" xfId="84" xr:uid="{00000000-0005-0000-0000-00004F000000}"/>
    <cellStyle name="一般 2 19 21" xfId="85" xr:uid="{00000000-0005-0000-0000-000050000000}"/>
    <cellStyle name="一般 2 19 21 2" xfId="86" xr:uid="{00000000-0005-0000-0000-000051000000}"/>
    <cellStyle name="一般 2 19 22" xfId="87" xr:uid="{00000000-0005-0000-0000-000052000000}"/>
    <cellStyle name="一般 2 19 23" xfId="88" xr:uid="{00000000-0005-0000-0000-000053000000}"/>
    <cellStyle name="一般 2 19 3" xfId="89" xr:uid="{00000000-0005-0000-0000-000054000000}"/>
    <cellStyle name="一般 2 19 4" xfId="90" xr:uid="{00000000-0005-0000-0000-000055000000}"/>
    <cellStyle name="一般 2 19 5" xfId="91" xr:uid="{00000000-0005-0000-0000-000056000000}"/>
    <cellStyle name="一般 2 19 6" xfId="92" xr:uid="{00000000-0005-0000-0000-000057000000}"/>
    <cellStyle name="一般 2 19 7" xfId="93" xr:uid="{00000000-0005-0000-0000-000058000000}"/>
    <cellStyle name="一般 2 19 8" xfId="94" xr:uid="{00000000-0005-0000-0000-000059000000}"/>
    <cellStyle name="一般 2 19 9" xfId="95" xr:uid="{00000000-0005-0000-0000-00005A000000}"/>
    <cellStyle name="一般 2 19 9 2" xfId="96" xr:uid="{00000000-0005-0000-0000-00005B000000}"/>
    <cellStyle name="一般 2 2" xfId="97" xr:uid="{00000000-0005-0000-0000-00005C000000}"/>
    <cellStyle name="一般 2 2 10" xfId="98" xr:uid="{00000000-0005-0000-0000-00005D000000}"/>
    <cellStyle name="一般 2 2 10 2" xfId="99" xr:uid="{00000000-0005-0000-0000-00005E000000}"/>
    <cellStyle name="一般 2 2 11" xfId="100" xr:uid="{00000000-0005-0000-0000-00005F000000}"/>
    <cellStyle name="一般 2 2 11 2" xfId="101" xr:uid="{00000000-0005-0000-0000-000060000000}"/>
    <cellStyle name="一般 2 2 11 3" xfId="102" xr:uid="{00000000-0005-0000-0000-000061000000}"/>
    <cellStyle name="一般 2 2 11 4" xfId="103" xr:uid="{00000000-0005-0000-0000-000062000000}"/>
    <cellStyle name="一般 2 2 12" xfId="104" xr:uid="{00000000-0005-0000-0000-000063000000}"/>
    <cellStyle name="一般 2 2 12 2" xfId="105" xr:uid="{00000000-0005-0000-0000-000064000000}"/>
    <cellStyle name="一般 2 2 12 3" xfId="106" xr:uid="{00000000-0005-0000-0000-000065000000}"/>
    <cellStyle name="一般 2 2 12 4" xfId="107" xr:uid="{00000000-0005-0000-0000-000066000000}"/>
    <cellStyle name="一般 2 2 13" xfId="108" xr:uid="{00000000-0005-0000-0000-000067000000}"/>
    <cellStyle name="一般 2 2 13 2" xfId="109" xr:uid="{00000000-0005-0000-0000-000068000000}"/>
    <cellStyle name="一般 2 2 13 3" xfId="110" xr:uid="{00000000-0005-0000-0000-000069000000}"/>
    <cellStyle name="一般 2 2 13 4" xfId="111" xr:uid="{00000000-0005-0000-0000-00006A000000}"/>
    <cellStyle name="一般 2 2 13 5" xfId="112" xr:uid="{00000000-0005-0000-0000-00006B000000}"/>
    <cellStyle name="一般 2 2 14" xfId="113" xr:uid="{00000000-0005-0000-0000-00006C000000}"/>
    <cellStyle name="一般 2 2 14 2" xfId="114" xr:uid="{00000000-0005-0000-0000-00006D000000}"/>
    <cellStyle name="一般 2 2 14 3" xfId="115" xr:uid="{00000000-0005-0000-0000-00006E000000}"/>
    <cellStyle name="一般 2 2 15" xfId="116" xr:uid="{00000000-0005-0000-0000-00006F000000}"/>
    <cellStyle name="一般 2 2 15 2" xfId="117" xr:uid="{00000000-0005-0000-0000-000070000000}"/>
    <cellStyle name="一般 2 2 16" xfId="118" xr:uid="{00000000-0005-0000-0000-000071000000}"/>
    <cellStyle name="一般 2 2 17" xfId="119" xr:uid="{00000000-0005-0000-0000-000072000000}"/>
    <cellStyle name="一般 2 2 17 2" xfId="120" xr:uid="{00000000-0005-0000-0000-000073000000}"/>
    <cellStyle name="一般 2 2 18" xfId="121" xr:uid="{00000000-0005-0000-0000-000074000000}"/>
    <cellStyle name="一般 2 2 19" xfId="122" xr:uid="{00000000-0005-0000-0000-000075000000}"/>
    <cellStyle name="一般 2 2 2" xfId="123" xr:uid="{00000000-0005-0000-0000-000076000000}"/>
    <cellStyle name="一般 2 2 2 2" xfId="2" xr:uid="{00000000-0005-0000-0000-000077000000}"/>
    <cellStyle name="一般 2 2 2 3" xfId="124" xr:uid="{00000000-0005-0000-0000-000078000000}"/>
    <cellStyle name="一般 2 2 2 4" xfId="125" xr:uid="{00000000-0005-0000-0000-000079000000}"/>
    <cellStyle name="一般 2 2 2 5" xfId="126" xr:uid="{00000000-0005-0000-0000-00007A000000}"/>
    <cellStyle name="一般 2 2 20" xfId="127" xr:uid="{00000000-0005-0000-0000-00007B000000}"/>
    <cellStyle name="一般 2 2 21" xfId="128" xr:uid="{00000000-0005-0000-0000-00007C000000}"/>
    <cellStyle name="一般 2 2 21 2" xfId="129" xr:uid="{00000000-0005-0000-0000-00007D000000}"/>
    <cellStyle name="一般 2 2 22" xfId="130" xr:uid="{00000000-0005-0000-0000-00007E000000}"/>
    <cellStyle name="一般 2 2 23" xfId="131" xr:uid="{00000000-0005-0000-0000-00007F000000}"/>
    <cellStyle name="一般 2 2 3" xfId="132" xr:uid="{00000000-0005-0000-0000-000080000000}"/>
    <cellStyle name="一般 2 2 3 2" xfId="133" xr:uid="{00000000-0005-0000-0000-000081000000}"/>
    <cellStyle name="一般 2 2 3 3" xfId="134" xr:uid="{00000000-0005-0000-0000-000082000000}"/>
    <cellStyle name="一般 2 2 3 4" xfId="135" xr:uid="{00000000-0005-0000-0000-000083000000}"/>
    <cellStyle name="一般 2 2 4" xfId="136" xr:uid="{00000000-0005-0000-0000-000084000000}"/>
    <cellStyle name="一般 2 2 4 2" xfId="137" xr:uid="{00000000-0005-0000-0000-000085000000}"/>
    <cellStyle name="一般 2 2 4 2 2" xfId="138" xr:uid="{00000000-0005-0000-0000-000086000000}"/>
    <cellStyle name="一般 2 2 4 2 3" xfId="139" xr:uid="{00000000-0005-0000-0000-000087000000}"/>
    <cellStyle name="一般 2 2 4 3" xfId="140" xr:uid="{00000000-0005-0000-0000-000088000000}"/>
    <cellStyle name="一般 2 2 4 3 2" xfId="141" xr:uid="{00000000-0005-0000-0000-000089000000}"/>
    <cellStyle name="一般 2 2 4 4" xfId="142" xr:uid="{00000000-0005-0000-0000-00008A000000}"/>
    <cellStyle name="一般 2 2 4 5" xfId="143" xr:uid="{00000000-0005-0000-0000-00008B000000}"/>
    <cellStyle name="一般 2 2 5" xfId="144" xr:uid="{00000000-0005-0000-0000-00008C000000}"/>
    <cellStyle name="一般 2 2 5 2" xfId="145" xr:uid="{00000000-0005-0000-0000-00008D000000}"/>
    <cellStyle name="一般 2 2 5 3" xfId="146" xr:uid="{00000000-0005-0000-0000-00008E000000}"/>
    <cellStyle name="一般 2 2 6" xfId="147" xr:uid="{00000000-0005-0000-0000-00008F000000}"/>
    <cellStyle name="一般 2 2 6 2" xfId="148" xr:uid="{00000000-0005-0000-0000-000090000000}"/>
    <cellStyle name="一般 2 2 6 3" xfId="149" xr:uid="{00000000-0005-0000-0000-000091000000}"/>
    <cellStyle name="一般 2 2 6 4" xfId="150" xr:uid="{00000000-0005-0000-0000-000092000000}"/>
    <cellStyle name="一般 2 2 7" xfId="151" xr:uid="{00000000-0005-0000-0000-000093000000}"/>
    <cellStyle name="一般 2 2 7 2" xfId="152" xr:uid="{00000000-0005-0000-0000-000094000000}"/>
    <cellStyle name="一般 2 2 8" xfId="153" xr:uid="{00000000-0005-0000-0000-000095000000}"/>
    <cellStyle name="一般 2 2 8 2" xfId="154" xr:uid="{00000000-0005-0000-0000-000096000000}"/>
    <cellStyle name="一般 2 2 9" xfId="155" xr:uid="{00000000-0005-0000-0000-000097000000}"/>
    <cellStyle name="一般 2 2 9 2" xfId="156" xr:uid="{00000000-0005-0000-0000-000098000000}"/>
    <cellStyle name="一般 2 2 9 3" xfId="157" xr:uid="{00000000-0005-0000-0000-000099000000}"/>
    <cellStyle name="一般 2 3" xfId="158" xr:uid="{00000000-0005-0000-0000-00009A000000}"/>
    <cellStyle name="一般 2 4" xfId="159" xr:uid="{00000000-0005-0000-0000-00009B000000}"/>
    <cellStyle name="一般 2 4 2" xfId="160" xr:uid="{00000000-0005-0000-0000-00009C000000}"/>
    <cellStyle name="一般 2 5" xfId="161" xr:uid="{00000000-0005-0000-0000-00009D000000}"/>
    <cellStyle name="一般 2 6" xfId="162" xr:uid="{00000000-0005-0000-0000-00009E000000}"/>
    <cellStyle name="一般 2 7" xfId="163" xr:uid="{00000000-0005-0000-0000-00009F000000}"/>
    <cellStyle name="一般 2 8" xfId="4" xr:uid="{00000000-0005-0000-0000-0000A0000000}"/>
    <cellStyle name="一般 2 8 10" xfId="164" xr:uid="{00000000-0005-0000-0000-0000A1000000}"/>
    <cellStyle name="一般 2 8 11" xfId="165" xr:uid="{00000000-0005-0000-0000-0000A2000000}"/>
    <cellStyle name="一般 2 8 11 2" xfId="166" xr:uid="{00000000-0005-0000-0000-0000A3000000}"/>
    <cellStyle name="一般 2 8 12" xfId="167" xr:uid="{00000000-0005-0000-0000-0000A4000000}"/>
    <cellStyle name="一般 2 8 12 2" xfId="168" xr:uid="{00000000-0005-0000-0000-0000A5000000}"/>
    <cellStyle name="一般 2 8 13" xfId="169" xr:uid="{00000000-0005-0000-0000-0000A6000000}"/>
    <cellStyle name="一般 2 8 13 2" xfId="170" xr:uid="{00000000-0005-0000-0000-0000A7000000}"/>
    <cellStyle name="一般 2 8 13 3" xfId="171" xr:uid="{00000000-0005-0000-0000-0000A8000000}"/>
    <cellStyle name="一般 2 8 14" xfId="172" xr:uid="{00000000-0005-0000-0000-0000A9000000}"/>
    <cellStyle name="一般 2 8 14 10" xfId="173" xr:uid="{00000000-0005-0000-0000-0000AA000000}"/>
    <cellStyle name="一般 2 8 14 11" xfId="174" xr:uid="{00000000-0005-0000-0000-0000AB000000}"/>
    <cellStyle name="一般 2 8 14 2" xfId="175" xr:uid="{00000000-0005-0000-0000-0000AC000000}"/>
    <cellStyle name="一般 2 8 14 2 2" xfId="176" xr:uid="{00000000-0005-0000-0000-0000AD000000}"/>
    <cellStyle name="一般 2 8 14 3" xfId="177" xr:uid="{00000000-0005-0000-0000-0000AE000000}"/>
    <cellStyle name="一般 2 8 14 3 2" xfId="178" xr:uid="{00000000-0005-0000-0000-0000AF000000}"/>
    <cellStyle name="一般 2 8 14 4" xfId="179" xr:uid="{00000000-0005-0000-0000-0000B0000000}"/>
    <cellStyle name="一般 2 8 14 5" xfId="180" xr:uid="{00000000-0005-0000-0000-0000B1000000}"/>
    <cellStyle name="一般 2 8 14 6" xfId="181" xr:uid="{00000000-0005-0000-0000-0000B2000000}"/>
    <cellStyle name="一般 2 8 14 7" xfId="182" xr:uid="{00000000-0005-0000-0000-0000B3000000}"/>
    <cellStyle name="一般 2 8 14 7 2" xfId="183" xr:uid="{00000000-0005-0000-0000-0000B4000000}"/>
    <cellStyle name="一般 2 8 14 8" xfId="184" xr:uid="{00000000-0005-0000-0000-0000B5000000}"/>
    <cellStyle name="一般 2 8 14 9" xfId="185" xr:uid="{00000000-0005-0000-0000-0000B6000000}"/>
    <cellStyle name="一般 2 8 15" xfId="186" xr:uid="{00000000-0005-0000-0000-0000B7000000}"/>
    <cellStyle name="一般 2 8 16" xfId="187" xr:uid="{00000000-0005-0000-0000-0000B8000000}"/>
    <cellStyle name="一般 2 8 17" xfId="188" xr:uid="{00000000-0005-0000-0000-0000B9000000}"/>
    <cellStyle name="一般 2 8 18" xfId="189" xr:uid="{00000000-0005-0000-0000-0000BA000000}"/>
    <cellStyle name="一般 2 8 19" xfId="190" xr:uid="{00000000-0005-0000-0000-0000BB000000}"/>
    <cellStyle name="一般 2 8 2" xfId="191" xr:uid="{00000000-0005-0000-0000-0000BC000000}"/>
    <cellStyle name="一般 2 8 2 2" xfId="192" xr:uid="{00000000-0005-0000-0000-0000BD000000}"/>
    <cellStyle name="一般 2 8 2 3" xfId="193" xr:uid="{00000000-0005-0000-0000-0000BE000000}"/>
    <cellStyle name="一般 2 8 20" xfId="194" xr:uid="{00000000-0005-0000-0000-0000BF000000}"/>
    <cellStyle name="一般 2 8 21" xfId="195" xr:uid="{00000000-0005-0000-0000-0000C0000000}"/>
    <cellStyle name="一般 2 8 22" xfId="196" xr:uid="{00000000-0005-0000-0000-0000C1000000}"/>
    <cellStyle name="一般 2 8 23" xfId="197" xr:uid="{00000000-0005-0000-0000-0000C2000000}"/>
    <cellStyle name="一般 2 8 23 2" xfId="198" xr:uid="{00000000-0005-0000-0000-0000C3000000}"/>
    <cellStyle name="一般 2 8 23 3" xfId="199" xr:uid="{00000000-0005-0000-0000-0000C4000000}"/>
    <cellStyle name="一般 2 8 24" xfId="200" xr:uid="{00000000-0005-0000-0000-0000C5000000}"/>
    <cellStyle name="一般 2 8 3" xfId="201" xr:uid="{00000000-0005-0000-0000-0000C6000000}"/>
    <cellStyle name="一般 2 8 3 2" xfId="202" xr:uid="{00000000-0005-0000-0000-0000C7000000}"/>
    <cellStyle name="一般 2 8 4" xfId="203" xr:uid="{00000000-0005-0000-0000-0000C8000000}"/>
    <cellStyle name="一般 2 8 5" xfId="204" xr:uid="{00000000-0005-0000-0000-0000C9000000}"/>
    <cellStyle name="一般 2 8 6" xfId="205" xr:uid="{00000000-0005-0000-0000-0000CA000000}"/>
    <cellStyle name="一般 2 8 7" xfId="206" xr:uid="{00000000-0005-0000-0000-0000CB000000}"/>
    <cellStyle name="一般 2 8 8" xfId="207" xr:uid="{00000000-0005-0000-0000-0000CC000000}"/>
    <cellStyle name="一般 2 8 9" xfId="208" xr:uid="{00000000-0005-0000-0000-0000CD000000}"/>
    <cellStyle name="一般 2 8 9 2" xfId="209" xr:uid="{00000000-0005-0000-0000-0000CE000000}"/>
    <cellStyle name="一般 20" xfId="210" xr:uid="{00000000-0005-0000-0000-0000CF000000}"/>
    <cellStyle name="一般 21" xfId="211" xr:uid="{00000000-0005-0000-0000-0000D0000000}"/>
    <cellStyle name="一般 22" xfId="212" xr:uid="{00000000-0005-0000-0000-0000D1000000}"/>
    <cellStyle name="一般 23" xfId="213" xr:uid="{00000000-0005-0000-0000-0000D2000000}"/>
    <cellStyle name="一般 24" xfId="214" xr:uid="{00000000-0005-0000-0000-0000D3000000}"/>
    <cellStyle name="一般 3" xfId="215" xr:uid="{00000000-0005-0000-0000-0000D4000000}"/>
    <cellStyle name="一般 3 2" xfId="216" xr:uid="{00000000-0005-0000-0000-0000D5000000}"/>
    <cellStyle name="一般 3 2 2" xfId="217" xr:uid="{00000000-0005-0000-0000-0000D6000000}"/>
    <cellStyle name="一般 3 3" xfId="218" xr:uid="{00000000-0005-0000-0000-0000D7000000}"/>
    <cellStyle name="一般 3 4" xfId="219" xr:uid="{00000000-0005-0000-0000-0000D8000000}"/>
    <cellStyle name="一般 3 5" xfId="220" xr:uid="{00000000-0005-0000-0000-0000D9000000}"/>
    <cellStyle name="一般 3 5 2" xfId="221" xr:uid="{00000000-0005-0000-0000-0000DA000000}"/>
    <cellStyle name="一般 3 6" xfId="222" xr:uid="{00000000-0005-0000-0000-0000DB000000}"/>
    <cellStyle name="一般 3 7" xfId="223" xr:uid="{00000000-0005-0000-0000-0000DC000000}"/>
    <cellStyle name="一般 4" xfId="224" xr:uid="{00000000-0005-0000-0000-0000DD000000}"/>
    <cellStyle name="一般 4 2" xfId="225" xr:uid="{00000000-0005-0000-0000-0000DE000000}"/>
    <cellStyle name="一般 4 3" xfId="226" xr:uid="{00000000-0005-0000-0000-0000DF000000}"/>
    <cellStyle name="一般 5" xfId="227" xr:uid="{00000000-0005-0000-0000-0000E0000000}"/>
    <cellStyle name="一般 5 2" xfId="228" xr:uid="{00000000-0005-0000-0000-0000E1000000}"/>
    <cellStyle name="一般 6" xfId="229" xr:uid="{00000000-0005-0000-0000-0000E2000000}"/>
    <cellStyle name="一般 6 2" xfId="230" xr:uid="{00000000-0005-0000-0000-0000E3000000}"/>
    <cellStyle name="一般 7" xfId="231" xr:uid="{00000000-0005-0000-0000-0000E4000000}"/>
    <cellStyle name="一般 8" xfId="232" xr:uid="{00000000-0005-0000-0000-0000E5000000}"/>
    <cellStyle name="一般 8 2" xfId="233" xr:uid="{00000000-0005-0000-0000-0000E6000000}"/>
    <cellStyle name="一般 9" xfId="234" xr:uid="{00000000-0005-0000-0000-0000E7000000}"/>
    <cellStyle name="一般 9 2" xfId="235" xr:uid="{00000000-0005-0000-0000-0000E8000000}"/>
    <cellStyle name="千分位 10" xfId="236" xr:uid="{00000000-0005-0000-0000-0000E9000000}"/>
    <cellStyle name="千分位 2" xfId="237" xr:uid="{00000000-0005-0000-0000-0000EA000000}"/>
    <cellStyle name="千分位 2 10" xfId="238" xr:uid="{00000000-0005-0000-0000-0000EB000000}"/>
    <cellStyle name="千分位 2 10 2" xfId="239" xr:uid="{00000000-0005-0000-0000-0000EC000000}"/>
    <cellStyle name="千分位 2 11" xfId="240" xr:uid="{00000000-0005-0000-0000-0000ED000000}"/>
    <cellStyle name="千分位 2 11 2" xfId="241" xr:uid="{00000000-0005-0000-0000-0000EE000000}"/>
    <cellStyle name="千分位 2 11 3" xfId="242" xr:uid="{00000000-0005-0000-0000-0000EF000000}"/>
    <cellStyle name="千分位 2 11 4" xfId="243" xr:uid="{00000000-0005-0000-0000-0000F0000000}"/>
    <cellStyle name="千分位 2 12" xfId="244" xr:uid="{00000000-0005-0000-0000-0000F1000000}"/>
    <cellStyle name="千分位 2 12 2" xfId="245" xr:uid="{00000000-0005-0000-0000-0000F2000000}"/>
    <cellStyle name="千分位 2 12 3" xfId="246" xr:uid="{00000000-0005-0000-0000-0000F3000000}"/>
    <cellStyle name="千分位 2 12 4" xfId="247" xr:uid="{00000000-0005-0000-0000-0000F4000000}"/>
    <cellStyle name="千分位 2 13" xfId="248" xr:uid="{00000000-0005-0000-0000-0000F5000000}"/>
    <cellStyle name="千分位 2 13 2" xfId="249" xr:uid="{00000000-0005-0000-0000-0000F6000000}"/>
    <cellStyle name="千分位 2 13 3" xfId="250" xr:uid="{00000000-0005-0000-0000-0000F7000000}"/>
    <cellStyle name="千分位 2 13 4" xfId="251" xr:uid="{00000000-0005-0000-0000-0000F8000000}"/>
    <cellStyle name="千分位 2 13 5" xfId="252" xr:uid="{00000000-0005-0000-0000-0000F9000000}"/>
    <cellStyle name="千分位 2 14" xfId="253" xr:uid="{00000000-0005-0000-0000-0000FA000000}"/>
    <cellStyle name="千分位 2 14 2" xfId="254" xr:uid="{00000000-0005-0000-0000-0000FB000000}"/>
    <cellStyle name="千分位 2 14 3" xfId="255" xr:uid="{00000000-0005-0000-0000-0000FC000000}"/>
    <cellStyle name="千分位 2 15" xfId="256" xr:uid="{00000000-0005-0000-0000-0000FD000000}"/>
    <cellStyle name="千分位 2 15 2" xfId="257" xr:uid="{00000000-0005-0000-0000-0000FE000000}"/>
    <cellStyle name="千分位 2 16" xfId="258" xr:uid="{00000000-0005-0000-0000-0000FF000000}"/>
    <cellStyle name="千分位 2 17" xfId="259" xr:uid="{00000000-0005-0000-0000-000000010000}"/>
    <cellStyle name="千分位 2 17 2" xfId="260" xr:uid="{00000000-0005-0000-0000-000001010000}"/>
    <cellStyle name="千分位 2 18" xfId="261" xr:uid="{00000000-0005-0000-0000-000002010000}"/>
    <cellStyle name="千分位 2 19" xfId="262" xr:uid="{00000000-0005-0000-0000-000003010000}"/>
    <cellStyle name="千分位 2 2" xfId="263" xr:uid="{00000000-0005-0000-0000-000004010000}"/>
    <cellStyle name="千分位 2 2 2" xfId="264" xr:uid="{00000000-0005-0000-0000-000005010000}"/>
    <cellStyle name="千分位 2 2 3" xfId="265" xr:uid="{00000000-0005-0000-0000-000006010000}"/>
    <cellStyle name="千分位 2 20" xfId="266" xr:uid="{00000000-0005-0000-0000-000007010000}"/>
    <cellStyle name="千分位 2 21" xfId="267" xr:uid="{00000000-0005-0000-0000-000008010000}"/>
    <cellStyle name="千分位 2 21 2" xfId="268" xr:uid="{00000000-0005-0000-0000-000009010000}"/>
    <cellStyle name="千分位 2 22" xfId="269" xr:uid="{00000000-0005-0000-0000-00000A010000}"/>
    <cellStyle name="千分位 2 23" xfId="270" xr:uid="{00000000-0005-0000-0000-00000B010000}"/>
    <cellStyle name="千分位 2 24" xfId="271" xr:uid="{00000000-0005-0000-0000-00000C010000}"/>
    <cellStyle name="千分位 2 3" xfId="272" xr:uid="{00000000-0005-0000-0000-00000D010000}"/>
    <cellStyle name="千分位 2 3 2" xfId="273" xr:uid="{00000000-0005-0000-0000-00000E010000}"/>
    <cellStyle name="千分位 2 3 3" xfId="274" xr:uid="{00000000-0005-0000-0000-00000F010000}"/>
    <cellStyle name="千分位 2 4" xfId="275" xr:uid="{00000000-0005-0000-0000-000010010000}"/>
    <cellStyle name="千分位 2 4 2" xfId="276" xr:uid="{00000000-0005-0000-0000-000011010000}"/>
    <cellStyle name="千分位 2 5" xfId="277" xr:uid="{00000000-0005-0000-0000-000012010000}"/>
    <cellStyle name="千分位 2 5 2" xfId="278" xr:uid="{00000000-0005-0000-0000-000013010000}"/>
    <cellStyle name="千分位 2 5 3" xfId="279" xr:uid="{00000000-0005-0000-0000-000014010000}"/>
    <cellStyle name="千分位 2 6" xfId="280" xr:uid="{00000000-0005-0000-0000-000015010000}"/>
    <cellStyle name="千分位 2 6 2" xfId="281" xr:uid="{00000000-0005-0000-0000-000016010000}"/>
    <cellStyle name="千分位 2 6 3" xfId="282" xr:uid="{00000000-0005-0000-0000-000017010000}"/>
    <cellStyle name="千分位 2 6 4" xfId="283" xr:uid="{00000000-0005-0000-0000-000018010000}"/>
    <cellStyle name="千分位 2 7" xfId="284" xr:uid="{00000000-0005-0000-0000-000019010000}"/>
    <cellStyle name="千分位 2 7 2" xfId="285" xr:uid="{00000000-0005-0000-0000-00001A010000}"/>
    <cellStyle name="千分位 2 8" xfId="286" xr:uid="{00000000-0005-0000-0000-00001B010000}"/>
    <cellStyle name="千分位 2 8 2" xfId="287" xr:uid="{00000000-0005-0000-0000-00001C010000}"/>
    <cellStyle name="千分位 2 8 2 2" xfId="288" xr:uid="{00000000-0005-0000-0000-00001D010000}"/>
    <cellStyle name="千分位 2 8 3" xfId="289" xr:uid="{00000000-0005-0000-0000-00001E010000}"/>
    <cellStyle name="千分位 2 8 3 2" xfId="290" xr:uid="{00000000-0005-0000-0000-00001F010000}"/>
    <cellStyle name="千分位 2 8 3 3" xfId="291" xr:uid="{00000000-0005-0000-0000-000020010000}"/>
    <cellStyle name="千分位 2 8 4" xfId="292" xr:uid="{00000000-0005-0000-0000-000021010000}"/>
    <cellStyle name="千分位 2 8 5" xfId="293" xr:uid="{00000000-0005-0000-0000-000022010000}"/>
    <cellStyle name="千分位 2 8 6" xfId="294" xr:uid="{00000000-0005-0000-0000-000023010000}"/>
    <cellStyle name="千分位 2 9" xfId="295" xr:uid="{00000000-0005-0000-0000-000024010000}"/>
    <cellStyle name="千分位 2 9 2" xfId="296" xr:uid="{00000000-0005-0000-0000-000025010000}"/>
    <cellStyle name="千分位 2 9 3" xfId="297" xr:uid="{00000000-0005-0000-0000-000026010000}"/>
    <cellStyle name="千分位 3" xfId="298" xr:uid="{00000000-0005-0000-0000-000027010000}"/>
    <cellStyle name="千分位 4" xfId="299" xr:uid="{00000000-0005-0000-0000-000028010000}"/>
    <cellStyle name="千分位 5" xfId="300" xr:uid="{00000000-0005-0000-0000-000029010000}"/>
    <cellStyle name="千分位 5 2" xfId="301" xr:uid="{00000000-0005-0000-0000-00002A010000}"/>
    <cellStyle name="千分位 6" xfId="302" xr:uid="{00000000-0005-0000-0000-00002B010000}"/>
    <cellStyle name="千分位 7" xfId="303" xr:uid="{00000000-0005-0000-0000-00002C010000}"/>
    <cellStyle name="千分位 8" xfId="304" xr:uid="{00000000-0005-0000-0000-00002D010000}"/>
    <cellStyle name="千分位 9" xfId="3" xr:uid="{00000000-0005-0000-0000-00002E010000}"/>
    <cellStyle name="好_1001024-晉欣重要管制流程 (3)" xfId="305" xr:uid="{00000000-0005-0000-0000-00002F010000}"/>
    <cellStyle name="好_Sheet1" xfId="306" xr:uid="{00000000-0005-0000-0000-000030010000}"/>
    <cellStyle name="好_工作日報表---" xfId="307" xr:uid="{00000000-0005-0000-0000-000031010000}"/>
    <cellStyle name="好_晉欣重要管制流程-油炸作業" xfId="308" xr:uid="{00000000-0005-0000-0000-000032010000}"/>
    <cellStyle name="好_晉欣重要管制流程-原物料驗收" xfId="309" xr:uid="{00000000-0005-0000-0000-000033010000}"/>
    <cellStyle name="好_晉欣重要管制流程-烤箱作業" xfId="310" xr:uid="{00000000-0005-0000-0000-000034010000}"/>
    <cellStyle name="好_晉欣重要管制流程-理貨作業" xfId="311" xr:uid="{00000000-0005-0000-0000-000035010000}"/>
    <cellStyle name="好_晉欣重要管制流程-煮麵作業" xfId="312" xr:uid="{00000000-0005-0000-0000-000036010000}"/>
    <cellStyle name="好_晉欣重要管制流程-飯糰機操作&amp;丼飯作業&amp;三明治&amp;標籤&amp;炊飯&amp;美生菜" xfId="313" xr:uid="{00000000-0005-0000-0000-000037010000}"/>
    <cellStyle name="好_晉欣重要管制流程-準備室作業" xfId="314" xr:uid="{00000000-0005-0000-0000-000038010000}"/>
    <cellStyle name="好_晉欣重要管制流程-補料作業" xfId="315" xr:uid="{00000000-0005-0000-0000-000039010000}"/>
    <cellStyle name="好_配料相關一、二--------" xfId="316" xr:uid="{00000000-0005-0000-0000-00003A010000}"/>
    <cellStyle name="百分比 2" xfId="317" xr:uid="{00000000-0005-0000-0000-00003B010000}"/>
    <cellStyle name="百分比 2 2" xfId="318" xr:uid="{00000000-0005-0000-0000-00003C010000}"/>
    <cellStyle name="百分比 2 2 2" xfId="319" xr:uid="{00000000-0005-0000-0000-00003D010000}"/>
    <cellStyle name="百分比 2 2 2 2" xfId="6" xr:uid="{00000000-0005-0000-0000-00003E010000}"/>
    <cellStyle name="百分比 2 3" xfId="320" xr:uid="{00000000-0005-0000-0000-00003F010000}"/>
    <cellStyle name="百分比 2 4" xfId="321" xr:uid="{00000000-0005-0000-0000-000040010000}"/>
    <cellStyle name="百分比 2 5" xfId="5" xr:uid="{00000000-0005-0000-0000-000041010000}"/>
    <cellStyle name="百分比 3" xfId="322" xr:uid="{00000000-0005-0000-0000-000042010000}"/>
    <cellStyle name="百分比 3 2" xfId="323" xr:uid="{00000000-0005-0000-0000-000043010000}"/>
    <cellStyle name="百分比 3 3" xfId="324" xr:uid="{00000000-0005-0000-0000-000044010000}"/>
    <cellStyle name="百分比 4" xfId="325" xr:uid="{00000000-0005-0000-0000-000045010000}"/>
    <cellStyle name="百分比 4 2" xfId="326" xr:uid="{00000000-0005-0000-0000-000046010000}"/>
    <cellStyle name="百分比 4 2 2" xfId="327" xr:uid="{00000000-0005-0000-0000-000047010000}"/>
    <cellStyle name="百分比 4 2 2 2" xfId="328" xr:uid="{00000000-0005-0000-0000-000048010000}"/>
    <cellStyle name="百分比 4 2 3" xfId="329" xr:uid="{00000000-0005-0000-0000-000049010000}"/>
    <cellStyle name="百分比 4 3" xfId="330" xr:uid="{00000000-0005-0000-0000-00004A010000}"/>
    <cellStyle name="百分比 4 3 2" xfId="331" xr:uid="{00000000-0005-0000-0000-00004B010000}"/>
    <cellStyle name="百分比 4 3 2 2" xfId="332" xr:uid="{00000000-0005-0000-0000-00004C010000}"/>
    <cellStyle name="百分比 4 3 2 2 2" xfId="333" xr:uid="{00000000-0005-0000-0000-00004D010000}"/>
    <cellStyle name="百分比 4 3 2 2 2 2" xfId="334" xr:uid="{00000000-0005-0000-0000-00004E010000}"/>
    <cellStyle name="百分比 4 3 2 2 2 2 2" xfId="335" xr:uid="{00000000-0005-0000-0000-00004F010000}"/>
    <cellStyle name="百分比 4 4" xfId="336" xr:uid="{00000000-0005-0000-0000-000050010000}"/>
    <cellStyle name="百分比 5" xfId="337" xr:uid="{00000000-0005-0000-0000-000051010000}"/>
    <cellStyle name="百分比 5 2" xfId="338" xr:uid="{00000000-0005-0000-0000-000052010000}"/>
    <cellStyle name="百分比 5 3" xfId="339" xr:uid="{00000000-0005-0000-0000-000053010000}"/>
    <cellStyle name="百分比 6" xfId="340" xr:uid="{00000000-0005-0000-0000-000054010000}"/>
    <cellStyle name="百分比 7" xfId="341" xr:uid="{00000000-0005-0000-0000-000055010000}"/>
    <cellStyle name="桁区切り 2" xfId="342" xr:uid="{00000000-0005-0000-0000-000056010000}"/>
    <cellStyle name="貨幣 2" xfId="343" xr:uid="{00000000-0005-0000-0000-000057010000}"/>
    <cellStyle name="通貨 2" xfId="344" xr:uid="{00000000-0005-0000-0000-000058010000}"/>
    <cellStyle name="超連結 2" xfId="345" xr:uid="{00000000-0005-0000-0000-000059010000}"/>
    <cellStyle name="標準 2" xfId="346" xr:uid="{00000000-0005-0000-0000-00005A010000}"/>
    <cellStyle name="標準 3" xfId="347" xr:uid="{00000000-0005-0000-0000-00005B010000}"/>
    <cellStyle name="標準 3 2" xfId="348" xr:uid="{00000000-0005-0000-0000-00005C010000}"/>
    <cellStyle name="標準 4" xfId="349" xr:uid="{00000000-0005-0000-0000-00005D010000}"/>
    <cellStyle name="標準 4 2" xfId="350" xr:uid="{00000000-0005-0000-0000-00005E010000}"/>
    <cellStyle name="標準 5" xfId="351" xr:uid="{00000000-0005-0000-0000-00005F010000}"/>
    <cellStyle name="標準 6" xfId="352" xr:uid="{00000000-0005-0000-0000-000060010000}"/>
    <cellStyle name="標準 7" xfId="353" xr:uid="{00000000-0005-0000-0000-000061010000}"/>
    <cellStyle name="壞_1001024-晉欣重要管制流程 (3)" xfId="354" xr:uid="{00000000-0005-0000-0000-000062010000}"/>
    <cellStyle name="壞_Sheet1" xfId="355" xr:uid="{00000000-0005-0000-0000-000063010000}"/>
    <cellStyle name="壞_工作日報表---" xfId="356" xr:uid="{00000000-0005-0000-0000-000064010000}"/>
    <cellStyle name="壞_晉欣重要管制流程-油炸作業" xfId="357" xr:uid="{00000000-0005-0000-0000-000065010000}"/>
    <cellStyle name="壞_晉欣重要管制流程-原物料驗收" xfId="358" xr:uid="{00000000-0005-0000-0000-000066010000}"/>
    <cellStyle name="壞_晉欣重要管制流程-烤箱作業" xfId="359" xr:uid="{00000000-0005-0000-0000-000067010000}"/>
    <cellStyle name="壞_晉欣重要管制流程-理貨作業" xfId="360" xr:uid="{00000000-0005-0000-0000-000068010000}"/>
    <cellStyle name="壞_晉欣重要管制流程-煮麵作業" xfId="361" xr:uid="{00000000-0005-0000-0000-000069010000}"/>
    <cellStyle name="壞_晉欣重要管制流程-飯糰機操作&amp;丼飯作業&amp;三明治&amp;標籤&amp;炊飯&amp;美生菜" xfId="362" xr:uid="{00000000-0005-0000-0000-00006A010000}"/>
    <cellStyle name="壞_晉欣重要管制流程-準備室作業" xfId="363" xr:uid="{00000000-0005-0000-0000-00006B010000}"/>
    <cellStyle name="壞_晉欣重要管制流程-補料作業" xfId="364" xr:uid="{00000000-0005-0000-0000-00006C010000}"/>
    <cellStyle name="壞_配料相關一、二--------" xfId="365" xr:uid="{00000000-0005-0000-0000-00006D010000}"/>
  </cellStyles>
  <dxfs count="78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88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W38"/>
  <sheetViews>
    <sheetView zoomScale="40" zoomScaleNormal="40" workbookViewId="0">
      <selection activeCell="F7" sqref="F7:G7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2</v>
      </c>
      <c r="E3" s="583"/>
      <c r="F3" s="572" t="s">
        <v>3</v>
      </c>
      <c r="G3" s="533"/>
      <c r="H3" s="584">
        <v>268923.40000000002</v>
      </c>
      <c r="I3" s="585"/>
      <c r="J3" s="572" t="s">
        <v>4</v>
      </c>
      <c r="K3" s="533"/>
      <c r="L3" s="577">
        <v>8760270.1541740764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381.38234435074196</v>
      </c>
      <c r="G6" s="574"/>
      <c r="H6" s="552">
        <f>AVERAGE(D13:P13,Q13)</f>
        <v>144.31511255116598</v>
      </c>
      <c r="I6" s="553"/>
      <c r="J6" s="552">
        <f>AVERAGE(D30:E30,G30:H30)</f>
        <v>711.25</v>
      </c>
      <c r="K6" s="553"/>
      <c r="L6" s="554">
        <f>AVERAGE(J30:M30)</f>
        <v>881.25</v>
      </c>
      <c r="M6" s="555"/>
      <c r="N6" s="556">
        <v>0</v>
      </c>
      <c r="O6" s="541">
        <v>0</v>
      </c>
      <c r="P6" s="557">
        <v>11</v>
      </c>
      <c r="Q6" s="541">
        <v>7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AVERAGE(D14:O14,P14:Q14,D31:E31,J31:M31,G31:H31)</f>
        <v>364.81719569424456</v>
      </c>
      <c r="G7" s="545"/>
      <c r="H7" s="546">
        <f>AVERAGE(D14:P14,Q14)</f>
        <v>131.42161120475163</v>
      </c>
      <c r="I7" s="547"/>
      <c r="J7" s="546">
        <f>AVERAGE(D31:E31,G31:H31)</f>
        <v>711.61582382610084</v>
      </c>
      <c r="K7" s="547"/>
      <c r="L7" s="548">
        <f>AVERAGE(J31:M31)</f>
        <v>834.90311327561358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AVERAGE(D15:O15,P15:Q15,D32:E32,G32:H32,J32:M32)</f>
        <v>0.92320152119599086</v>
      </c>
      <c r="G8" s="551"/>
      <c r="H8" s="550">
        <f>AVERAGE(D15:O15,P15:Q15)</f>
        <v>0.90738617838826041</v>
      </c>
      <c r="I8" s="551"/>
      <c r="J8" s="550">
        <f>AVERAGE(D32:E32,G32:H32)</f>
        <v>0.95028190255253187</v>
      </c>
      <c r="K8" s="551"/>
      <c r="L8" s="550">
        <f>AVERAGE(J32:M32)</f>
        <v>0.9514748396665067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137.63871548619449</v>
      </c>
      <c r="E13" s="19">
        <v>120.90124821858569</v>
      </c>
      <c r="F13" s="19">
        <v>152.21134953797491</v>
      </c>
      <c r="G13" s="19">
        <v>314.46258503401361</v>
      </c>
      <c r="H13" s="19">
        <v>228.57142857142858</v>
      </c>
      <c r="I13" s="19">
        <v>87.277740920929773</v>
      </c>
      <c r="J13" s="19">
        <v>88.589119858469687</v>
      </c>
      <c r="K13" s="19">
        <v>101.08741776315789</v>
      </c>
      <c r="L13" s="19">
        <v>83.700101288078585</v>
      </c>
      <c r="M13" s="19">
        <v>80.88570964448158</v>
      </c>
      <c r="N13" s="19">
        <v>88.025958482808335</v>
      </c>
      <c r="O13" s="19">
        <v>226.9047619047619</v>
      </c>
      <c r="P13" s="19">
        <v>160.15543900543898</v>
      </c>
      <c r="Q13" s="21">
        <v>150</v>
      </c>
    </row>
    <row r="14" spans="2:17" ht="39.950000000000003" customHeight="1">
      <c r="B14" s="525"/>
      <c r="C14" s="14" t="s">
        <v>42</v>
      </c>
      <c r="D14" s="19">
        <v>127.04636271241952</v>
      </c>
      <c r="E14" s="19">
        <v>106.42673974022325</v>
      </c>
      <c r="F14" s="19">
        <v>130.3203060998608</v>
      </c>
      <c r="G14" s="19">
        <v>285.41826181011271</v>
      </c>
      <c r="H14" s="19">
        <v>224.40157971473451</v>
      </c>
      <c r="I14" s="19">
        <v>78.643421047612449</v>
      </c>
      <c r="J14" s="19">
        <v>80.097359885478099</v>
      </c>
      <c r="K14" s="19">
        <v>84.212183248162674</v>
      </c>
      <c r="L14" s="19">
        <v>77.199883759520318</v>
      </c>
      <c r="M14" s="19">
        <v>72.521560916405235</v>
      </c>
      <c r="N14" s="19">
        <v>80.30594711750669</v>
      </c>
      <c r="O14" s="19">
        <v>194.8011834780346</v>
      </c>
      <c r="P14" s="19">
        <v>150.36686379554831</v>
      </c>
      <c r="Q14" s="9">
        <v>148.14090354090357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0.92304234505270866</v>
      </c>
      <c r="E15" s="10">
        <f t="shared" si="0"/>
        <v>0.88027825442965668</v>
      </c>
      <c r="F15" s="10">
        <f t="shared" si="0"/>
        <v>0.85617995304185546</v>
      </c>
      <c r="G15" s="10">
        <f t="shared" si="0"/>
        <v>0.9076382227769344</v>
      </c>
      <c r="H15" s="10">
        <f t="shared" si="0"/>
        <v>0.9817569112519634</v>
      </c>
      <c r="I15" s="10">
        <f t="shared" si="0"/>
        <v>0.90107076807659725</v>
      </c>
      <c r="J15" s="10">
        <f t="shared" si="0"/>
        <v>0.90414443685005497</v>
      </c>
      <c r="K15" s="10">
        <f t="shared" si="0"/>
        <v>0.83306295789914298</v>
      </c>
      <c r="L15" s="10">
        <f t="shared" si="0"/>
        <v>0.92233919160759614</v>
      </c>
      <c r="M15" s="10">
        <f t="shared" si="0"/>
        <v>0.89659299813478255</v>
      </c>
      <c r="N15" s="10">
        <f t="shared" si="0"/>
        <v>0.91229846856130081</v>
      </c>
      <c r="O15" s="10">
        <f t="shared" si="0"/>
        <v>0.85851518426835816</v>
      </c>
      <c r="P15" s="362">
        <f t="shared" si="0"/>
        <v>0.93888078187867074</v>
      </c>
      <c r="Q15" s="11">
        <f t="shared" si="0"/>
        <v>0.98760602360602379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0.4375</v>
      </c>
    </row>
    <row r="17" spans="2:23" ht="22.9" customHeight="1">
      <c r="B17" s="528"/>
      <c r="C17" s="360" t="s">
        <v>46</v>
      </c>
      <c r="D17" s="12">
        <v>0.72777777777777775</v>
      </c>
      <c r="E17" s="12">
        <v>0.64374999999999982</v>
      </c>
      <c r="F17" s="12">
        <v>0.57152777777777763</v>
      </c>
      <c r="G17" s="12">
        <v>0.63611111111111107</v>
      </c>
      <c r="H17" s="12">
        <v>0.62430555555555567</v>
      </c>
      <c r="I17" s="12">
        <v>0.70277777777777761</v>
      </c>
      <c r="J17" s="12">
        <v>0.74236111111111103</v>
      </c>
      <c r="K17" s="12">
        <v>0.72916666666666663</v>
      </c>
      <c r="L17" s="12">
        <v>0.97083333333333321</v>
      </c>
      <c r="M17" s="12">
        <v>0.95694444444444426</v>
      </c>
      <c r="N17" s="12">
        <v>0.96249999999999969</v>
      </c>
      <c r="O17" s="22">
        <v>0.87499999999999989</v>
      </c>
      <c r="P17" s="12">
        <v>0.62916666666666665</v>
      </c>
      <c r="Q17" s="363">
        <v>0.56597222222222221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>
        <v>2</v>
      </c>
      <c r="F20" s="365">
        <v>1</v>
      </c>
      <c r="G20" s="365">
        <v>1</v>
      </c>
      <c r="H20" s="365">
        <v>1</v>
      </c>
      <c r="I20" s="365" t="s">
        <v>49</v>
      </c>
      <c r="J20" s="365">
        <v>1</v>
      </c>
      <c r="K20" s="365">
        <v>1</v>
      </c>
      <c r="L20" s="365">
        <v>1</v>
      </c>
      <c r="M20" s="365">
        <v>1</v>
      </c>
      <c r="N20" s="365">
        <v>1</v>
      </c>
      <c r="O20" s="365" t="s">
        <v>49</v>
      </c>
      <c r="P20" s="365">
        <v>1</v>
      </c>
      <c r="Q20" s="366"/>
    </row>
    <row r="21" spans="2:23" ht="22.9" customHeight="1">
      <c r="B21" s="532"/>
      <c r="C21" s="364" t="s">
        <v>52</v>
      </c>
      <c r="D21" s="365">
        <v>2</v>
      </c>
      <c r="E21" s="365">
        <v>1</v>
      </c>
      <c r="F21" s="365" t="s">
        <v>49</v>
      </c>
      <c r="G21" s="365" t="s">
        <v>49</v>
      </c>
      <c r="H21" s="365" t="s">
        <v>49</v>
      </c>
      <c r="I21" s="365">
        <v>1</v>
      </c>
      <c r="J21" s="365" t="s">
        <v>49</v>
      </c>
      <c r="K21" s="365" t="s">
        <v>49</v>
      </c>
      <c r="L21" s="365">
        <v>1</v>
      </c>
      <c r="M21" s="365">
        <v>1</v>
      </c>
      <c r="N21" s="365" t="s">
        <v>49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18.857142857142858</v>
      </c>
      <c r="E22" s="367">
        <v>16.857142857142858</v>
      </c>
      <c r="F22" s="367">
        <v>14.571428571428571</v>
      </c>
      <c r="G22" s="367">
        <v>6</v>
      </c>
      <c r="H22" s="367">
        <v>6.6</v>
      </c>
      <c r="I22" s="367">
        <v>17.714285714285715</v>
      </c>
      <c r="J22" s="367">
        <v>18.142857142857142</v>
      </c>
      <c r="K22" s="367">
        <v>17.75</v>
      </c>
      <c r="L22" s="367">
        <v>16.8</v>
      </c>
      <c r="M22" s="367">
        <v>18.666666666666668</v>
      </c>
      <c r="N22" s="367">
        <v>17.222222222222221</v>
      </c>
      <c r="O22" s="367">
        <v>9.5714285714285712</v>
      </c>
      <c r="P22" s="367">
        <v>13.833333333333334</v>
      </c>
      <c r="Q22" s="368">
        <v>12.666666666666666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161.75267973856214</v>
      </c>
      <c r="E31" s="8">
        <v>820.47598162071756</v>
      </c>
      <c r="F31" s="8">
        <v>0</v>
      </c>
      <c r="G31" s="8">
        <v>912.18918017306464</v>
      </c>
      <c r="H31" s="376">
        <v>952.04545377205875</v>
      </c>
      <c r="I31" s="375">
        <v>0</v>
      </c>
      <c r="J31" s="8">
        <v>942.66666666667004</v>
      </c>
      <c r="K31" s="8">
        <v>622.55873015872942</v>
      </c>
      <c r="L31" s="8">
        <v>902.44333333333384</v>
      </c>
      <c r="M31" s="376">
        <v>871.94372294372101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0.73523945335710061</v>
      </c>
      <c r="E32" s="10">
        <f t="shared" si="1"/>
        <v>0.99451634135844558</v>
      </c>
      <c r="F32" s="10">
        <f t="shared" si="1"/>
        <v>0</v>
      </c>
      <c r="G32" s="10">
        <f t="shared" si="1"/>
        <v>1.0135435335256273</v>
      </c>
      <c r="H32" s="10">
        <f t="shared" si="1"/>
        <v>1.0578282819689542</v>
      </c>
      <c r="I32" s="375">
        <f t="shared" si="1"/>
        <v>0</v>
      </c>
      <c r="J32" s="10">
        <f t="shared" si="1"/>
        <v>1.1426262626262667</v>
      </c>
      <c r="K32" s="10">
        <f t="shared" si="1"/>
        <v>0.69173192239858827</v>
      </c>
      <c r="L32" s="10">
        <f t="shared" si="1"/>
        <v>1.0027148148148153</v>
      </c>
      <c r="M32" s="11">
        <f t="shared" si="1"/>
        <v>0.9688263588263567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2843.0769230769156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0.39583333333333331</v>
      </c>
      <c r="E34" s="12">
        <v>0.37708333333333338</v>
      </c>
      <c r="F34" s="12">
        <v>0</v>
      </c>
      <c r="G34" s="12">
        <v>1066.6666666666658</v>
      </c>
      <c r="H34" s="363">
        <v>0.47847222222222219</v>
      </c>
      <c r="I34" s="23">
        <v>0</v>
      </c>
      <c r="J34" s="12">
        <v>0.73263888888888884</v>
      </c>
      <c r="K34" s="12">
        <v>0.85416666666666663</v>
      </c>
      <c r="L34" s="12">
        <v>1.0416666666666667</v>
      </c>
      <c r="M34" s="13">
        <v>1.125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0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82" priority="1" operator="lessThan">
      <formula>0.8</formula>
    </cfRule>
  </conditionalFormatting>
  <conditionalFormatting sqref="D15:Q15">
    <cfRule type="cellIs" dxfId="781" priority="4" operator="lessThan">
      <formula>0.8</formula>
    </cfRule>
  </conditionalFormatting>
  <conditionalFormatting sqref="J32:M32">
    <cfRule type="cellIs" dxfId="78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A1:R126"/>
  <sheetViews>
    <sheetView zoomScale="70" zoomScaleNormal="70" workbookViewId="0">
      <selection activeCell="H6" sqref="H6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86041</v>
      </c>
      <c r="F1" s="278" t="s">
        <v>4</v>
      </c>
      <c r="G1" s="279">
        <f>SUM(H5:H124)</f>
        <v>1599609.4945454546</v>
      </c>
      <c r="H1" s="280" t="s">
        <v>80</v>
      </c>
      <c r="I1" s="281">
        <f>+J16+J64+J24+J38+J51+J81+J100+J91+J57+J124+J111</f>
        <v>45.828571428571429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83</v>
      </c>
      <c r="B2" s="634"/>
      <c r="C2" s="283"/>
      <c r="D2" s="409" t="s">
        <v>84</v>
      </c>
      <c r="E2" s="284">
        <f>AVERAGE(L16,L24,L38,L51,L100,L111,L91)</f>
        <v>599.67304917648619</v>
      </c>
      <c r="F2" s="285" t="s">
        <v>85</v>
      </c>
      <c r="G2" s="286">
        <f>G1/E1</f>
        <v>18.591247132709459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827</v>
      </c>
      <c r="H5" s="291">
        <f>F5*G5</f>
        <v>21204.28</v>
      </c>
      <c r="I5" s="412"/>
      <c r="J5" s="292">
        <v>10</v>
      </c>
      <c r="K5" s="293">
        <f t="shared" ref="K5:K7" si="0">G5/P5*60</f>
        <v>1417.7142857142844</v>
      </c>
      <c r="L5" s="294">
        <f t="shared" ref="L5:L7" si="1">K5/J5</f>
        <v>141.77142857142843</v>
      </c>
      <c r="M5" s="295">
        <v>0.4375</v>
      </c>
      <c r="N5" s="295">
        <v>0.46180555555555558</v>
      </c>
      <c r="O5" s="289">
        <v>5</v>
      </c>
      <c r="P5" s="415">
        <f t="shared" ref="P5:P7" si="2">(N5-M5)*24*60</f>
        <v>35.000000000000036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2224</v>
      </c>
      <c r="H6" s="291">
        <f t="shared" ref="H6:H15" si="3">F6*G6</f>
        <v>66386.400000000009</v>
      </c>
      <c r="I6" s="412"/>
      <c r="J6" s="292">
        <v>12</v>
      </c>
      <c r="K6" s="293">
        <f t="shared" si="0"/>
        <v>1779.2000000000005</v>
      </c>
      <c r="L6" s="294">
        <f t="shared" si="1"/>
        <v>148.26666666666671</v>
      </c>
      <c r="M6" s="295">
        <v>0.46527777777777773</v>
      </c>
      <c r="N6" s="295">
        <v>0.51736111111111105</v>
      </c>
      <c r="O6" s="289">
        <v>5</v>
      </c>
      <c r="P6" s="415">
        <f t="shared" si="2"/>
        <v>74.999999999999972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2007</v>
      </c>
      <c r="H7" s="291">
        <f t="shared" si="3"/>
        <v>59246.64</v>
      </c>
      <c r="I7" s="412"/>
      <c r="J7" s="292">
        <v>12</v>
      </c>
      <c r="K7" s="293">
        <f t="shared" si="0"/>
        <v>1852.6153846153866</v>
      </c>
      <c r="L7" s="294">
        <f t="shared" si="1"/>
        <v>154.38461538461556</v>
      </c>
      <c r="M7" s="295">
        <v>0.52083333333333337</v>
      </c>
      <c r="N7" s="295">
        <v>0.56597222222222221</v>
      </c>
      <c r="O7" s="289">
        <v>5</v>
      </c>
      <c r="P7" s="415">
        <f t="shared" si="2"/>
        <v>64.999999999999929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1683.1765567765572</v>
      </c>
      <c r="L16" s="303">
        <f>AVERAGE(L5:L15)</f>
        <v>148.14090354090357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2224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1569.8823529411775</v>
      </c>
      <c r="L17" s="294">
        <f>K17/J17</f>
        <v>174.43137254901973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2007</v>
      </c>
      <c r="H18" s="291">
        <f t="shared" si="4"/>
        <v>0</v>
      </c>
      <c r="I18" s="412"/>
      <c r="J18" s="292">
        <v>9</v>
      </c>
      <c r="K18" s="293">
        <f t="shared" si="5"/>
        <v>1605.5999999999997</v>
      </c>
      <c r="L18" s="294">
        <f t="shared" ref="L18:L19" si="6">K18/J18</f>
        <v>178.39999999999998</v>
      </c>
      <c r="M18" s="295">
        <v>0.23611111111111113</v>
      </c>
      <c r="N18" s="295">
        <v>0.28819444444444448</v>
      </c>
      <c r="O18" s="289">
        <v>5</v>
      </c>
      <c r="P18" s="415">
        <f t="shared" ref="P18:P19" si="7">(N18-M18)*24*60</f>
        <v>75.000000000000014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4966</v>
      </c>
      <c r="H19" s="291">
        <f t="shared" si="4"/>
        <v>97482.58</v>
      </c>
      <c r="I19" s="412"/>
      <c r="J19" s="292">
        <v>15</v>
      </c>
      <c r="K19" s="293">
        <f t="shared" si="5"/>
        <v>1986.4000000000005</v>
      </c>
      <c r="L19" s="294">
        <f t="shared" si="6"/>
        <v>132.4266666666667</v>
      </c>
      <c r="M19" s="295">
        <v>0.29166666666666669</v>
      </c>
      <c r="N19" s="295">
        <v>0.39583333333333331</v>
      </c>
      <c r="O19" s="289">
        <v>5</v>
      </c>
      <c r="P19" s="415">
        <f t="shared" si="7"/>
        <v>149.99999999999994</v>
      </c>
      <c r="Q19" s="296">
        <v>0.47569444444444442</v>
      </c>
      <c r="R19" s="296">
        <v>0.50347222222222221</v>
      </c>
    </row>
    <row r="20" spans="1:18" ht="15.75" customHeight="1">
      <c r="A20" s="625"/>
      <c r="B20" s="290">
        <v>0</v>
      </c>
      <c r="C20" s="411"/>
      <c r="D20" s="306"/>
      <c r="E20" s="306"/>
      <c r="F20" s="397" t="s">
        <v>109</v>
      </c>
      <c r="G20" s="410"/>
      <c r="H20" s="291">
        <f t="shared" si="4"/>
        <v>0</v>
      </c>
      <c r="I20" s="412"/>
      <c r="J20" s="292"/>
      <c r="K20" s="293"/>
      <c r="L20" s="294"/>
      <c r="M20" s="295"/>
      <c r="N20" s="295"/>
      <c r="O20" s="289"/>
      <c r="P20" s="415"/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11</v>
      </c>
      <c r="K24" s="302">
        <f>AVERAGE(K17:K23)</f>
        <v>1720.6274509803925</v>
      </c>
      <c r="L24" s="303">
        <f>AVERAGE(L17:L23)</f>
        <v>161.75267973856214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1663</v>
      </c>
      <c r="H25" s="291">
        <f t="shared" ref="H25:H37" si="8">F25*G25</f>
        <v>30815.390000000003</v>
      </c>
      <c r="I25" s="412"/>
      <c r="J25" s="292">
        <v>3</v>
      </c>
      <c r="K25" s="293">
        <f t="shared" ref="K25:K28" si="9">G25/P25*60</f>
        <v>2771.6666666666642</v>
      </c>
      <c r="L25" s="294">
        <f t="shared" ref="L25:L28" si="10">K25/J25</f>
        <v>923.88888888888812</v>
      </c>
      <c r="M25" s="295">
        <v>0.18055555555555555</v>
      </c>
      <c r="N25" s="295">
        <v>0.20555555555555557</v>
      </c>
      <c r="O25" s="289">
        <v>20</v>
      </c>
      <c r="P25" s="415">
        <f t="shared" ref="P25:P28" si="11">(N25-M25)*24*60</f>
        <v>36.000000000000028</v>
      </c>
      <c r="Q25" s="296">
        <v>0.20486111111111113</v>
      </c>
      <c r="R25" s="296">
        <v>0.24652777777777779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859</v>
      </c>
      <c r="H26" s="291">
        <f t="shared" si="8"/>
        <v>12910.769999999999</v>
      </c>
      <c r="I26" s="412"/>
      <c r="J26" s="292">
        <v>4</v>
      </c>
      <c r="K26" s="293">
        <f t="shared" si="9"/>
        <v>2712.6315789473661</v>
      </c>
      <c r="L26" s="294">
        <f t="shared" si="10"/>
        <v>678.15789473684151</v>
      </c>
      <c r="M26" s="295">
        <v>0.26458333333333334</v>
      </c>
      <c r="N26" s="295">
        <v>0.27777777777777779</v>
      </c>
      <c r="O26" s="289">
        <v>25</v>
      </c>
      <c r="P26" s="415">
        <f t="shared" si="11"/>
        <v>19.000000000000014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2931</v>
      </c>
      <c r="H27" s="291">
        <f t="shared" si="8"/>
        <v>53285.58</v>
      </c>
      <c r="I27" s="412"/>
      <c r="J27" s="292">
        <v>4</v>
      </c>
      <c r="K27" s="293">
        <f t="shared" si="9"/>
        <v>2791.4285714285706</v>
      </c>
      <c r="L27" s="294">
        <f t="shared" si="10"/>
        <v>697.85714285714266</v>
      </c>
      <c r="M27" s="295">
        <v>0.29166666666666669</v>
      </c>
      <c r="N27" s="295">
        <v>0.3354166666666667</v>
      </c>
      <c r="O27" s="289">
        <v>20</v>
      </c>
      <c r="P27" s="415">
        <f t="shared" si="11"/>
        <v>63.000000000000014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1964</v>
      </c>
      <c r="H28" s="291">
        <f t="shared" si="8"/>
        <v>48962.52</v>
      </c>
      <c r="I28" s="412"/>
      <c r="J28" s="292">
        <v>3</v>
      </c>
      <c r="K28" s="293">
        <f t="shared" si="9"/>
        <v>2945.9999999999927</v>
      </c>
      <c r="L28" s="294">
        <f t="shared" si="10"/>
        <v>981.99999999999761</v>
      </c>
      <c r="M28" s="295">
        <v>0.34930555555555554</v>
      </c>
      <c r="N28" s="295">
        <v>0.37708333333333338</v>
      </c>
      <c r="O28" s="289">
        <v>20</v>
      </c>
      <c r="P28" s="415">
        <f t="shared" si="11"/>
        <v>40.000000000000099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2805.4317042606485</v>
      </c>
      <c r="L38" s="303">
        <f>AVERAGE(L25:L37)</f>
        <v>820.47598162071756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960</v>
      </c>
      <c r="H52" s="291">
        <f>F52*G52</f>
        <v>17452.8</v>
      </c>
      <c r="I52" s="412"/>
      <c r="J52" s="292">
        <v>3</v>
      </c>
      <c r="K52" s="293">
        <f>G52/P52*60</f>
        <v>3199.9999999999977</v>
      </c>
      <c r="L52" s="294">
        <f>K52/J52</f>
        <v>1066.6666666666658</v>
      </c>
      <c r="M52" s="295">
        <v>0.30555555555555552</v>
      </c>
      <c r="N52" s="295">
        <v>0.31805555555555554</v>
      </c>
      <c r="O52" s="293">
        <v>20</v>
      </c>
      <c r="P52" s="415">
        <f>(N52-M52)*24*60</f>
        <v>18.000000000000014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639</v>
      </c>
      <c r="H53" s="291">
        <f t="shared" ref="H53:H116" si="13">F53*G53</f>
        <v>15994.17</v>
      </c>
      <c r="I53" s="412"/>
      <c r="J53" s="292">
        <v>4</v>
      </c>
      <c r="K53" s="293">
        <f t="shared" ref="K53:K59" si="14">G53/P53*60</f>
        <v>3195.0000000000114</v>
      </c>
      <c r="L53" s="294">
        <f t="shared" ref="L53:L59" si="15">K53/J53</f>
        <v>798.75000000000284</v>
      </c>
      <c r="M53" s="295">
        <v>0.33194444444444443</v>
      </c>
      <c r="N53" s="295">
        <v>0.34027777777777773</v>
      </c>
      <c r="O53" s="293">
        <v>20</v>
      </c>
      <c r="P53" s="415">
        <f t="shared" ref="P53:P59" si="16">(N53-M53)*24*60</f>
        <v>11.999999999999957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835</v>
      </c>
      <c r="H54" s="291">
        <f t="shared" si="13"/>
        <v>20724.7</v>
      </c>
      <c r="I54" s="412"/>
      <c r="J54" s="292">
        <v>4</v>
      </c>
      <c r="K54" s="293">
        <f t="shared" si="14"/>
        <v>3131.2499999999959</v>
      </c>
      <c r="L54" s="294">
        <f t="shared" si="15"/>
        <v>782.81249999999898</v>
      </c>
      <c r="M54" s="295">
        <v>0.35416666666666669</v>
      </c>
      <c r="N54" s="295">
        <v>0.36527777777777781</v>
      </c>
      <c r="O54" s="293">
        <v>20</v>
      </c>
      <c r="P54" s="415">
        <f t="shared" si="16"/>
        <v>16.000000000000021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616</v>
      </c>
      <c r="H55" s="291">
        <f t="shared" si="13"/>
        <v>14611.519999999999</v>
      </c>
      <c r="I55" s="412"/>
      <c r="J55" s="292">
        <v>4</v>
      </c>
      <c r="K55" s="293">
        <f t="shared" si="14"/>
        <v>2843.0769230769156</v>
      </c>
      <c r="L55" s="294">
        <f t="shared" si="15"/>
        <v>710.7692307692289</v>
      </c>
      <c r="M55" s="295">
        <v>0.37916666666666665</v>
      </c>
      <c r="N55" s="295">
        <v>0.38819444444444445</v>
      </c>
      <c r="O55" s="293">
        <v>20</v>
      </c>
      <c r="P55" s="415">
        <f t="shared" si="16"/>
        <v>13.000000000000034</v>
      </c>
      <c r="Q55" s="296"/>
      <c r="R55" s="296"/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1250</v>
      </c>
      <c r="H56" s="291">
        <f t="shared" si="13"/>
        <v>37500</v>
      </c>
      <c r="I56" s="412"/>
      <c r="J56" s="292">
        <v>4</v>
      </c>
      <c r="K56" s="293">
        <f t="shared" si="14"/>
        <v>3125.0000000000009</v>
      </c>
      <c r="L56" s="294">
        <f t="shared" si="15"/>
        <v>781.25000000000023</v>
      </c>
      <c r="M56" s="295">
        <v>0.44722222222222219</v>
      </c>
      <c r="N56" s="295">
        <v>0.46388888888888885</v>
      </c>
      <c r="O56" s="293">
        <v>25</v>
      </c>
      <c r="P56" s="415">
        <f t="shared" si="16"/>
        <v>23.999999999999993</v>
      </c>
      <c r="Q56" s="296">
        <v>0.38819444444444445</v>
      </c>
      <c r="R56" s="296">
        <v>0.42986111111111108</v>
      </c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637</v>
      </c>
      <c r="H57" s="291">
        <f t="shared" si="13"/>
        <v>16052.4</v>
      </c>
      <c r="I57" s="412"/>
      <c r="J57" s="292">
        <v>3</v>
      </c>
      <c r="K57" s="293">
        <f t="shared" si="14"/>
        <v>3185.0000000000114</v>
      </c>
      <c r="L57" s="294">
        <f t="shared" si="15"/>
        <v>1061.6666666666704</v>
      </c>
      <c r="M57" s="295">
        <v>0.4777777777777778</v>
      </c>
      <c r="N57" s="295">
        <v>0.4861111111111111</v>
      </c>
      <c r="O57" s="293">
        <v>20</v>
      </c>
      <c r="P57" s="415">
        <f t="shared" si="16"/>
        <v>11.999999999999957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1511</v>
      </c>
      <c r="H58" s="291">
        <f t="shared" si="13"/>
        <v>31307.919999999998</v>
      </c>
      <c r="I58" s="412"/>
      <c r="J58" s="292">
        <v>3</v>
      </c>
      <c r="K58" s="293">
        <f t="shared" si="14"/>
        <v>3126.2068965517356</v>
      </c>
      <c r="L58" s="294">
        <f t="shared" si="15"/>
        <v>1042.0689655172453</v>
      </c>
      <c r="M58" s="295">
        <v>0.5</v>
      </c>
      <c r="N58" s="295">
        <v>0.52013888888888882</v>
      </c>
      <c r="O58" s="293">
        <v>20</v>
      </c>
      <c r="P58" s="415">
        <f t="shared" si="16"/>
        <v>28.999999999999897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1791</v>
      </c>
      <c r="H59" s="291">
        <f t="shared" si="13"/>
        <v>30572.37</v>
      </c>
      <c r="I59" s="412"/>
      <c r="J59" s="292">
        <v>3</v>
      </c>
      <c r="K59" s="293">
        <f t="shared" si="14"/>
        <v>3160.5882352941135</v>
      </c>
      <c r="L59" s="294">
        <f t="shared" si="15"/>
        <v>1053.5294117647045</v>
      </c>
      <c r="M59" s="295">
        <v>0.53402777777777777</v>
      </c>
      <c r="N59" s="295">
        <v>0.55763888888888891</v>
      </c>
      <c r="O59" s="293">
        <v>20</v>
      </c>
      <c r="P59" s="415">
        <f t="shared" si="16"/>
        <v>34.000000000000043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3120.7652568653475</v>
      </c>
      <c r="L64" s="303">
        <f>AVERAGE(L52:L63)</f>
        <v>912.18918017306464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643</v>
      </c>
      <c r="H65" s="291">
        <f>F65*G65</f>
        <v>14327.209090909091</v>
      </c>
      <c r="I65" s="412"/>
      <c r="J65" s="292">
        <v>4</v>
      </c>
      <c r="K65" s="293">
        <f t="shared" ref="K65:K70" si="17">G65/P65*60</f>
        <v>2967.6923076923094</v>
      </c>
      <c r="L65" s="294">
        <f t="shared" ref="L65:L70" si="18">K65/J65</f>
        <v>741.92307692307736</v>
      </c>
      <c r="M65" s="295">
        <v>0.18055555555555555</v>
      </c>
      <c r="N65" s="295">
        <v>0.18958333333333333</v>
      </c>
      <c r="O65" s="293">
        <v>20</v>
      </c>
      <c r="P65" s="415">
        <f>(N65-M65)*24*60</f>
        <v>12.999999999999993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2859</v>
      </c>
      <c r="H66" s="291">
        <f t="shared" ref="H66:H74" si="19">F66*G66</f>
        <v>40111.769999999997</v>
      </c>
      <c r="I66" s="412"/>
      <c r="J66" s="292">
        <v>3</v>
      </c>
      <c r="K66" s="293">
        <f t="shared" si="17"/>
        <v>3176.6666666666638</v>
      </c>
      <c r="L66" s="294">
        <f t="shared" si="18"/>
        <v>1058.888888888888</v>
      </c>
      <c r="M66" s="295">
        <v>0.20347222222222219</v>
      </c>
      <c r="N66" s="295">
        <v>0.24097222222222223</v>
      </c>
      <c r="O66" s="293">
        <v>20</v>
      </c>
      <c r="P66" s="415">
        <f t="shared" ref="P66:P70" si="20">(N66-M66)*24*60</f>
        <v>54.00000000000005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1533</v>
      </c>
      <c r="H67" s="291">
        <f t="shared" si="19"/>
        <v>27869.94</v>
      </c>
      <c r="I67" s="412"/>
      <c r="J67" s="292">
        <v>3</v>
      </c>
      <c r="K67" s="293">
        <f t="shared" si="17"/>
        <v>3171.7241379310367</v>
      </c>
      <c r="L67" s="294">
        <f t="shared" si="18"/>
        <v>1057.2413793103456</v>
      </c>
      <c r="M67" s="295">
        <v>0.25486111111111109</v>
      </c>
      <c r="N67" s="295">
        <v>0.27499999999999997</v>
      </c>
      <c r="O67" s="293">
        <v>20</v>
      </c>
      <c r="P67" s="415">
        <f t="shared" si="20"/>
        <v>28.999999999999979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1609</v>
      </c>
      <c r="H68" s="291">
        <f t="shared" si="19"/>
        <v>28786.472727272729</v>
      </c>
      <c r="I68" s="412"/>
      <c r="J68" s="292">
        <v>3</v>
      </c>
      <c r="K68" s="293">
        <f t="shared" si="17"/>
        <v>3016.8750000000036</v>
      </c>
      <c r="L68" s="294">
        <f t="shared" si="18"/>
        <v>1005.6250000000013</v>
      </c>
      <c r="M68" s="295">
        <v>0.28819444444444448</v>
      </c>
      <c r="N68" s="295">
        <v>0.31041666666666667</v>
      </c>
      <c r="O68" s="293">
        <v>20</v>
      </c>
      <c r="P68" s="415">
        <f t="shared" si="20"/>
        <v>31.999999999999964</v>
      </c>
      <c r="Q68" s="296"/>
      <c r="R68" s="296"/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2832</v>
      </c>
      <c r="H69" s="291">
        <f t="shared" si="19"/>
        <v>47181.120000000003</v>
      </c>
      <c r="I69" s="412"/>
      <c r="J69" s="292">
        <v>4</v>
      </c>
      <c r="K69" s="293">
        <f t="shared" si="17"/>
        <v>3146.6666666666638</v>
      </c>
      <c r="L69" s="294">
        <f t="shared" si="18"/>
        <v>786.66666666666595</v>
      </c>
      <c r="M69" s="295">
        <v>0.36944444444444446</v>
      </c>
      <c r="N69" s="295">
        <v>0.4069444444444445</v>
      </c>
      <c r="O69" s="293">
        <v>25</v>
      </c>
      <c r="P69" s="415">
        <f t="shared" si="20"/>
        <v>54.00000000000005</v>
      </c>
      <c r="Q69" s="296">
        <v>0.31041666666666667</v>
      </c>
      <c r="R69" s="296">
        <v>0.3520833333333333</v>
      </c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4407</v>
      </c>
      <c r="H70" s="291">
        <f t="shared" si="19"/>
        <v>62957.142857142848</v>
      </c>
      <c r="I70" s="412"/>
      <c r="J70" s="292">
        <v>3</v>
      </c>
      <c r="K70" s="293">
        <f t="shared" si="17"/>
        <v>3185.7831325301227</v>
      </c>
      <c r="L70" s="294">
        <f t="shared" si="18"/>
        <v>1061.9277108433741</v>
      </c>
      <c r="M70" s="295">
        <v>0.42083333333333334</v>
      </c>
      <c r="N70" s="295">
        <v>0.47847222222222219</v>
      </c>
      <c r="O70" s="293">
        <v>20</v>
      </c>
      <c r="P70" s="415">
        <f t="shared" si="20"/>
        <v>82.999999999999943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3110.9013185811332</v>
      </c>
      <c r="L75" s="303">
        <f>AVERAGE(L65:L74)</f>
        <v>952.04545377205875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 t="s">
        <v>118</v>
      </c>
      <c r="C82" s="308"/>
      <c r="D82" s="309" t="s">
        <v>145</v>
      </c>
      <c r="E82" s="328"/>
      <c r="F82" s="397">
        <v>17.22</v>
      </c>
      <c r="G82" s="312">
        <v>707</v>
      </c>
      <c r="H82" s="329">
        <f t="shared" ref="H82:H90" si="21">F82*G82</f>
        <v>12174.539999999999</v>
      </c>
      <c r="I82" s="412"/>
      <c r="J82" s="292">
        <v>3</v>
      </c>
      <c r="K82" s="293">
        <f t="shared" ref="K82" si="22">G82/P82*60</f>
        <v>2828.00000000001</v>
      </c>
      <c r="L82" s="294">
        <f t="shared" ref="L82" si="23">K82/J82</f>
        <v>942.66666666667004</v>
      </c>
      <c r="M82" s="295">
        <v>0.72222222222222221</v>
      </c>
      <c r="N82" s="295">
        <v>0.73263888888888884</v>
      </c>
      <c r="O82" s="293">
        <v>20</v>
      </c>
      <c r="P82" s="415">
        <f t="shared" ref="P82" si="24">(N82-M82)*24*60</f>
        <v>14.999999999999947</v>
      </c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>
        <f>AVERAGE(J82:J90)</f>
        <v>3</v>
      </c>
      <c r="K91" s="302">
        <f>AVERAGE(K82:K90)</f>
        <v>2828.00000000001</v>
      </c>
      <c r="L91" s="303">
        <f>AVERAGE(L82:L90)</f>
        <v>942.66666666667004</v>
      </c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1388</v>
      </c>
      <c r="H92" s="291">
        <f t="shared" ref="H92:H99" si="25">F92*G92</f>
        <v>34061.519999999997</v>
      </c>
      <c r="I92" s="412"/>
      <c r="J92" s="292">
        <v>3</v>
      </c>
      <c r="K92" s="293">
        <f>G92/P92*60</f>
        <v>2379.4285714285688</v>
      </c>
      <c r="L92" s="294">
        <f t="shared" ref="L92:L94" si="26">K92/J92</f>
        <v>793.14285714285631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892</v>
      </c>
      <c r="H93" s="291">
        <f t="shared" si="25"/>
        <v>20756.84</v>
      </c>
      <c r="I93" s="412"/>
      <c r="J93" s="292">
        <v>4</v>
      </c>
      <c r="K93" s="293">
        <f t="shared" ref="K93:K94" si="27">G93/P93*60</f>
        <v>2140.7999999999938</v>
      </c>
      <c r="L93" s="294">
        <f t="shared" si="26"/>
        <v>535.19999999999845</v>
      </c>
      <c r="M93" s="295">
        <v>0.76041666666666663</v>
      </c>
      <c r="N93" s="295">
        <v>0.77777777777777779</v>
      </c>
      <c r="O93" s="289">
        <v>20</v>
      </c>
      <c r="P93" s="415">
        <f>(N93-M93)*24*60</f>
        <v>25.000000000000071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3236</v>
      </c>
      <c r="H94" s="291">
        <f t="shared" si="25"/>
        <v>78731.87999999999</v>
      </c>
      <c r="I94" s="412"/>
      <c r="J94" s="292">
        <v>4</v>
      </c>
      <c r="K94" s="293">
        <f t="shared" si="27"/>
        <v>2157.3333333333335</v>
      </c>
      <c r="L94" s="294">
        <f t="shared" si="26"/>
        <v>539.33333333333337</v>
      </c>
      <c r="M94" s="295">
        <v>0.79166666666666663</v>
      </c>
      <c r="N94" s="295">
        <v>0.85416666666666663</v>
      </c>
      <c r="O94" s="289">
        <v>20</v>
      </c>
      <c r="P94" s="415">
        <f>(N94-M94)*24*60</f>
        <v>90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5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5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5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5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5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2225.8539682539654</v>
      </c>
      <c r="L100" s="303">
        <f>AVERAGE(L92:L99)</f>
        <v>622.55873015872942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955</v>
      </c>
      <c r="H101" s="291">
        <f t="shared" ref="H101:H110" si="28">F101*G101</f>
        <v>23903.65</v>
      </c>
      <c r="I101" s="412"/>
      <c r="J101" s="292">
        <v>4</v>
      </c>
      <c r="K101" s="293">
        <f>G101/P101*60</f>
        <v>2864.9999999999873</v>
      </c>
      <c r="L101" s="294">
        <f t="shared" ref="L101:L105" si="29">K101/J101</f>
        <v>716.24999999999682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3011</v>
      </c>
      <c r="H102" s="291">
        <f t="shared" si="28"/>
        <v>86024.27</v>
      </c>
      <c r="I102" s="412"/>
      <c r="J102" s="292">
        <v>3</v>
      </c>
      <c r="K102" s="293">
        <f t="shared" ref="K102:K105" si="31">G102/P102*60</f>
        <v>3011.0000000000027</v>
      </c>
      <c r="L102" s="294">
        <f t="shared" si="29"/>
        <v>1003.6666666666675</v>
      </c>
      <c r="M102" s="295">
        <v>0.75</v>
      </c>
      <c r="N102" s="295">
        <v>0.79166666666666663</v>
      </c>
      <c r="O102" s="289">
        <v>20</v>
      </c>
      <c r="P102" s="293">
        <f t="shared" si="30"/>
        <v>59.999999999999943</v>
      </c>
      <c r="Q102" s="296">
        <v>0.79166666666666663</v>
      </c>
      <c r="R102" s="296">
        <v>0.83333333333333337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1615</v>
      </c>
      <c r="H103" s="291">
        <f t="shared" si="28"/>
        <v>40084.300000000003</v>
      </c>
      <c r="I103" s="412"/>
      <c r="J103" s="292">
        <v>4</v>
      </c>
      <c r="K103" s="293">
        <f t="shared" si="31"/>
        <v>3230.0000000000118</v>
      </c>
      <c r="L103" s="294">
        <f t="shared" si="29"/>
        <v>807.50000000000296</v>
      </c>
      <c r="M103" s="295">
        <v>0.84722222222222221</v>
      </c>
      <c r="N103" s="295">
        <v>0.86805555555555547</v>
      </c>
      <c r="O103" s="289">
        <v>20</v>
      </c>
      <c r="P103" s="293">
        <f t="shared" si="30"/>
        <v>29.999999999999893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1762</v>
      </c>
      <c r="H104" s="291">
        <f t="shared" si="28"/>
        <v>52860</v>
      </c>
      <c r="I104" s="412"/>
      <c r="J104" s="292">
        <v>3</v>
      </c>
      <c r="K104" s="293">
        <f t="shared" si="31"/>
        <v>3020.5714285714394</v>
      </c>
      <c r="L104" s="294">
        <f t="shared" si="29"/>
        <v>1006.8571428571464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8557</v>
      </c>
      <c r="H105" s="291">
        <f t="shared" si="28"/>
        <v>122242.85714285712</v>
      </c>
      <c r="I105" s="412"/>
      <c r="J105" s="292">
        <v>3</v>
      </c>
      <c r="K105" s="293">
        <f t="shared" si="31"/>
        <v>2933.8285714285685</v>
      </c>
      <c r="L105" s="294">
        <f t="shared" si="29"/>
        <v>977.94285714285616</v>
      </c>
      <c r="M105" s="295">
        <v>0.92013888888888884</v>
      </c>
      <c r="N105" s="295">
        <v>1.0416666666666667</v>
      </c>
      <c r="O105" s="289">
        <v>20</v>
      </c>
      <c r="P105" s="293">
        <f>(N105-M105)*24*60</f>
        <v>175.00000000000017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8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8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8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8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8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3012.0800000000022</v>
      </c>
      <c r="L111" s="303">
        <f>AVERAGE(L101:L110)</f>
        <v>902.44333333333384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1288</v>
      </c>
      <c r="H112" s="329">
        <f t="shared" si="13"/>
        <v>21509.599999999999</v>
      </c>
      <c r="I112" s="412"/>
      <c r="J112" s="292">
        <v>3</v>
      </c>
      <c r="K112" s="293">
        <f t="shared" ref="K112:K118" si="32">G112/P112*60</f>
        <v>3091.1999999999912</v>
      </c>
      <c r="L112" s="294">
        <f t="shared" ref="L112:L118" si="33">K112/J112</f>
        <v>1030.3999999999971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4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1054</v>
      </c>
      <c r="H113" s="329">
        <f t="shared" si="13"/>
        <v>19161.72</v>
      </c>
      <c r="I113" s="412"/>
      <c r="J113" s="292">
        <v>4</v>
      </c>
      <c r="K113" s="293">
        <f t="shared" si="32"/>
        <v>2529.5999999999931</v>
      </c>
      <c r="L113" s="294">
        <f t="shared" si="33"/>
        <v>632.39999999999827</v>
      </c>
      <c r="M113" s="295">
        <v>0.75347222222222221</v>
      </c>
      <c r="N113" s="295">
        <v>0.77083333333333337</v>
      </c>
      <c r="O113" s="289">
        <v>20</v>
      </c>
      <c r="P113" s="415">
        <f t="shared" si="34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1168</v>
      </c>
      <c r="H114" s="329">
        <f t="shared" si="13"/>
        <v>21234.239999999998</v>
      </c>
      <c r="I114" s="412"/>
      <c r="J114" s="292">
        <v>3</v>
      </c>
      <c r="K114" s="293">
        <f t="shared" si="32"/>
        <v>2803.1999999999916</v>
      </c>
      <c r="L114" s="294">
        <f t="shared" si="33"/>
        <v>934.39999999999725</v>
      </c>
      <c r="M114" s="295">
        <v>0.78472222222222221</v>
      </c>
      <c r="N114" s="295">
        <v>0.80208333333333337</v>
      </c>
      <c r="O114" s="289">
        <v>20</v>
      </c>
      <c r="P114" s="415">
        <f t="shared" si="34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5645</v>
      </c>
      <c r="H115" s="329">
        <f t="shared" si="13"/>
        <v>94045.7</v>
      </c>
      <c r="I115" s="412"/>
      <c r="J115" s="292">
        <v>4</v>
      </c>
      <c r="K115" s="293">
        <f t="shared" si="32"/>
        <v>3079.0909090909067</v>
      </c>
      <c r="L115" s="294">
        <f t="shared" si="33"/>
        <v>769.77272727272668</v>
      </c>
      <c r="M115" s="295">
        <v>0.81597222222222221</v>
      </c>
      <c r="N115" s="295">
        <v>0.89236111111111116</v>
      </c>
      <c r="O115" s="289">
        <v>20</v>
      </c>
      <c r="P115" s="415">
        <f t="shared" si="34"/>
        <v>110.00000000000009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1083</v>
      </c>
      <c r="H116" s="329">
        <f t="shared" si="13"/>
        <v>24131.209090909091</v>
      </c>
      <c r="I116" s="412"/>
      <c r="J116" s="292">
        <v>4</v>
      </c>
      <c r="K116" s="293">
        <f t="shared" si="32"/>
        <v>2599.1999999999925</v>
      </c>
      <c r="L116" s="294">
        <f t="shared" si="33"/>
        <v>649.79999999999814</v>
      </c>
      <c r="M116" s="295">
        <v>0.90625</v>
      </c>
      <c r="N116" s="331">
        <v>0.92361111111111116</v>
      </c>
      <c r="O116" s="289">
        <v>20</v>
      </c>
      <c r="P116" s="415">
        <f t="shared" si="34"/>
        <v>25.000000000000071</v>
      </c>
      <c r="Q116" s="296"/>
      <c r="R116" s="296"/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3689</v>
      </c>
      <c r="H117" s="329">
        <f t="shared" ref="H117:H123" si="35">F117*G117</f>
        <v>65999.563636363629</v>
      </c>
      <c r="I117" s="412"/>
      <c r="J117" s="292">
        <v>3</v>
      </c>
      <c r="K117" s="293">
        <f t="shared" si="32"/>
        <v>3161.99999999999</v>
      </c>
      <c r="L117" s="294">
        <f t="shared" si="33"/>
        <v>1053.9999999999966</v>
      </c>
      <c r="M117" s="295">
        <v>0.97916666666666663</v>
      </c>
      <c r="N117" s="295">
        <v>1.0277777777777779</v>
      </c>
      <c r="O117" s="293">
        <v>20</v>
      </c>
      <c r="P117" s="415">
        <f t="shared" si="34"/>
        <v>70.000000000000227</v>
      </c>
      <c r="Q117" s="296">
        <v>0.92361111111111116</v>
      </c>
      <c r="R117" s="296">
        <v>0.96527777777777779</v>
      </c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6197</v>
      </c>
      <c r="H118" s="329">
        <f t="shared" si="35"/>
        <v>86943.909999999989</v>
      </c>
      <c r="I118" s="412"/>
      <c r="J118" s="292">
        <v>3</v>
      </c>
      <c r="K118" s="293">
        <f t="shared" si="32"/>
        <v>3098.5000000000027</v>
      </c>
      <c r="L118" s="294">
        <f t="shared" si="33"/>
        <v>1032.8333333333342</v>
      </c>
      <c r="M118" s="295">
        <v>1.0416666666666667</v>
      </c>
      <c r="N118" s="295">
        <v>1.125</v>
      </c>
      <c r="O118" s="293">
        <v>20</v>
      </c>
      <c r="P118" s="415">
        <f t="shared" si="34"/>
        <v>119.99999999999989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5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5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5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5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5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2908.9701298701243</v>
      </c>
      <c r="L124" s="303">
        <f>AVERAGE(L112:L123)</f>
        <v>871.94372294372101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04" activePane="bottomLeft" state="frozen"/>
      <selection pane="bottomLeft" activeCell="G118" sqref="G118"/>
      <selection activeCell="I125" sqref="I12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182882.4</v>
      </c>
      <c r="F1" s="421" t="s">
        <v>4</v>
      </c>
      <c r="G1" s="30">
        <f>SUM(H5:H173)</f>
        <v>7160660.6596286222</v>
      </c>
      <c r="H1" s="417" t="s">
        <v>166</v>
      </c>
      <c r="I1" s="31">
        <f>M17+M30+M43+M56+M69+M82+M95+M108+M121+M134+M147+M160+M173</f>
        <v>192.68650793650795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175</v>
      </c>
      <c r="B2" s="446"/>
      <c r="C2" s="420"/>
      <c r="D2" s="420" t="s">
        <v>84</v>
      </c>
      <c r="E2" s="34">
        <f>AVERAGE(O17,O30,O43,O56,O69,O82,O95,O108,O121,O134,O147,O160,O173)</f>
        <v>130.16263846806172</v>
      </c>
      <c r="F2" s="35" t="s">
        <v>85</v>
      </c>
      <c r="G2" s="36">
        <f>G1/E1</f>
        <v>39.154454773278466</v>
      </c>
      <c r="H2" s="417" t="s">
        <v>176</v>
      </c>
      <c r="I2" s="417">
        <f>COUNT(I5:I173)</f>
        <v>13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11</v>
      </c>
      <c r="AE2" s="38">
        <f>AE17+AE30+AE43+AE56+AE69+AE82+AE95+AE108+AE121+AE134+AE147+AE160+AE173</f>
        <v>7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5491.2</v>
      </c>
      <c r="H5" s="45">
        <f t="shared" ref="H5:H16" si="0">F5*G5</f>
        <v>207732.09599999999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2370.3021582733813</v>
      </c>
      <c r="O5" s="47">
        <f t="shared" ref="O5:O11" si="2">N5/M5</f>
        <v>118.51510791366907</v>
      </c>
      <c r="P5" s="48">
        <f t="shared" ref="P5:P11" si="3">M5-J5</f>
        <v>0</v>
      </c>
      <c r="Q5" s="49">
        <f t="shared" ref="Q5:Q11" si="4">O5-L5</f>
        <v>-1.4848920863309303</v>
      </c>
      <c r="R5" s="425">
        <f t="shared" ref="R5:R11" si="5">O5/L5</f>
        <v>0.98762589928057554</v>
      </c>
      <c r="S5" s="459">
        <f>R17</f>
        <v>0.92304234505270866</v>
      </c>
      <c r="T5" s="89">
        <v>0.25</v>
      </c>
      <c r="U5" s="89">
        <v>0.34652777777777777</v>
      </c>
      <c r="V5" s="421">
        <v>5</v>
      </c>
      <c r="W5" s="418">
        <f>(U5-T5)*24*60</f>
        <v>139</v>
      </c>
      <c r="X5" s="421"/>
      <c r="Y5" s="421"/>
      <c r="Z5" s="51"/>
      <c r="AA5" s="51"/>
      <c r="AB5" s="447"/>
      <c r="AC5" s="447"/>
      <c r="AD5" s="52"/>
      <c r="AE5" s="52">
        <v>1</v>
      </c>
      <c r="AF5" s="48">
        <f t="shared" ref="AF5:AF70" si="6">N5-K5</f>
        <v>-29.697841726618663</v>
      </c>
      <c r="AG5" s="425">
        <f t="shared" ref="AG5:AG70" si="7">N5/K5</f>
        <v>0.98762589928057554</v>
      </c>
      <c r="AH5" s="459">
        <f>AG17</f>
        <v>0.92370448834943197</v>
      </c>
    </row>
    <row r="6" spans="1:34" ht="19.149999999999999" customHeight="1">
      <c r="A6" s="457"/>
      <c r="B6" s="40" t="s">
        <v>193</v>
      </c>
      <c r="C6" s="41"/>
      <c r="D6" s="42" t="s">
        <v>195</v>
      </c>
      <c r="E6" s="43"/>
      <c r="F6" s="343">
        <v>46.93</v>
      </c>
      <c r="G6" s="44">
        <v>3266</v>
      </c>
      <c r="H6" s="45">
        <f t="shared" si="0"/>
        <v>153273.38</v>
      </c>
      <c r="I6" s="418"/>
      <c r="J6" s="46">
        <v>21</v>
      </c>
      <c r="K6" s="44">
        <v>2400</v>
      </c>
      <c r="L6" s="47">
        <v>114.28571428571429</v>
      </c>
      <c r="M6" s="419">
        <v>21</v>
      </c>
      <c r="N6" s="44">
        <f t="shared" si="1"/>
        <v>2177.3333333333335</v>
      </c>
      <c r="O6" s="47">
        <f t="shared" si="2"/>
        <v>103.68253968253968</v>
      </c>
      <c r="P6" s="48">
        <f t="shared" si="3"/>
        <v>0</v>
      </c>
      <c r="Q6" s="49">
        <f t="shared" si="4"/>
        <v>-10.603174603174608</v>
      </c>
      <c r="R6" s="425">
        <f t="shared" si="5"/>
        <v>0.90722222222222215</v>
      </c>
      <c r="S6" s="459"/>
      <c r="T6" s="89">
        <v>0.36249999999999999</v>
      </c>
      <c r="U6" s="89">
        <v>0.42499999999999999</v>
      </c>
      <c r="V6" s="421">
        <v>23</v>
      </c>
      <c r="W6" s="418">
        <f t="shared" ref="W6:W17" si="8">(U6-T6)*24*60</f>
        <v>90</v>
      </c>
      <c r="X6" s="53">
        <v>0.35069444444444442</v>
      </c>
      <c r="Y6" s="53">
        <v>0.3611111111111111</v>
      </c>
      <c r="Z6" s="54"/>
      <c r="AA6" s="54"/>
      <c r="AB6" s="447"/>
      <c r="AC6" s="447"/>
      <c r="AD6" s="435"/>
      <c r="AE6" s="435"/>
      <c r="AF6" s="48">
        <f t="shared" si="6"/>
        <v>-222.66666666666652</v>
      </c>
      <c r="AG6" s="425">
        <f t="shared" si="7"/>
        <v>0.90722222222222226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3298</v>
      </c>
      <c r="H7" s="45">
        <f t="shared" si="0"/>
        <v>118365.22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2384.0963855421678</v>
      </c>
      <c r="O7" s="47">
        <f t="shared" si="2"/>
        <v>132.4497991967871</v>
      </c>
      <c r="P7" s="48">
        <f t="shared" si="3"/>
        <v>0</v>
      </c>
      <c r="Q7" s="49">
        <f t="shared" si="4"/>
        <v>-10.383534136546245</v>
      </c>
      <c r="R7" s="425">
        <f t="shared" si="5"/>
        <v>0.92730314490165988</v>
      </c>
      <c r="S7" s="459"/>
      <c r="T7" s="89">
        <v>0.42986111111111108</v>
      </c>
      <c r="U7" s="89">
        <v>0.48749999999999999</v>
      </c>
      <c r="V7" s="421">
        <v>7</v>
      </c>
      <c r="W7" s="418">
        <f t="shared" si="8"/>
        <v>83.000000000000028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-186.90361445783219</v>
      </c>
      <c r="AG7" s="425">
        <f t="shared" si="7"/>
        <v>0.92730314490165999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1127</v>
      </c>
      <c r="H8" s="45">
        <f t="shared" si="0"/>
        <v>43941.73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2331.7241379310299</v>
      </c>
      <c r="O8" s="47">
        <f t="shared" si="2"/>
        <v>129.54022988505722</v>
      </c>
      <c r="P8" s="48">
        <f t="shared" si="3"/>
        <v>0</v>
      </c>
      <c r="Q8" s="49">
        <f t="shared" si="4"/>
        <v>-13.293103448276128</v>
      </c>
      <c r="R8" s="425">
        <f t="shared" si="5"/>
        <v>0.90693276465617645</v>
      </c>
      <c r="S8" s="459"/>
      <c r="T8" s="89">
        <v>0.52777777777777779</v>
      </c>
      <c r="U8" s="89">
        <v>0.54791666666666672</v>
      </c>
      <c r="V8" s="421">
        <v>5</v>
      </c>
      <c r="W8" s="418">
        <f t="shared" si="8"/>
        <v>29.000000000000057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-239.27586206897013</v>
      </c>
      <c r="AG8" s="425">
        <f t="shared" si="7"/>
        <v>0.90693276465617656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1794</v>
      </c>
      <c r="H9" s="45">
        <f t="shared" si="0"/>
        <v>51774.84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2340</v>
      </c>
      <c r="O9" s="47">
        <f t="shared" si="2"/>
        <v>137.64705882352942</v>
      </c>
      <c r="P9" s="48">
        <f t="shared" si="3"/>
        <v>0</v>
      </c>
      <c r="Q9" s="49">
        <f t="shared" si="4"/>
        <v>-13.588235294117652</v>
      </c>
      <c r="R9" s="425">
        <f t="shared" si="5"/>
        <v>0.91015169194865808</v>
      </c>
      <c r="S9" s="459"/>
      <c r="T9" s="89">
        <v>0.55277777777777781</v>
      </c>
      <c r="U9" s="89">
        <v>0.58472222222222225</v>
      </c>
      <c r="V9" s="421">
        <v>7</v>
      </c>
      <c r="W9" s="418">
        <f t="shared" si="8"/>
        <v>46</v>
      </c>
      <c r="X9" s="53"/>
      <c r="Y9" s="53"/>
      <c r="Z9" s="54"/>
      <c r="AA9" s="54"/>
      <c r="AB9" s="447"/>
      <c r="AC9" s="447"/>
      <c r="AD9" s="435"/>
      <c r="AE9" s="435">
        <v>1</v>
      </c>
      <c r="AF9" s="48">
        <f t="shared" si="6"/>
        <v>-231</v>
      </c>
      <c r="AG9" s="425">
        <f t="shared" si="7"/>
        <v>0.91015169194865808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2599</v>
      </c>
      <c r="H10" s="45">
        <f t="shared" si="0"/>
        <v>80854.89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2515.1612903225828</v>
      </c>
      <c r="O10" s="47">
        <f t="shared" si="2"/>
        <v>139.73118279569906</v>
      </c>
      <c r="P10" s="48">
        <f t="shared" si="3"/>
        <v>0</v>
      </c>
      <c r="Q10" s="49">
        <f t="shared" si="4"/>
        <v>-14.102150537634287</v>
      </c>
      <c r="R10" s="425">
        <f t="shared" si="5"/>
        <v>0.90832838220389411</v>
      </c>
      <c r="S10" s="460"/>
      <c r="T10" s="89">
        <v>0.58888888888888891</v>
      </c>
      <c r="U10" s="89">
        <v>0.63194444444444442</v>
      </c>
      <c r="V10" s="421">
        <v>6</v>
      </c>
      <c r="W10" s="418">
        <f t="shared" si="8"/>
        <v>61.999999999999943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-253.83870967741723</v>
      </c>
      <c r="AG10" s="425">
        <f t="shared" si="7"/>
        <v>0.90832838220389411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200</v>
      </c>
      <c r="E11" s="43"/>
      <c r="F11" s="343">
        <v>37.799999999999997</v>
      </c>
      <c r="G11" s="44">
        <v>4940</v>
      </c>
      <c r="H11" s="45">
        <f t="shared" si="0"/>
        <v>186732</v>
      </c>
      <c r="I11" s="418"/>
      <c r="J11" s="46">
        <v>20</v>
      </c>
      <c r="K11" s="44">
        <v>2769</v>
      </c>
      <c r="L11" s="47">
        <v>138.44999999999999</v>
      </c>
      <c r="M11" s="419">
        <v>20</v>
      </c>
      <c r="N11" s="44">
        <f t="shared" si="1"/>
        <v>2555.1724137931019</v>
      </c>
      <c r="O11" s="47">
        <f t="shared" si="2"/>
        <v>127.75862068965509</v>
      </c>
      <c r="P11" s="48">
        <f t="shared" si="3"/>
        <v>0</v>
      </c>
      <c r="Q11" s="49">
        <f t="shared" si="4"/>
        <v>-10.6913793103449</v>
      </c>
      <c r="R11" s="425">
        <f t="shared" si="5"/>
        <v>0.92277804759591986</v>
      </c>
      <c r="S11" s="460"/>
      <c r="T11" s="89">
        <v>0.64722222222222214</v>
      </c>
      <c r="U11" s="89">
        <v>0.72777777777777775</v>
      </c>
      <c r="V11" s="421">
        <v>22</v>
      </c>
      <c r="W11" s="418">
        <f t="shared" si="8"/>
        <v>116.00000000000007</v>
      </c>
      <c r="X11" s="53">
        <v>0.63611111111111118</v>
      </c>
      <c r="Y11" s="53">
        <v>0.64583333333333337</v>
      </c>
      <c r="Z11" s="54"/>
      <c r="AA11" s="54"/>
      <c r="AB11" s="447"/>
      <c r="AC11" s="447"/>
      <c r="AD11" s="435"/>
      <c r="AE11" s="435"/>
      <c r="AF11" s="48">
        <f t="shared" si="6"/>
        <v>-213.8275862068981</v>
      </c>
      <c r="AG11" s="425">
        <f t="shared" si="7"/>
        <v>0.92277804759591975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2381.9699598850852</v>
      </c>
      <c r="O17" s="73">
        <f t="shared" si="9"/>
        <v>127.04636271241952</v>
      </c>
      <c r="P17" s="65">
        <f t="shared" ref="P17:P24" si="10">M17-J17</f>
        <v>0</v>
      </c>
      <c r="Q17" s="74">
        <f t="shared" ref="Q17:Q24" si="11">O17-L17</f>
        <v>-10.592352773774962</v>
      </c>
      <c r="R17" s="75">
        <f>O17/L17</f>
        <v>0.92304234505270866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2</v>
      </c>
      <c r="AF17" s="65">
        <f t="shared" si="6"/>
        <v>-196.74432582920053</v>
      </c>
      <c r="AG17" s="426">
        <f t="shared" si="7"/>
        <v>0.92370448834943197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912</v>
      </c>
      <c r="H18" s="84">
        <f t="shared" ref="H18:H29" si="12">F18*G18</f>
        <v>25080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1520.0000000000005</v>
      </c>
      <c r="O18" s="86">
        <f t="shared" ref="O18:O24" si="14">N18/M18</f>
        <v>126.6666666666667</v>
      </c>
      <c r="P18" s="54">
        <f t="shared" si="10"/>
        <v>0</v>
      </c>
      <c r="Q18" s="88">
        <f t="shared" si="11"/>
        <v>-39.999999999999957</v>
      </c>
      <c r="R18" s="428">
        <f t="shared" ref="R18:R24" si="15">O18/L18</f>
        <v>0.76000000000000023</v>
      </c>
      <c r="S18" s="468">
        <f>R30</f>
        <v>0.88027825442965668</v>
      </c>
      <c r="T18" s="89">
        <v>0.125</v>
      </c>
      <c r="U18" s="89">
        <v>0.15</v>
      </c>
      <c r="V18" s="435">
        <v>5</v>
      </c>
      <c r="W18" s="90">
        <f>(U18-T18)*24*60</f>
        <v>35.999999999999993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-479.99999999999955</v>
      </c>
      <c r="AG18" s="92">
        <f t="shared" si="7"/>
        <v>0.76000000000000023</v>
      </c>
      <c r="AH18" s="469">
        <f>AG30</f>
        <v>0.8819030383266645</v>
      </c>
    </row>
    <row r="19" spans="1:34" ht="19.149999999999999" customHeight="1">
      <c r="A19" s="467"/>
      <c r="B19" s="432" t="s">
        <v>193</v>
      </c>
      <c r="C19" s="431"/>
      <c r="D19" s="82" t="s">
        <v>205</v>
      </c>
      <c r="E19" s="83"/>
      <c r="F19" s="343">
        <v>36.86</v>
      </c>
      <c r="G19" s="57">
        <v>4015.05</v>
      </c>
      <c r="H19" s="84">
        <f t="shared" si="12"/>
        <v>147994.74300000002</v>
      </c>
      <c r="I19" s="43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2150.9196428571427</v>
      </c>
      <c r="O19" s="95">
        <f t="shared" si="14"/>
        <v>119.49553571428571</v>
      </c>
      <c r="P19" s="54">
        <f t="shared" si="10"/>
        <v>0</v>
      </c>
      <c r="Q19" s="88">
        <f t="shared" si="11"/>
        <v>-13.837797619047635</v>
      </c>
      <c r="R19" s="428">
        <f t="shared" si="15"/>
        <v>0.89621651785714274</v>
      </c>
      <c r="S19" s="468"/>
      <c r="T19" s="89">
        <v>0.15486111111111112</v>
      </c>
      <c r="U19" s="89">
        <v>0.2326388888888889</v>
      </c>
      <c r="V19" s="435">
        <v>7</v>
      </c>
      <c r="W19" s="90">
        <f>(U19-T19)*24*60</f>
        <v>112</v>
      </c>
      <c r="X19" s="96"/>
      <c r="Y19" s="96"/>
      <c r="Z19" s="54"/>
      <c r="AA19" s="54"/>
      <c r="AB19" s="447"/>
      <c r="AC19" s="447"/>
      <c r="AD19" s="435">
        <v>1</v>
      </c>
      <c r="AE19" s="435"/>
      <c r="AF19" s="48">
        <f t="shared" si="6"/>
        <v>-249.08035714285734</v>
      </c>
      <c r="AG19" s="425">
        <f t="shared" si="7"/>
        <v>0.89621651785714274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1679</v>
      </c>
      <c r="H20" s="84">
        <f t="shared" si="12"/>
        <v>72432.06</v>
      </c>
      <c r="I20" s="435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1399.166666666667</v>
      </c>
      <c r="O20" s="95">
        <f t="shared" si="14"/>
        <v>87.447916666666686</v>
      </c>
      <c r="P20" s="54">
        <f t="shared" si="10"/>
        <v>-1</v>
      </c>
      <c r="Q20" s="88">
        <f t="shared" si="11"/>
        <v>-0.78737745098037237</v>
      </c>
      <c r="R20" s="428">
        <f t="shared" si="15"/>
        <v>0.99107638888888916</v>
      </c>
      <c r="S20" s="468"/>
      <c r="T20" s="89">
        <v>0.24791666666666667</v>
      </c>
      <c r="U20" s="89">
        <v>0.29791666666666666</v>
      </c>
      <c r="V20" s="435">
        <v>22</v>
      </c>
      <c r="W20" s="90">
        <f t="shared" ref="W20:W29" si="16">(U20-T20)*24*60</f>
        <v>71.999999999999986</v>
      </c>
      <c r="X20" s="96">
        <v>0.23750000000000002</v>
      </c>
      <c r="Y20" s="96">
        <v>0.24722222222222223</v>
      </c>
      <c r="Z20" s="54"/>
      <c r="AA20" s="54"/>
      <c r="AB20" s="447"/>
      <c r="AC20" s="447"/>
      <c r="AD20" s="435"/>
      <c r="AE20" s="435"/>
      <c r="AF20" s="91">
        <f t="shared" si="6"/>
        <v>-100.83333333333303</v>
      </c>
      <c r="AG20" s="92">
        <f t="shared" si="7"/>
        <v>0.93277777777777793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208</v>
      </c>
      <c r="E21" s="43"/>
      <c r="F21" s="343">
        <v>44.3</v>
      </c>
      <c r="G21" s="44">
        <v>2615</v>
      </c>
      <c r="H21" s="84">
        <f t="shared" si="12"/>
        <v>115844.49999999999</v>
      </c>
      <c r="I21" s="42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1426.3636363636363</v>
      </c>
      <c r="O21" s="95">
        <f t="shared" si="14"/>
        <v>79.242424242424235</v>
      </c>
      <c r="P21" s="54">
        <f t="shared" si="10"/>
        <v>0</v>
      </c>
      <c r="Q21" s="88">
        <f t="shared" si="11"/>
        <v>-7.7020202020202078</v>
      </c>
      <c r="R21" s="428">
        <f t="shared" si="15"/>
        <v>0.91141446413011906</v>
      </c>
      <c r="S21" s="468"/>
      <c r="T21" s="89">
        <v>0.30277777777777776</v>
      </c>
      <c r="U21" s="89">
        <v>0.37916666666666665</v>
      </c>
      <c r="V21" s="435">
        <v>7</v>
      </c>
      <c r="W21" s="90">
        <f t="shared" si="16"/>
        <v>110.00000000000001</v>
      </c>
      <c r="X21" s="96"/>
      <c r="Y21" s="96"/>
      <c r="Z21" s="54"/>
      <c r="AA21" s="54"/>
      <c r="AB21" s="447"/>
      <c r="AC21" s="447"/>
      <c r="AD21" s="435"/>
      <c r="AE21" s="435">
        <v>1</v>
      </c>
      <c r="AF21" s="48">
        <f t="shared" si="6"/>
        <v>-138.63636363636374</v>
      </c>
      <c r="AG21" s="425">
        <f t="shared" si="7"/>
        <v>0.91141446413011906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209</v>
      </c>
      <c r="E22" s="43"/>
      <c r="F22" s="343">
        <v>49.91</v>
      </c>
      <c r="G22" s="44">
        <v>3354</v>
      </c>
      <c r="H22" s="84">
        <f t="shared" si="12"/>
        <v>167398.13999999998</v>
      </c>
      <c r="I22" s="421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1417.1830985915497</v>
      </c>
      <c r="O22" s="95">
        <f t="shared" si="14"/>
        <v>83.363711681855861</v>
      </c>
      <c r="P22" s="54">
        <f t="shared" si="10"/>
        <v>0</v>
      </c>
      <c r="Q22" s="88">
        <f t="shared" si="11"/>
        <v>-8.695111847555907</v>
      </c>
      <c r="R22" s="428">
        <f t="shared" si="15"/>
        <v>0.90554830580929691</v>
      </c>
      <c r="S22" s="468"/>
      <c r="T22" s="89">
        <v>0.39513888888888887</v>
      </c>
      <c r="U22" s="89">
        <v>0.49374999999999997</v>
      </c>
      <c r="V22" s="435">
        <v>23</v>
      </c>
      <c r="W22" s="90">
        <f t="shared" si="16"/>
        <v>141.99999999999997</v>
      </c>
      <c r="X22" s="96">
        <v>0.3833333333333333</v>
      </c>
      <c r="Y22" s="96">
        <v>0.39444444444444443</v>
      </c>
      <c r="Z22" s="54"/>
      <c r="AA22" s="54"/>
      <c r="AB22" s="447"/>
      <c r="AC22" s="447"/>
      <c r="AD22" s="435">
        <v>1</v>
      </c>
      <c r="AE22" s="435"/>
      <c r="AF22" s="91">
        <f t="shared" si="6"/>
        <v>-147.81690140845035</v>
      </c>
      <c r="AG22" s="92">
        <f t="shared" si="7"/>
        <v>0.90554830580929691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3723</v>
      </c>
      <c r="H23" s="84">
        <f t="shared" si="12"/>
        <v>143261.03999999998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</v>
      </c>
      <c r="O23" s="95">
        <f t="shared" si="14"/>
        <v>130.63157894736841</v>
      </c>
      <c r="P23" s="54">
        <f t="shared" si="10"/>
        <v>0</v>
      </c>
      <c r="Q23" s="88">
        <f t="shared" si="11"/>
        <v>-15.10526315789474</v>
      </c>
      <c r="R23" s="428">
        <f t="shared" si="15"/>
        <v>0.89635247381726257</v>
      </c>
      <c r="S23" s="468"/>
      <c r="T23" s="89">
        <v>0.53402777777777766</v>
      </c>
      <c r="U23" s="89">
        <v>0.59652777777777766</v>
      </c>
      <c r="V23" s="435">
        <v>5</v>
      </c>
      <c r="W23" s="90">
        <f t="shared" si="16"/>
        <v>90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-287</v>
      </c>
      <c r="AG23" s="425">
        <f t="shared" si="7"/>
        <v>0.89635247381726257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36.86</v>
      </c>
      <c r="G24" s="57">
        <v>2161.9499999999998</v>
      </c>
      <c r="H24" s="84">
        <f t="shared" si="12"/>
        <v>79689.476999999999</v>
      </c>
      <c r="I24" s="421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2126.5081967213132</v>
      </c>
      <c r="O24" s="95">
        <f t="shared" si="14"/>
        <v>118.13934426229518</v>
      </c>
      <c r="P24" s="54">
        <f t="shared" si="10"/>
        <v>0</v>
      </c>
      <c r="Q24" s="88">
        <f t="shared" si="11"/>
        <v>-15.19398907103816</v>
      </c>
      <c r="R24" s="428">
        <f t="shared" si="15"/>
        <v>0.88604508196721377</v>
      </c>
      <c r="S24" s="468"/>
      <c r="T24" s="89">
        <v>0.60138888888888875</v>
      </c>
      <c r="U24" s="89">
        <v>0.64374999999999982</v>
      </c>
      <c r="V24" s="435">
        <v>7</v>
      </c>
      <c r="W24" s="90">
        <f t="shared" si="16"/>
        <v>60.999999999999943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-273.4918032786868</v>
      </c>
      <c r="AG24" s="92">
        <f t="shared" si="7"/>
        <v>0.88604508196721388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16.857142857142858</v>
      </c>
      <c r="N30" s="101">
        <f t="shared" si="17"/>
        <v>1788.8773201714728</v>
      </c>
      <c r="O30" s="104">
        <f t="shared" si="17"/>
        <v>106.42673974022325</v>
      </c>
      <c r="P30" s="54">
        <f t="shared" ref="P30:P37" si="18">M30-J30</f>
        <v>-0.14285714285714235</v>
      </c>
      <c r="Q30" s="88">
        <f t="shared" ref="Q30:Q37" si="19">O30-L30</f>
        <v>-14.474508478362438</v>
      </c>
      <c r="R30" s="105">
        <f t="shared" ref="R30:R37" si="20">O30/L30</f>
        <v>0.88027825442965668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2</v>
      </c>
      <c r="AE30" s="107">
        <f>SUM(AE18:AE29)</f>
        <v>1</v>
      </c>
      <c r="AF30" s="108">
        <f t="shared" si="6"/>
        <v>-239.55125125709856</v>
      </c>
      <c r="AG30" s="109">
        <f t="shared" ref="AG30" si="21">N30/K30</f>
        <v>0.8819030383266645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1698.45</v>
      </c>
      <c r="H31" s="112">
        <f t="shared" ref="H31:H40" si="22">F31*G31</f>
        <v>45008.925000000003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1455.8142857142861</v>
      </c>
      <c r="O31" s="115">
        <f t="shared" ref="O31:O37" si="24">N31/M31</f>
        <v>121.31785714285718</v>
      </c>
      <c r="P31" s="116">
        <f t="shared" si="18"/>
        <v>0</v>
      </c>
      <c r="Q31" s="117">
        <f t="shared" si="19"/>
        <v>-45.348809523809479</v>
      </c>
      <c r="R31" s="429">
        <f t="shared" si="20"/>
        <v>0.72790714285714309</v>
      </c>
      <c r="S31" s="477">
        <f>R43</f>
        <v>0.85617995304185546</v>
      </c>
      <c r="T31" s="118">
        <v>0.125</v>
      </c>
      <c r="U31" s="118">
        <v>0.1736111111111111</v>
      </c>
      <c r="V31" s="142">
        <v>5</v>
      </c>
      <c r="W31" s="119">
        <f t="shared" ref="W31:W42" si="25">(U31-T31)*24*60</f>
        <v>69.999999999999986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-544.18571428571386</v>
      </c>
      <c r="AG31" s="120">
        <f t="shared" si="7"/>
        <v>0.72790714285714309</v>
      </c>
      <c r="AH31" s="473">
        <f>AG43</f>
        <v>0.84881371971777875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2170</v>
      </c>
      <c r="H32" s="84">
        <f t="shared" si="22"/>
        <v>76666.099999999991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1886.9565217391305</v>
      </c>
      <c r="O32" s="47">
        <f t="shared" si="24"/>
        <v>157.24637681159422</v>
      </c>
      <c r="P32" s="116">
        <f t="shared" si="18"/>
        <v>0</v>
      </c>
      <c r="Q32" s="49">
        <f t="shared" si="19"/>
        <v>-19.253623188405783</v>
      </c>
      <c r="R32" s="425">
        <f t="shared" si="20"/>
        <v>0.89091431621299844</v>
      </c>
      <c r="S32" s="468"/>
      <c r="T32" s="89">
        <v>0.17847222222222223</v>
      </c>
      <c r="U32" s="89">
        <v>0.22638888888888889</v>
      </c>
      <c r="V32" s="142">
        <v>7</v>
      </c>
      <c r="W32" s="90">
        <f t="shared" si="25"/>
        <v>69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-231.04347826086951</v>
      </c>
      <c r="AG32" s="425">
        <f t="shared" si="7"/>
        <v>0.89091431621299833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2136.5500000000002</v>
      </c>
      <c r="H33" s="84">
        <f t="shared" si="22"/>
        <v>73134.106499999994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2003.0156250000009</v>
      </c>
      <c r="O33" s="47">
        <f t="shared" si="24"/>
        <v>154.07812500000006</v>
      </c>
      <c r="P33" s="116">
        <f t="shared" si="18"/>
        <v>0</v>
      </c>
      <c r="Q33" s="49">
        <f t="shared" si="19"/>
        <v>-18.998798076923009</v>
      </c>
      <c r="R33" s="425">
        <f t="shared" si="20"/>
        <v>0.89022916666666707</v>
      </c>
      <c r="S33" s="468"/>
      <c r="T33" s="89">
        <v>0.24236111111111111</v>
      </c>
      <c r="U33" s="89">
        <v>0.28680555555555554</v>
      </c>
      <c r="V33" s="142">
        <v>23</v>
      </c>
      <c r="W33" s="90">
        <f t="shared" si="25"/>
        <v>63.999999999999972</v>
      </c>
      <c r="X33" s="123">
        <v>0.23055555555555554</v>
      </c>
      <c r="Y33" s="123">
        <v>0.24166666666666667</v>
      </c>
      <c r="Z33" s="124"/>
      <c r="AA33" s="124"/>
      <c r="AB33" s="447"/>
      <c r="AC33" s="447"/>
      <c r="AD33" s="435"/>
      <c r="AE33" s="435"/>
      <c r="AF33" s="48">
        <f t="shared" si="6"/>
        <v>-246.98437499999909</v>
      </c>
      <c r="AG33" s="125">
        <f t="shared" si="7"/>
        <v>0.89022916666666707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216</v>
      </c>
      <c r="E34" s="83"/>
      <c r="F34" s="343">
        <v>35.83</v>
      </c>
      <c r="G34" s="137">
        <v>3168</v>
      </c>
      <c r="H34" s="84">
        <f t="shared" si="22"/>
        <v>113509.43999999999</v>
      </c>
      <c r="I34" s="43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2022.1276595744685</v>
      </c>
      <c r="O34" s="47">
        <f t="shared" si="24"/>
        <v>183.82978723404258</v>
      </c>
      <c r="P34" s="116">
        <f t="shared" si="18"/>
        <v>0</v>
      </c>
      <c r="Q34" s="49">
        <f t="shared" si="19"/>
        <v>-20.715667311411949</v>
      </c>
      <c r="R34" s="425">
        <f t="shared" si="20"/>
        <v>0.89872340425531938</v>
      </c>
      <c r="S34" s="468"/>
      <c r="T34" s="89">
        <v>0.29166666666666663</v>
      </c>
      <c r="U34" s="89">
        <v>0.3569444444444444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-227.87234042553155</v>
      </c>
      <c r="AG34" s="125">
        <f t="shared" si="7"/>
        <v>0.89872340425531927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3113.2799999999997</v>
      </c>
      <c r="H35" s="84">
        <f t="shared" si="22"/>
        <v>155383.80479999998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1343.8618705035972</v>
      </c>
      <c r="O35" s="47">
        <f t="shared" si="24"/>
        <v>79.050698264917486</v>
      </c>
      <c r="P35" s="116">
        <f t="shared" si="18"/>
        <v>0</v>
      </c>
      <c r="Q35" s="49">
        <f t="shared" si="19"/>
        <v>-13.008125264494282</v>
      </c>
      <c r="R35" s="425">
        <f t="shared" si="20"/>
        <v>0.85869768083296949</v>
      </c>
      <c r="S35" s="468"/>
      <c r="T35" s="89">
        <v>0.37291666666666662</v>
      </c>
      <c r="U35" s="89">
        <v>0.46944444444444439</v>
      </c>
      <c r="V35" s="134">
        <v>23</v>
      </c>
      <c r="W35" s="90">
        <f t="shared" si="25"/>
        <v>139</v>
      </c>
      <c r="X35" s="123">
        <v>0.3611111111111111</v>
      </c>
      <c r="Y35" s="123">
        <v>0.37222222222222223</v>
      </c>
      <c r="Z35" s="124"/>
      <c r="AA35" s="124"/>
      <c r="AB35" s="447"/>
      <c r="AC35" s="447"/>
      <c r="AD35" s="435"/>
      <c r="AE35" s="435"/>
      <c r="AF35" s="116">
        <f t="shared" si="6"/>
        <v>-221.13812949640283</v>
      </c>
      <c r="AG35" s="120">
        <f t="shared" si="7"/>
        <v>0.85869768083296949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1206</v>
      </c>
      <c r="H36" s="84">
        <f t="shared" si="22"/>
        <v>56597.58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2009.9999999999982</v>
      </c>
      <c r="O36" s="47">
        <f t="shared" si="24"/>
        <v>111.66666666666657</v>
      </c>
      <c r="P36" s="116">
        <f t="shared" si="18"/>
        <v>-1</v>
      </c>
      <c r="Q36" s="49">
        <f t="shared" si="19"/>
        <v>-14.649122807017633</v>
      </c>
      <c r="R36" s="425">
        <f t="shared" si="20"/>
        <v>0.88402777777777708</v>
      </c>
      <c r="S36" s="468"/>
      <c r="T36" s="89">
        <v>0.50972222222222208</v>
      </c>
      <c r="U36" s="89">
        <v>0.5347222222222221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447"/>
      <c r="AC36" s="447"/>
      <c r="AD36" s="435">
        <v>1</v>
      </c>
      <c r="AE36" s="435"/>
      <c r="AF36" s="48">
        <f t="shared" si="6"/>
        <v>-390.00000000000182</v>
      </c>
      <c r="AG36" s="425">
        <f t="shared" si="7"/>
        <v>0.83749999999999925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1497</v>
      </c>
      <c r="H37" s="84">
        <f t="shared" si="22"/>
        <v>65808.12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1996</v>
      </c>
      <c r="O37" s="47">
        <f t="shared" si="24"/>
        <v>105.05263157894737</v>
      </c>
      <c r="P37" s="116">
        <f t="shared" si="18"/>
        <v>0</v>
      </c>
      <c r="Q37" s="49">
        <f t="shared" si="19"/>
        <v>-21.263157894736835</v>
      </c>
      <c r="R37" s="425">
        <f t="shared" si="20"/>
        <v>0.83166666666666667</v>
      </c>
      <c r="S37" s="468"/>
      <c r="T37" s="89">
        <v>0.54027777777777763</v>
      </c>
      <c r="U37" s="89">
        <v>0.57152777777777763</v>
      </c>
      <c r="V37" s="134">
        <v>8</v>
      </c>
      <c r="W37" s="90">
        <f t="shared" si="25"/>
        <v>45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-404</v>
      </c>
      <c r="AG37" s="125">
        <f t="shared" si="7"/>
        <v>0.83166666666666667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113"/>
      <c r="K38" s="94"/>
      <c r="L38" s="95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14.714285714285714</v>
      </c>
      <c r="K43" s="101">
        <v>2140.4285714285716</v>
      </c>
      <c r="L43" s="104">
        <v>152.21134953797491</v>
      </c>
      <c r="M43" s="101">
        <f t="shared" ref="M43:O43" si="26">AVERAGE(M31:M42)</f>
        <v>14.571428571428571</v>
      </c>
      <c r="N43" s="101">
        <f t="shared" si="26"/>
        <v>1816.8251375044972</v>
      </c>
      <c r="O43" s="104">
        <f t="shared" si="26"/>
        <v>130.3203060998608</v>
      </c>
      <c r="P43" s="54">
        <f>M43-J43</f>
        <v>-0.14285714285714235</v>
      </c>
      <c r="Q43" s="88">
        <f>N43-K43</f>
        <v>-323.60343392407435</v>
      </c>
      <c r="R43" s="105">
        <f t="shared" ref="R43:R50" si="27">O43/L43</f>
        <v>0.85617995304185546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1</v>
      </c>
      <c r="AE43" s="107">
        <f>SUM(AE31:AE42)</f>
        <v>0</v>
      </c>
      <c r="AF43" s="48">
        <f t="shared" ref="AF43:AF54" si="28">N43-K43</f>
        <v>-323.60343392407435</v>
      </c>
      <c r="AG43" s="426">
        <f t="shared" si="7"/>
        <v>0.84881371971777875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1839</v>
      </c>
      <c r="H44" s="45">
        <f>F44*G44</f>
        <v>45478.47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2163.5294117647068</v>
      </c>
      <c r="O44" s="138">
        <f t="shared" ref="O44:O50" si="30">N44/M44</f>
        <v>432.70588235294133</v>
      </c>
      <c r="P44" s="51">
        <f t="shared" ref="P44:P50" si="31">M44-J44</f>
        <v>1</v>
      </c>
      <c r="Q44" s="139">
        <f t="shared" ref="Q44:Q50" si="32">O44-L44</f>
        <v>-67.29411764705867</v>
      </c>
      <c r="R44" s="140">
        <f t="shared" si="27"/>
        <v>0.86541176470588266</v>
      </c>
      <c r="S44" s="459">
        <f>R56</f>
        <v>0.9076382227769344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163.52941176470677</v>
      </c>
      <c r="AG44" s="430">
        <f t="shared" si="7"/>
        <v>1.0817647058823534</v>
      </c>
      <c r="AH44" s="482">
        <f>AG56</f>
        <v>0.99221366934762245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1758</v>
      </c>
      <c r="H45" s="45">
        <f>F45*G45</f>
        <v>43475.340000000004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2109.6000000000008</v>
      </c>
      <c r="O45" s="138">
        <f t="shared" si="30"/>
        <v>421.92000000000019</v>
      </c>
      <c r="P45" s="51">
        <f t="shared" si="31"/>
        <v>1</v>
      </c>
      <c r="Q45" s="139">
        <f t="shared" si="32"/>
        <v>-78.079999999999814</v>
      </c>
      <c r="R45" s="140">
        <f t="shared" si="27"/>
        <v>0.84384000000000037</v>
      </c>
      <c r="S45" s="459"/>
      <c r="T45" s="89">
        <v>0.16388888888888886</v>
      </c>
      <c r="U45" s="89">
        <v>0.19861111111111107</v>
      </c>
      <c r="V45" s="142">
        <v>5</v>
      </c>
      <c r="W45" s="143">
        <f t="shared" si="33"/>
        <v>49.999999999999986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109.60000000000082</v>
      </c>
      <c r="AG45" s="430">
        <f t="shared" si="7"/>
        <v>1.0548000000000004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1803</v>
      </c>
      <c r="H46" s="45">
        <f t="shared" ref="H46:H51" si="34">F46*G46</f>
        <v>56668.29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1442.3999999999996</v>
      </c>
      <c r="O46" s="138">
        <f t="shared" si="30"/>
        <v>206.05714285714279</v>
      </c>
      <c r="P46" s="51">
        <f t="shared" si="31"/>
        <v>0</v>
      </c>
      <c r="Q46" s="139">
        <f t="shared" si="32"/>
        <v>-8.2285714285714846</v>
      </c>
      <c r="R46" s="140">
        <f t="shared" si="27"/>
        <v>0.96159999999999979</v>
      </c>
      <c r="S46" s="459"/>
      <c r="T46" s="89">
        <v>0.20902777777777773</v>
      </c>
      <c r="U46" s="89">
        <v>0.26111111111111107</v>
      </c>
      <c r="V46" s="142">
        <v>15</v>
      </c>
      <c r="W46" s="143">
        <f t="shared" si="33"/>
        <v>75.000000000000014</v>
      </c>
      <c r="X46" s="123"/>
      <c r="Y46" s="123"/>
      <c r="Z46" s="124"/>
      <c r="AA46" s="124"/>
      <c r="AB46" s="447"/>
      <c r="AC46" s="447"/>
      <c r="AD46" s="435">
        <v>1</v>
      </c>
      <c r="AE46" s="435"/>
      <c r="AF46" s="144">
        <f t="shared" si="28"/>
        <v>-57.600000000000364</v>
      </c>
      <c r="AG46" s="430">
        <f t="shared" si="7"/>
        <v>0.96159999999999979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225</v>
      </c>
      <c r="E47" s="148"/>
      <c r="F47" s="350">
        <v>28.47</v>
      </c>
      <c r="G47" s="137">
        <v>1806</v>
      </c>
      <c r="H47" s="45">
        <f t="shared" si="34"/>
        <v>51416.82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1444.8000000000006</v>
      </c>
      <c r="O47" s="138">
        <f t="shared" si="30"/>
        <v>206.40000000000009</v>
      </c>
      <c r="P47" s="51">
        <f t="shared" si="31"/>
        <v>0</v>
      </c>
      <c r="Q47" s="139">
        <f t="shared" si="32"/>
        <v>-7.8857142857141866</v>
      </c>
      <c r="R47" s="140">
        <f t="shared" si="27"/>
        <v>0.9632000000000005</v>
      </c>
      <c r="S47" s="459"/>
      <c r="T47" s="89">
        <v>0.27152777777777776</v>
      </c>
      <c r="U47" s="89">
        <v>0.32361111111111107</v>
      </c>
      <c r="V47" s="137">
        <v>15</v>
      </c>
      <c r="W47" s="143">
        <f t="shared" si="33"/>
        <v>74.999999999999972</v>
      </c>
      <c r="X47" s="123"/>
      <c r="Y47" s="123"/>
      <c r="Z47" s="124"/>
      <c r="AA47" s="124"/>
      <c r="AB47" s="447"/>
      <c r="AC47" s="447"/>
      <c r="AD47" s="435"/>
      <c r="AE47" s="435"/>
      <c r="AF47" s="144">
        <f t="shared" si="28"/>
        <v>-55.199999999999363</v>
      </c>
      <c r="AG47" s="430">
        <f t="shared" si="7"/>
        <v>0.96320000000000039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1567</v>
      </c>
      <c r="H48" s="45">
        <f t="shared" si="34"/>
        <v>18584.62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1446.4615384615381</v>
      </c>
      <c r="O48" s="138">
        <f t="shared" si="30"/>
        <v>241.07692307692301</v>
      </c>
      <c r="P48" s="51">
        <f t="shared" si="31"/>
        <v>0</v>
      </c>
      <c r="Q48" s="139">
        <f t="shared" si="32"/>
        <v>-31.589743589743676</v>
      </c>
      <c r="R48" s="140">
        <f t="shared" si="27"/>
        <v>0.88414519465864183</v>
      </c>
      <c r="S48" s="459"/>
      <c r="T48" s="89">
        <v>0.34097222222222218</v>
      </c>
      <c r="U48" s="89">
        <v>0.38611111111111107</v>
      </c>
      <c r="V48" s="134">
        <v>25</v>
      </c>
      <c r="W48" s="143">
        <f t="shared" si="33"/>
        <v>65.000000000000014</v>
      </c>
      <c r="X48" s="123">
        <v>0.32777777777777778</v>
      </c>
      <c r="Y48" s="123">
        <v>0.34027777777777773</v>
      </c>
      <c r="Z48" s="124"/>
      <c r="AA48" s="124"/>
      <c r="AB48" s="447"/>
      <c r="AC48" s="447"/>
      <c r="AD48" s="435"/>
      <c r="AE48" s="435"/>
      <c r="AF48" s="144">
        <f t="shared" si="28"/>
        <v>-189.53846153846189</v>
      </c>
      <c r="AG48" s="430">
        <f t="shared" si="7"/>
        <v>0.88414519465864183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3898.44</v>
      </c>
      <c r="H49" s="45">
        <f t="shared" si="34"/>
        <v>39335.259599999998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1471.1094339622643</v>
      </c>
      <c r="O49" s="138">
        <f t="shared" si="30"/>
        <v>245.18490566037738</v>
      </c>
      <c r="P49" s="51">
        <f t="shared" si="31"/>
        <v>0</v>
      </c>
      <c r="Q49" s="139">
        <f t="shared" si="32"/>
        <v>-4.8150943396226182</v>
      </c>
      <c r="R49" s="140">
        <f t="shared" si="27"/>
        <v>0.98073962264150949</v>
      </c>
      <c r="S49" s="459"/>
      <c r="T49" s="89">
        <v>0.40694444444444439</v>
      </c>
      <c r="U49" s="89">
        <v>0.51736111111111105</v>
      </c>
      <c r="V49" s="134">
        <v>30</v>
      </c>
      <c r="W49" s="143">
        <f t="shared" si="33"/>
        <v>159</v>
      </c>
      <c r="X49" s="152">
        <v>0.39027777777777778</v>
      </c>
      <c r="Y49" s="152">
        <v>0.40625</v>
      </c>
      <c r="Z49" s="153"/>
      <c r="AA49" s="124"/>
      <c r="AB49" s="447"/>
      <c r="AC49" s="447"/>
      <c r="AD49" s="435"/>
      <c r="AE49" s="435"/>
      <c r="AF49" s="144">
        <f t="shared" si="28"/>
        <v>-28.890566037735653</v>
      </c>
      <c r="AG49" s="430">
        <f t="shared" si="7"/>
        <v>0.9807396226415096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3448.6200000000003</v>
      </c>
      <c r="H50" s="45">
        <f t="shared" si="34"/>
        <v>34796.575800000006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1467.4978723404261</v>
      </c>
      <c r="O50" s="138">
        <f t="shared" si="30"/>
        <v>244.58297872340435</v>
      </c>
      <c r="P50" s="51">
        <f t="shared" si="31"/>
        <v>0</v>
      </c>
      <c r="Q50" s="139">
        <f t="shared" si="32"/>
        <v>-5.4170212765956478</v>
      </c>
      <c r="R50" s="140">
        <f t="shared" si="27"/>
        <v>0.97833191489361737</v>
      </c>
      <c r="S50" s="459"/>
      <c r="T50" s="89">
        <v>0.53819444444444442</v>
      </c>
      <c r="U50" s="89">
        <v>0.63611111111111107</v>
      </c>
      <c r="V50" s="134">
        <v>30</v>
      </c>
      <c r="W50" s="143">
        <f t="shared" si="33"/>
        <v>140.99999999999997</v>
      </c>
      <c r="X50" s="152">
        <v>0.52222222222222225</v>
      </c>
      <c r="Y50" s="152">
        <v>0.53749999999999998</v>
      </c>
      <c r="Z50" s="153"/>
      <c r="AA50" s="153"/>
      <c r="AB50" s="447"/>
      <c r="AC50" s="447"/>
      <c r="AD50" s="435"/>
      <c r="AE50" s="435"/>
      <c r="AF50" s="144">
        <f t="shared" si="28"/>
        <v>-32.502127659573944</v>
      </c>
      <c r="AG50" s="430">
        <f t="shared" si="7"/>
        <v>0.97833191489361737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1649.3426080755621</v>
      </c>
      <c r="O56" s="104">
        <f t="shared" si="35"/>
        <v>285.41826181011271</v>
      </c>
      <c r="P56" s="158">
        <f>M56-J56</f>
        <v>0.28571428571428559</v>
      </c>
      <c r="Q56" s="117">
        <f>N56-K56</f>
        <v>-12.943106210152109</v>
      </c>
      <c r="R56" s="159">
        <f t="shared" ref="R56:R61" si="36">O56/L56</f>
        <v>0.9076382227769344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0</v>
      </c>
      <c r="AF56" s="162">
        <f>N56-K56</f>
        <v>-12.943106210152109</v>
      </c>
      <c r="AG56" s="428">
        <f>N56/K56</f>
        <v>0.99221366934762245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1134</v>
      </c>
      <c r="H57" s="84">
        <f t="shared" ref="H57:H66" si="37">F57*G57</f>
        <v>32046.84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1447.6595744680853</v>
      </c>
      <c r="O57" s="86">
        <f t="shared" ref="O57:O61" si="39">N57/M57</f>
        <v>206.80851063829792</v>
      </c>
      <c r="P57" s="165">
        <f t="shared" ref="P57:P61" si="40">M57-J57</f>
        <v>0</v>
      </c>
      <c r="Q57" s="49">
        <f t="shared" ref="Q57:Q61" si="41">O57-L57</f>
        <v>-7.4772036474163599</v>
      </c>
      <c r="R57" s="425">
        <f t="shared" si="36"/>
        <v>0.96510638297872364</v>
      </c>
      <c r="S57" s="459">
        <f>R69</f>
        <v>0.9817569112519634</v>
      </c>
      <c r="T57" s="50">
        <v>0.125</v>
      </c>
      <c r="U57" s="50">
        <v>0.15763888888888888</v>
      </c>
      <c r="V57" s="421">
        <v>5</v>
      </c>
      <c r="W57" s="418">
        <f>(U57-T57)*24*60</f>
        <v>46.999999999999993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-52.340425531914661</v>
      </c>
      <c r="AG57" s="429">
        <f t="shared" si="7"/>
        <v>0.96510638297872353</v>
      </c>
      <c r="AH57" s="473">
        <f>AG69</f>
        <v>0.9810015822834568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3439</v>
      </c>
      <c r="H58" s="45">
        <f t="shared" si="37"/>
        <v>95879.319999999992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1463.4042553191487</v>
      </c>
      <c r="O58" s="47">
        <f t="shared" si="39"/>
        <v>209.05775075987839</v>
      </c>
      <c r="P58" s="165">
        <f t="shared" si="40"/>
        <v>0</v>
      </c>
      <c r="Q58" s="49">
        <f t="shared" si="41"/>
        <v>-5.2279635258358894</v>
      </c>
      <c r="R58" s="425">
        <f t="shared" si="36"/>
        <v>0.9756028368794325</v>
      </c>
      <c r="S58" s="459"/>
      <c r="T58" s="50">
        <v>0.16458333333333333</v>
      </c>
      <c r="U58" s="50">
        <v>0.26250000000000001</v>
      </c>
      <c r="V58" s="421">
        <v>10</v>
      </c>
      <c r="W58" s="418">
        <f>(U58-T58)*24*60</f>
        <v>141.00000000000003</v>
      </c>
      <c r="X58" s="53"/>
      <c r="Y58" s="53"/>
      <c r="Z58" s="54"/>
      <c r="AA58" s="54"/>
      <c r="AB58" s="483"/>
      <c r="AC58" s="484"/>
      <c r="AD58" s="435">
        <v>1</v>
      </c>
      <c r="AE58" s="435"/>
      <c r="AF58" s="48">
        <f t="shared" si="6"/>
        <v>-36.59574468085134</v>
      </c>
      <c r="AG58" s="425">
        <f t="shared" si="7"/>
        <v>0.97560283687943239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3130</v>
      </c>
      <c r="H59" s="45">
        <f t="shared" si="37"/>
        <v>87640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1467.1874999999995</v>
      </c>
      <c r="O59" s="47">
        <f t="shared" si="39"/>
        <v>209.59821428571422</v>
      </c>
      <c r="P59" s="165">
        <f t="shared" si="40"/>
        <v>0</v>
      </c>
      <c r="Q59" s="49">
        <f t="shared" si="41"/>
        <v>-4.6875000000000568</v>
      </c>
      <c r="R59" s="425">
        <f t="shared" si="36"/>
        <v>0.97812499999999969</v>
      </c>
      <c r="S59" s="459"/>
      <c r="T59" s="50">
        <v>0.27986111111111112</v>
      </c>
      <c r="U59" s="50">
        <v>0.36875000000000002</v>
      </c>
      <c r="V59" s="142">
        <v>25</v>
      </c>
      <c r="W59" s="418">
        <f t="shared" ref="W59:W69" si="42">(U59-T59)*24*60</f>
        <v>128.00000000000003</v>
      </c>
      <c r="X59" s="53">
        <v>0.26666666666666666</v>
      </c>
      <c r="Y59" s="53">
        <v>0.27916666666666667</v>
      </c>
      <c r="Z59" s="54"/>
      <c r="AA59" s="54"/>
      <c r="AB59" s="447"/>
      <c r="AC59" s="447"/>
      <c r="AD59" s="435"/>
      <c r="AE59" s="435"/>
      <c r="AF59" s="48">
        <f t="shared" si="6"/>
        <v>-32.812500000000455</v>
      </c>
      <c r="AG59" s="425">
        <f t="shared" si="7"/>
        <v>0.97812499999999969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3598.56</v>
      </c>
      <c r="H60" s="45">
        <f t="shared" si="37"/>
        <v>36309.470399999998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1489.0593103448271</v>
      </c>
      <c r="O60" s="47">
        <f t="shared" si="39"/>
        <v>248.17655172413785</v>
      </c>
      <c r="P60" s="165">
        <f t="shared" si="40"/>
        <v>0</v>
      </c>
      <c r="Q60" s="49">
        <f t="shared" si="41"/>
        <v>-1.8234482758621482</v>
      </c>
      <c r="R60" s="425">
        <f t="shared" si="36"/>
        <v>0.99270620689655142</v>
      </c>
      <c r="S60" s="459"/>
      <c r="T60" s="50">
        <v>0.38958333333333334</v>
      </c>
      <c r="U60" s="50">
        <v>0.49027777777777781</v>
      </c>
      <c r="V60" s="142">
        <v>30</v>
      </c>
      <c r="W60" s="418">
        <f t="shared" si="42"/>
        <v>145.00000000000006</v>
      </c>
      <c r="X60" s="53">
        <v>0.37361111111111112</v>
      </c>
      <c r="Y60" s="53">
        <v>0.3888888888888889</v>
      </c>
      <c r="Z60" s="54"/>
      <c r="AA60" s="54"/>
      <c r="AB60" s="447"/>
      <c r="AC60" s="447"/>
      <c r="AD60" s="435"/>
      <c r="AE60" s="435"/>
      <c r="AF60" s="48">
        <f t="shared" si="6"/>
        <v>-10.940689655172946</v>
      </c>
      <c r="AG60" s="429">
        <f t="shared" si="7"/>
        <v>0.99270620689655142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4048.38</v>
      </c>
      <c r="H61" s="45">
        <f t="shared" si="37"/>
        <v>40848.154199999997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1490.2012269938646</v>
      </c>
      <c r="O61" s="47">
        <f t="shared" si="39"/>
        <v>248.36687116564408</v>
      </c>
      <c r="P61" s="165">
        <f t="shared" si="40"/>
        <v>0</v>
      </c>
      <c r="Q61" s="49">
        <f t="shared" si="41"/>
        <v>-1.6331288343559152</v>
      </c>
      <c r="R61" s="425">
        <f t="shared" si="36"/>
        <v>0.99346748466257639</v>
      </c>
      <c r="S61" s="459"/>
      <c r="T61" s="50">
        <v>0.51111111111111118</v>
      </c>
      <c r="U61" s="50">
        <v>0.62430555555555567</v>
      </c>
      <c r="V61" s="142">
        <v>30</v>
      </c>
      <c r="W61" s="418">
        <f t="shared" si="42"/>
        <v>163.00000000000006</v>
      </c>
      <c r="X61" s="53">
        <v>0.49444444444444446</v>
      </c>
      <c r="Y61" s="53">
        <v>0.51041666666666663</v>
      </c>
      <c r="Z61" s="54"/>
      <c r="AA61" s="54"/>
      <c r="AB61" s="447"/>
      <c r="AC61" s="447"/>
      <c r="AD61" s="435"/>
      <c r="AE61" s="435"/>
      <c r="AF61" s="48">
        <f t="shared" si="6"/>
        <v>-9.7987730061354341</v>
      </c>
      <c r="AG61" s="425">
        <f t="shared" si="7"/>
        <v>0.99346748466257639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1471.5023734251852</v>
      </c>
      <c r="O69" s="73">
        <f t="shared" si="43"/>
        <v>224.40157971473451</v>
      </c>
      <c r="P69" s="48">
        <f>M69-J69</f>
        <v>0</v>
      </c>
      <c r="Q69" s="49">
        <f>N69-K69</f>
        <v>-28.497626574814831</v>
      </c>
      <c r="R69" s="172">
        <f t="shared" ref="R69:R76" si="44">O69/L69</f>
        <v>0.9817569112519634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1</v>
      </c>
      <c r="AE69" s="107">
        <f>SUM(AE57:AE68)</f>
        <v>0</v>
      </c>
      <c r="AF69" s="48">
        <f t="shared" si="6"/>
        <v>-28.497626574814831</v>
      </c>
      <c r="AG69" s="425">
        <f t="shared" si="7"/>
        <v>0.9810015822834568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519</v>
      </c>
      <c r="H70" s="45">
        <f>F70*G70</f>
        <v>28072.710000000003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6" si="45">G70/W70*60</f>
        <v>1415.4545454545455</v>
      </c>
      <c r="O70" s="47">
        <f t="shared" ref="O70:O76" si="46">N70/M70</f>
        <v>83.262032085561501</v>
      </c>
      <c r="P70" s="48">
        <f t="shared" ref="P70:P76" si="47">M70-J70</f>
        <v>1</v>
      </c>
      <c r="Q70" s="49">
        <f t="shared" ref="Q70:Q76" si="48">O70-L70</f>
        <v>-10.487967914438499</v>
      </c>
      <c r="R70" s="425">
        <f t="shared" si="44"/>
        <v>0.88812834224598936</v>
      </c>
      <c r="S70" s="459">
        <f>R82</f>
        <v>0.90107076807659725</v>
      </c>
      <c r="T70" s="50">
        <v>0.25</v>
      </c>
      <c r="U70" s="50">
        <v>0.26527777777777778</v>
      </c>
      <c r="V70" s="421">
        <v>5</v>
      </c>
      <c r="W70" s="418">
        <f>(U70-T70)*24*60</f>
        <v>22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-84.545454545454504</v>
      </c>
      <c r="AG70" s="425">
        <f t="shared" si="7"/>
        <v>0.94363636363636372</v>
      </c>
      <c r="AH70" s="459">
        <f>AG82</f>
        <v>0.90797443610997741</v>
      </c>
    </row>
    <row r="71" spans="1:34" ht="19.149999999999999" customHeight="1">
      <c r="A71" s="455"/>
      <c r="B71" s="421" t="s">
        <v>207</v>
      </c>
      <c r="C71" s="41"/>
      <c r="D71" s="173" t="s">
        <v>237</v>
      </c>
      <c r="E71" s="43"/>
      <c r="F71" s="343">
        <v>56.43</v>
      </c>
      <c r="G71" s="44">
        <v>1070</v>
      </c>
      <c r="H71" s="45">
        <f>F71*G71</f>
        <v>60380.1</v>
      </c>
      <c r="I71" s="421"/>
      <c r="J71" s="46">
        <v>18</v>
      </c>
      <c r="K71" s="174">
        <v>1565</v>
      </c>
      <c r="L71" s="47">
        <v>86.944444444444443</v>
      </c>
      <c r="M71" s="424">
        <v>18</v>
      </c>
      <c r="N71" s="44">
        <f t="shared" si="45"/>
        <v>1426.6666666666667</v>
      </c>
      <c r="O71" s="47">
        <f t="shared" si="46"/>
        <v>79.259259259259267</v>
      </c>
      <c r="P71" s="48">
        <f t="shared" si="47"/>
        <v>0</v>
      </c>
      <c r="Q71" s="49">
        <f t="shared" si="48"/>
        <v>-7.6851851851851762</v>
      </c>
      <c r="R71" s="425">
        <f t="shared" si="44"/>
        <v>0.91160809371672002</v>
      </c>
      <c r="S71" s="459"/>
      <c r="T71" s="50">
        <v>0.27013888888888887</v>
      </c>
      <c r="U71" s="50">
        <v>0.30138888888888887</v>
      </c>
      <c r="V71" s="421">
        <v>7</v>
      </c>
      <c r="W71" s="418">
        <f t="shared" ref="W71:W81" si="49">(U71-T71)*24*60</f>
        <v>45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-138.33333333333326</v>
      </c>
      <c r="AG71" s="425">
        <f>N71/K71</f>
        <v>0.91160809371671991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239</v>
      </c>
      <c r="E72" s="43"/>
      <c r="F72" s="343">
        <v>53.36</v>
      </c>
      <c r="G72" s="44">
        <v>1782.8999999999999</v>
      </c>
      <c r="H72" s="45">
        <f t="shared" ref="H72:H80" si="50">F72*G72</f>
        <v>95135.543999999994</v>
      </c>
      <c r="I72" s="421"/>
      <c r="J72" s="87">
        <v>19</v>
      </c>
      <c r="K72" s="57">
        <v>1636</v>
      </c>
      <c r="L72" s="86">
        <v>86.10526315789474</v>
      </c>
      <c r="M72" s="419">
        <v>19</v>
      </c>
      <c r="N72" s="44">
        <f t="shared" si="45"/>
        <v>1445.594594594595</v>
      </c>
      <c r="O72" s="47">
        <f t="shared" si="46"/>
        <v>76.083926031294482</v>
      </c>
      <c r="P72" s="48">
        <f t="shared" si="47"/>
        <v>0</v>
      </c>
      <c r="Q72" s="49">
        <f t="shared" si="48"/>
        <v>-10.021337126600258</v>
      </c>
      <c r="R72" s="425">
        <f t="shared" si="44"/>
        <v>0.88361527786955696</v>
      </c>
      <c r="S72" s="459"/>
      <c r="T72" s="50">
        <v>0.30624999999999997</v>
      </c>
      <c r="U72" s="50">
        <v>0.35763888888888884</v>
      </c>
      <c r="V72" s="421">
        <v>7</v>
      </c>
      <c r="W72" s="418">
        <f t="shared" si="49"/>
        <v>73.999999999999972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-190.40540540540496</v>
      </c>
      <c r="AG72" s="425">
        <f>N72/K72</f>
        <v>0.88361527786955685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239</v>
      </c>
      <c r="E73" s="177"/>
      <c r="F73" s="343">
        <v>53.36</v>
      </c>
      <c r="G73" s="44">
        <v>4160.0999999999995</v>
      </c>
      <c r="H73" s="45">
        <f t="shared" si="50"/>
        <v>221982.93599999996</v>
      </c>
      <c r="I73" s="435"/>
      <c r="J73" s="178">
        <v>19</v>
      </c>
      <c r="K73" s="179">
        <v>1636</v>
      </c>
      <c r="L73" s="86">
        <v>86.10526315789474</v>
      </c>
      <c r="M73" s="424">
        <v>19</v>
      </c>
      <c r="N73" s="44">
        <f t="shared" si="45"/>
        <v>1451.1976744186043</v>
      </c>
      <c r="O73" s="47">
        <f t="shared" si="46"/>
        <v>76.378824969400227</v>
      </c>
      <c r="P73" s="48">
        <f t="shared" si="47"/>
        <v>0</v>
      </c>
      <c r="Q73" s="49">
        <f t="shared" si="48"/>
        <v>-9.7264381884945124</v>
      </c>
      <c r="R73" s="425">
        <f t="shared" si="44"/>
        <v>0.88704014328765546</v>
      </c>
      <c r="S73" s="459"/>
      <c r="T73" s="50">
        <v>0.37291666666666662</v>
      </c>
      <c r="U73" s="50">
        <v>0.49236111111111108</v>
      </c>
      <c r="V73" s="421">
        <v>22</v>
      </c>
      <c r="W73" s="418">
        <f t="shared" si="49"/>
        <v>172.00000000000003</v>
      </c>
      <c r="X73" s="180">
        <v>0.36249999999999999</v>
      </c>
      <c r="Y73" s="180">
        <v>0.37222222222222223</v>
      </c>
      <c r="Z73" s="124"/>
      <c r="AA73" s="124"/>
      <c r="AB73" s="447"/>
      <c r="AC73" s="447"/>
      <c r="AD73" s="435"/>
      <c r="AE73" s="435">
        <v>1</v>
      </c>
      <c r="AF73" s="48">
        <f>N73-K73</f>
        <v>-184.80232558139573</v>
      </c>
      <c r="AG73" s="425">
        <f>N73/K73</f>
        <v>0.88704014328765546</v>
      </c>
      <c r="AH73" s="459"/>
    </row>
    <row r="74" spans="1:34" ht="19.149999999999999" customHeight="1">
      <c r="A74" s="455"/>
      <c r="B74" s="421" t="s">
        <v>227</v>
      </c>
      <c r="C74" s="175"/>
      <c r="D74" s="176" t="s">
        <v>240</v>
      </c>
      <c r="E74" s="177"/>
      <c r="F74" s="343">
        <v>56.43</v>
      </c>
      <c r="G74" s="44">
        <v>912</v>
      </c>
      <c r="H74" s="45">
        <f t="shared" si="50"/>
        <v>51464.159999999996</v>
      </c>
      <c r="I74" s="421"/>
      <c r="J74" s="46">
        <v>18</v>
      </c>
      <c r="K74" s="174">
        <v>1500</v>
      </c>
      <c r="L74" s="47">
        <v>83.333333333333329</v>
      </c>
      <c r="M74" s="419">
        <v>18</v>
      </c>
      <c r="N74" s="44">
        <f t="shared" si="45"/>
        <v>1302.8571428571424</v>
      </c>
      <c r="O74" s="47">
        <f t="shared" si="46"/>
        <v>72.380952380952351</v>
      </c>
      <c r="P74" s="48">
        <f t="shared" si="47"/>
        <v>0</v>
      </c>
      <c r="Q74" s="49">
        <f t="shared" si="48"/>
        <v>-10.952380952380977</v>
      </c>
      <c r="R74" s="425">
        <f t="shared" si="44"/>
        <v>0.86857142857142822</v>
      </c>
      <c r="S74" s="459"/>
      <c r="T74" s="50">
        <v>0.53263888888888877</v>
      </c>
      <c r="U74" s="50">
        <v>0.56180555555555545</v>
      </c>
      <c r="V74" s="421">
        <v>5</v>
      </c>
      <c r="W74" s="418">
        <f t="shared" si="49"/>
        <v>42.000000000000014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-197.14285714285757</v>
      </c>
      <c r="AG74" s="425">
        <f t="shared" ref="AG74:AG80" si="52">N74/K74</f>
        <v>0.86857142857142833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241</v>
      </c>
      <c r="E75" s="43"/>
      <c r="F75" s="343">
        <v>53.76</v>
      </c>
      <c r="G75" s="57">
        <v>2002.4</v>
      </c>
      <c r="H75" s="45">
        <f t="shared" si="50"/>
        <v>107649.024</v>
      </c>
      <c r="I75" s="421"/>
      <c r="J75" s="87">
        <v>16</v>
      </c>
      <c r="K75" s="57">
        <v>1440</v>
      </c>
      <c r="L75" s="86">
        <v>90</v>
      </c>
      <c r="M75" s="419">
        <v>16</v>
      </c>
      <c r="N75" s="44">
        <f t="shared" si="45"/>
        <v>1349.932584269663</v>
      </c>
      <c r="O75" s="47">
        <f t="shared" si="46"/>
        <v>84.37078651685394</v>
      </c>
      <c r="P75" s="48">
        <f t="shared" si="47"/>
        <v>0</v>
      </c>
      <c r="Q75" s="49">
        <f t="shared" si="48"/>
        <v>-5.6292134831460601</v>
      </c>
      <c r="R75" s="425">
        <f t="shared" si="44"/>
        <v>0.93745318352059936</v>
      </c>
      <c r="S75" s="459"/>
      <c r="T75" s="50">
        <v>0.56666666666666654</v>
      </c>
      <c r="U75" s="50">
        <v>0.6284722222222221</v>
      </c>
      <c r="V75" s="421">
        <v>7</v>
      </c>
      <c r="W75" s="418">
        <f t="shared" si="49"/>
        <v>89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-90.067415730336961</v>
      </c>
      <c r="AG75" s="425">
        <f t="shared" si="52"/>
        <v>0.93745318352059936</v>
      </c>
      <c r="AH75" s="459"/>
    </row>
    <row r="76" spans="1:34" ht="19.149999999999999" customHeight="1">
      <c r="A76" s="455"/>
      <c r="B76" s="421" t="s">
        <v>238</v>
      </c>
      <c r="C76" s="175"/>
      <c r="D76" s="176" t="s">
        <v>242</v>
      </c>
      <c r="E76" s="177"/>
      <c r="F76" s="343">
        <v>47.51</v>
      </c>
      <c r="G76" s="174">
        <v>1897</v>
      </c>
      <c r="H76" s="45">
        <f t="shared" si="50"/>
        <v>90126.47</v>
      </c>
      <c r="I76" s="421">
        <v>1</v>
      </c>
      <c r="J76" s="87">
        <v>17</v>
      </c>
      <c r="K76" s="57">
        <v>1440</v>
      </c>
      <c r="L76" s="86">
        <v>84.705882352941174</v>
      </c>
      <c r="M76" s="424">
        <v>17</v>
      </c>
      <c r="N76" s="44">
        <f t="shared" si="45"/>
        <v>1339.0588235294115</v>
      </c>
      <c r="O76" s="47">
        <f t="shared" si="46"/>
        <v>78.768166089965376</v>
      </c>
      <c r="P76" s="48">
        <f t="shared" si="47"/>
        <v>0</v>
      </c>
      <c r="Q76" s="49">
        <f t="shared" si="48"/>
        <v>-5.9377162629757976</v>
      </c>
      <c r="R76" s="425">
        <f t="shared" si="44"/>
        <v>0.92990196078431353</v>
      </c>
      <c r="S76" s="459"/>
      <c r="T76" s="50">
        <v>0.64374999999999982</v>
      </c>
      <c r="U76" s="50">
        <v>0.70277777777777761</v>
      </c>
      <c r="V76" s="421">
        <v>22</v>
      </c>
      <c r="W76" s="418">
        <f t="shared" si="49"/>
        <v>85.000000000000014</v>
      </c>
      <c r="X76" s="180">
        <v>0.6333333333333333</v>
      </c>
      <c r="Y76" s="180">
        <v>0.6430555555555556</v>
      </c>
      <c r="Z76" s="124"/>
      <c r="AA76" s="124"/>
      <c r="AB76" s="447"/>
      <c r="AC76" s="447"/>
      <c r="AD76" s="435"/>
      <c r="AE76" s="435"/>
      <c r="AF76" s="48">
        <f t="shared" si="51"/>
        <v>-100.94117647058852</v>
      </c>
      <c r="AG76" s="425">
        <f t="shared" si="52"/>
        <v>0.92990196078431353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17.571428571428573</v>
      </c>
      <c r="K82" s="101">
        <v>1531</v>
      </c>
      <c r="L82" s="104">
        <v>87.277740920929773</v>
      </c>
      <c r="M82" s="101">
        <f t="shared" ref="M82:O82" si="53">AVERAGE(M70:M81)</f>
        <v>17.714285714285715</v>
      </c>
      <c r="N82" s="101">
        <f t="shared" si="53"/>
        <v>1390.1088616843754</v>
      </c>
      <c r="O82" s="184">
        <f t="shared" si="53"/>
        <v>78.643421047612449</v>
      </c>
      <c r="P82" s="116">
        <f>M82-J82</f>
        <v>0.14285714285714235</v>
      </c>
      <c r="Q82" s="117">
        <f>N82-K82</f>
        <v>-140.89113831562463</v>
      </c>
      <c r="R82" s="172">
        <f>O82/L82</f>
        <v>0.90107076807659725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-140.89113831562463</v>
      </c>
      <c r="AG82" s="425">
        <f>N82/K82</f>
        <v>0.90797443610997741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1418.3</v>
      </c>
      <c r="H83" s="84">
        <f t="shared" ref="H83:H94" si="54">F83*G83</f>
        <v>86544.665999999997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89" si="55">G83/W83*60</f>
        <v>1350.7619047619044</v>
      </c>
      <c r="O83" s="183">
        <f t="shared" ref="O83:O89" si="56">N83/M83</f>
        <v>79.456582633053202</v>
      </c>
      <c r="P83" s="54">
        <f t="shared" ref="P83:P89" si="57">M83-J83</f>
        <v>0</v>
      </c>
      <c r="Q83" s="88">
        <f t="shared" ref="Q83:Q89" si="58">O83-L83</f>
        <v>-5.2492997198879721</v>
      </c>
      <c r="R83" s="185">
        <f t="shared" ref="R83:R89" si="59">O83/L83</f>
        <v>0.93802910052910038</v>
      </c>
      <c r="S83" s="459">
        <f>R95</f>
        <v>0.90414443685005497</v>
      </c>
      <c r="T83" s="50">
        <v>0.33333333333333331</v>
      </c>
      <c r="U83" s="50">
        <v>0.37708333333333333</v>
      </c>
      <c r="V83" s="421">
        <v>5</v>
      </c>
      <c r="W83" s="418">
        <f t="shared" ref="W83:W93" si="60">(U83-T83)*24*60</f>
        <v>63.000000000000014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-89.238095238095639</v>
      </c>
      <c r="AG83" s="425">
        <f t="shared" ref="AG83:AG173" si="62">N83/K83</f>
        <v>0.93802910052910027</v>
      </c>
      <c r="AH83" s="459">
        <f>AG95</f>
        <v>0.90313759802834115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3166.8399999999997</v>
      </c>
      <c r="H84" s="84">
        <f t="shared" si="54"/>
        <v>160463.78279999999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1328.7440559440561</v>
      </c>
      <c r="O84" s="183">
        <f t="shared" si="56"/>
        <v>69.933897681266103</v>
      </c>
      <c r="P84" s="54">
        <f t="shared" si="57"/>
        <v>0</v>
      </c>
      <c r="Q84" s="88">
        <f t="shared" si="58"/>
        <v>-9.013470739786527</v>
      </c>
      <c r="R84" s="185">
        <f t="shared" si="59"/>
        <v>0.88582937062937062</v>
      </c>
      <c r="S84" s="459"/>
      <c r="T84" s="50">
        <v>0.3923611111111111</v>
      </c>
      <c r="U84" s="50">
        <v>0.49166666666666664</v>
      </c>
      <c r="V84" s="421">
        <v>22</v>
      </c>
      <c r="W84" s="418">
        <f t="shared" si="60"/>
        <v>142.99999999999997</v>
      </c>
      <c r="X84" s="53">
        <v>0.38194444444444442</v>
      </c>
      <c r="Y84" s="53">
        <v>0.39166666666666666</v>
      </c>
      <c r="Z84" s="54"/>
      <c r="AA84" s="54"/>
      <c r="AB84" s="447"/>
      <c r="AC84" s="447"/>
      <c r="AD84" s="435"/>
      <c r="AE84" s="435"/>
      <c r="AF84" s="48">
        <f t="shared" si="61"/>
        <v>-171.25594405594393</v>
      </c>
      <c r="AG84" s="425">
        <f t="shared" si="62"/>
        <v>0.88582937062937073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2033</v>
      </c>
      <c r="H85" s="84">
        <f t="shared" si="54"/>
        <v>124195.97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1270.6250000000005</v>
      </c>
      <c r="O85" s="183">
        <f t="shared" si="56"/>
        <v>74.74264705882355</v>
      </c>
      <c r="P85" s="54">
        <f t="shared" si="57"/>
        <v>0</v>
      </c>
      <c r="Q85" s="88">
        <f t="shared" si="58"/>
        <v>-9.9632352941176237</v>
      </c>
      <c r="R85" s="185">
        <f t="shared" si="59"/>
        <v>0.88237847222222254</v>
      </c>
      <c r="S85" s="459"/>
      <c r="T85" s="50">
        <v>0.53194444444444444</v>
      </c>
      <c r="U85" s="50">
        <v>0.59861111111111109</v>
      </c>
      <c r="V85" s="421">
        <v>5</v>
      </c>
      <c r="W85" s="418">
        <f t="shared" si="60"/>
        <v>95.999999999999972</v>
      </c>
      <c r="X85" s="53"/>
      <c r="Y85" s="53"/>
      <c r="Z85" s="54"/>
      <c r="AA85" s="54"/>
      <c r="AB85" s="447"/>
      <c r="AC85" s="447"/>
      <c r="AD85" s="435">
        <v>1</v>
      </c>
      <c r="AE85" s="435"/>
      <c r="AF85" s="48">
        <f t="shared" si="61"/>
        <v>-169.37499999999955</v>
      </c>
      <c r="AG85" s="425">
        <f t="shared" si="62"/>
        <v>0.88237847222222254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245</v>
      </c>
      <c r="E86" s="43"/>
      <c r="F86" s="350">
        <v>61.02</v>
      </c>
      <c r="G86" s="44">
        <v>763.69999999999993</v>
      </c>
      <c r="H86" s="84">
        <f t="shared" si="54"/>
        <v>46600.973999999995</v>
      </c>
      <c r="I86" s="421">
        <v>1</v>
      </c>
      <c r="J86" s="87">
        <v>17</v>
      </c>
      <c r="K86" s="57">
        <v>1440</v>
      </c>
      <c r="L86" s="86">
        <v>84.705882352941174</v>
      </c>
      <c r="M86" s="424">
        <v>17</v>
      </c>
      <c r="N86" s="57">
        <f t="shared" si="55"/>
        <v>1347.7058823529394</v>
      </c>
      <c r="O86" s="183">
        <f t="shared" si="56"/>
        <v>79.276816608996441</v>
      </c>
      <c r="P86" s="54">
        <f t="shared" si="57"/>
        <v>0</v>
      </c>
      <c r="Q86" s="88">
        <f t="shared" si="58"/>
        <v>-5.429065743944733</v>
      </c>
      <c r="R86" s="185">
        <f t="shared" si="59"/>
        <v>0.93590686274509693</v>
      </c>
      <c r="S86" s="459"/>
      <c r="T86" s="50">
        <v>0.60347222222222219</v>
      </c>
      <c r="U86" s="50">
        <v>0.62708333333333333</v>
      </c>
      <c r="V86" s="421">
        <v>7</v>
      </c>
      <c r="W86" s="418">
        <f t="shared" si="60"/>
        <v>34.000000000000043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-92.294117647060602</v>
      </c>
      <c r="AG86" s="425">
        <f t="shared" si="62"/>
        <v>0.93590686274509682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217</v>
      </c>
      <c r="E87" s="43"/>
      <c r="F87" s="350">
        <v>49.91</v>
      </c>
      <c r="G87" s="44">
        <v>1210.72</v>
      </c>
      <c r="H87" s="84">
        <f t="shared" si="54"/>
        <v>60427.035199999998</v>
      </c>
      <c r="I87" s="421">
        <v>1</v>
      </c>
      <c r="J87" s="87">
        <v>17</v>
      </c>
      <c r="K87" s="57">
        <v>1565</v>
      </c>
      <c r="L87" s="86">
        <v>92.058823529411768</v>
      </c>
      <c r="M87" s="424">
        <v>17</v>
      </c>
      <c r="N87" s="57">
        <f t="shared" si="55"/>
        <v>1424.3764705882359</v>
      </c>
      <c r="O87" s="183">
        <f t="shared" si="56"/>
        <v>83.786851211072701</v>
      </c>
      <c r="P87" s="54">
        <f t="shared" si="57"/>
        <v>0</v>
      </c>
      <c r="Q87" s="88">
        <f t="shared" si="58"/>
        <v>-8.271972318339067</v>
      </c>
      <c r="R87" s="185">
        <f t="shared" si="59"/>
        <v>0.91014470964104532</v>
      </c>
      <c r="S87" s="459"/>
      <c r="T87" s="50">
        <v>0.63124999999999998</v>
      </c>
      <c r="U87" s="50">
        <v>0.66666666666666663</v>
      </c>
      <c r="V87" s="421">
        <v>6</v>
      </c>
      <c r="W87" s="418">
        <f t="shared" si="60"/>
        <v>50.999999999999979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-140.62352941176414</v>
      </c>
      <c r="AG87" s="425">
        <f t="shared" si="62"/>
        <v>0.91014470964104532</v>
      </c>
      <c r="AH87" s="459"/>
    </row>
    <row r="88" spans="1:34" ht="19.149999999999999" customHeight="1">
      <c r="A88" s="488"/>
      <c r="B88" s="110" t="s">
        <v>193</v>
      </c>
      <c r="C88" s="431"/>
      <c r="D88" s="186" t="s">
        <v>194</v>
      </c>
      <c r="E88" s="43"/>
      <c r="F88" s="350">
        <v>37.83</v>
      </c>
      <c r="G88" s="57">
        <v>1548.8</v>
      </c>
      <c r="H88" s="84">
        <f t="shared" si="54"/>
        <v>58591.103999999992</v>
      </c>
      <c r="I88" s="421">
        <v>1</v>
      </c>
      <c r="J88" s="87">
        <v>20</v>
      </c>
      <c r="K88" s="57">
        <v>2400</v>
      </c>
      <c r="L88" s="86">
        <v>120</v>
      </c>
      <c r="M88" s="424">
        <v>20</v>
      </c>
      <c r="N88" s="57">
        <f t="shared" si="55"/>
        <v>2266.5365853658527</v>
      </c>
      <c r="O88" s="183">
        <f t="shared" si="56"/>
        <v>113.32682926829264</v>
      </c>
      <c r="P88" s="54">
        <f t="shared" si="57"/>
        <v>0</v>
      </c>
      <c r="Q88" s="88">
        <f t="shared" si="58"/>
        <v>-6.6731707317073585</v>
      </c>
      <c r="R88" s="185">
        <f t="shared" si="59"/>
        <v>0.94439024390243864</v>
      </c>
      <c r="S88" s="459"/>
      <c r="T88" s="50">
        <v>0.6826388888888888</v>
      </c>
      <c r="U88" s="50">
        <v>0.71111111111111103</v>
      </c>
      <c r="V88" s="421">
        <v>23</v>
      </c>
      <c r="W88" s="418">
        <f t="shared" si="60"/>
        <v>41.000000000000014</v>
      </c>
      <c r="X88" s="53">
        <v>0.67083333333333339</v>
      </c>
      <c r="Y88" s="53">
        <v>0.68194444444444446</v>
      </c>
      <c r="Z88" s="54"/>
      <c r="AA88" s="54"/>
      <c r="AB88" s="447"/>
      <c r="AC88" s="447"/>
      <c r="AD88" s="435"/>
      <c r="AE88" s="435"/>
      <c r="AF88" s="48">
        <f t="shared" si="61"/>
        <v>-133.46341463414728</v>
      </c>
      <c r="AG88" s="425">
        <f t="shared" si="62"/>
        <v>0.94439024390243864</v>
      </c>
      <c r="AH88" s="459"/>
    </row>
    <row r="89" spans="1:34" ht="19.149999999999999" customHeight="1">
      <c r="A89" s="488"/>
      <c r="B89" s="110" t="s">
        <v>227</v>
      </c>
      <c r="C89" s="431"/>
      <c r="D89" s="42" t="s">
        <v>248</v>
      </c>
      <c r="E89" s="43"/>
      <c r="F89" s="350">
        <v>53.68</v>
      </c>
      <c r="G89" s="114">
        <v>762</v>
      </c>
      <c r="H89" s="84">
        <f t="shared" si="54"/>
        <v>40904.159999999996</v>
      </c>
      <c r="I89" s="421"/>
      <c r="J89" s="87">
        <v>20</v>
      </c>
      <c r="K89" s="57">
        <v>1500</v>
      </c>
      <c r="L89" s="86">
        <v>75</v>
      </c>
      <c r="M89" s="424">
        <v>20</v>
      </c>
      <c r="N89" s="57">
        <f t="shared" si="55"/>
        <v>1203.1578947368412</v>
      </c>
      <c r="O89" s="183">
        <f t="shared" si="56"/>
        <v>60.15789473684206</v>
      </c>
      <c r="P89" s="54">
        <f t="shared" si="57"/>
        <v>0</v>
      </c>
      <c r="Q89" s="88">
        <f t="shared" si="58"/>
        <v>-14.84210526315794</v>
      </c>
      <c r="R89" s="185">
        <f t="shared" si="59"/>
        <v>0.8021052631578941</v>
      </c>
      <c r="S89" s="459"/>
      <c r="T89" s="50">
        <v>0.71597222222222212</v>
      </c>
      <c r="U89" s="50">
        <v>0.74236111111111103</v>
      </c>
      <c r="V89" s="421">
        <v>7</v>
      </c>
      <c r="W89" s="418">
        <f t="shared" si="60"/>
        <v>38.000000000000028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-296.84210526315883</v>
      </c>
      <c r="AG89" s="425">
        <f t="shared" si="62"/>
        <v>0.8021052631578941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3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18.142857142857142</v>
      </c>
      <c r="K95" s="202">
        <v>1612.1428571428571</v>
      </c>
      <c r="L95" s="203">
        <v>88.589119858469687</v>
      </c>
      <c r="M95" s="202">
        <f t="shared" ref="M95:O95" si="63">AVERAGE(M83:M94)</f>
        <v>18.142857142857142</v>
      </c>
      <c r="N95" s="202">
        <f t="shared" si="63"/>
        <v>1455.9868276785471</v>
      </c>
      <c r="O95" s="203">
        <f t="shared" si="63"/>
        <v>80.097359885478099</v>
      </c>
      <c r="P95" s="204">
        <f>M95-J95</f>
        <v>0</v>
      </c>
      <c r="Q95" s="205">
        <f t="shared" ref="Q95:Q103" si="64">O95-L95</f>
        <v>-8.4917599729915878</v>
      </c>
      <c r="R95" s="206">
        <f>O95/L95</f>
        <v>0.90414443685005497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-156.15602946431</v>
      </c>
      <c r="AG95" s="426">
        <f t="shared" si="62"/>
        <v>0.90313759802834115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1461</v>
      </c>
      <c r="H96" s="45">
        <f t="shared" ref="H96:H105" si="65">F96*G96</f>
        <v>43041.06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3" si="66">G96/W96*60</f>
        <v>1138.4415584415588</v>
      </c>
      <c r="O96" s="47">
        <f t="shared" ref="O96:O103" si="67">N96/M96</f>
        <v>71.152597402597422</v>
      </c>
      <c r="P96" s="48">
        <f t="shared" ref="P96:P103" si="68">M96-J96</f>
        <v>0</v>
      </c>
      <c r="Q96" s="49">
        <f t="shared" si="64"/>
        <v>-15.409902597402578</v>
      </c>
      <c r="R96" s="425">
        <f t="shared" ref="R96:R103" si="69">O96/L96</f>
        <v>0.82197946457874282</v>
      </c>
      <c r="S96" s="459">
        <f>R108</f>
        <v>0.83306295789914298</v>
      </c>
      <c r="T96" s="89">
        <v>0.33333333333333331</v>
      </c>
      <c r="U96" s="89">
        <v>0.38680555555555551</v>
      </c>
      <c r="V96" s="435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-246.55844155844125</v>
      </c>
      <c r="AG96" s="428">
        <f t="shared" si="62"/>
        <v>0.82197946457874282</v>
      </c>
      <c r="AH96" s="468">
        <f>AG108</f>
        <v>0.87301781651379828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2717.6</v>
      </c>
      <c r="H97" s="210">
        <f t="shared" si="65"/>
        <v>79117.896024464819</v>
      </c>
      <c r="I97" s="142"/>
      <c r="J97" s="46">
        <v>20</v>
      </c>
      <c r="K97" s="44">
        <v>1385</v>
      </c>
      <c r="L97" s="47">
        <v>69.25</v>
      </c>
      <c r="M97" s="87">
        <v>19</v>
      </c>
      <c r="N97" s="44">
        <f t="shared" si="66"/>
        <v>1283.9055118110234</v>
      </c>
      <c r="O97" s="47">
        <f t="shared" si="67"/>
        <v>67.573974305843336</v>
      </c>
      <c r="P97" s="48">
        <f t="shared" si="68"/>
        <v>-1</v>
      </c>
      <c r="Q97" s="49">
        <f t="shared" si="64"/>
        <v>-1.6760256941566638</v>
      </c>
      <c r="R97" s="425">
        <f t="shared" si="69"/>
        <v>0.97579746290026481</v>
      </c>
      <c r="S97" s="459"/>
      <c r="T97" s="211">
        <v>0.40277777777777773</v>
      </c>
      <c r="U97" s="211">
        <v>0.4909722222222222</v>
      </c>
      <c r="V97" s="212">
        <v>23</v>
      </c>
      <c r="W97" s="90">
        <f t="shared" si="70"/>
        <v>127.00000000000003</v>
      </c>
      <c r="X97" s="53">
        <v>0.39166666666666666</v>
      </c>
      <c r="Y97" s="53">
        <v>0.40138888888888885</v>
      </c>
      <c r="Z97" s="54"/>
      <c r="AA97" s="54"/>
      <c r="AB97" s="447"/>
      <c r="AC97" s="447"/>
      <c r="AD97" s="212"/>
      <c r="AE97" s="212"/>
      <c r="AF97" s="213">
        <f t="shared" si="61"/>
        <v>-101.09448818897658</v>
      </c>
      <c r="AG97" s="214">
        <f t="shared" si="62"/>
        <v>0.92700758975525155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310</v>
      </c>
      <c r="H98" s="210">
        <f t="shared" si="65"/>
        <v>23978.5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1094.1176470588273</v>
      </c>
      <c r="O98" s="47">
        <f t="shared" si="67"/>
        <v>60.784313725490406</v>
      </c>
      <c r="P98" s="48">
        <f t="shared" si="68"/>
        <v>-1</v>
      </c>
      <c r="Q98" s="49">
        <f t="shared" si="64"/>
        <v>-15.005159958720114</v>
      </c>
      <c r="R98" s="425">
        <f t="shared" si="69"/>
        <v>0.80201525054466516</v>
      </c>
      <c r="S98" s="459"/>
      <c r="T98" s="89">
        <v>0.53055555555555545</v>
      </c>
      <c r="U98" s="89">
        <v>0.54236111111111096</v>
      </c>
      <c r="V98" s="435">
        <v>4</v>
      </c>
      <c r="W98" s="90">
        <f t="shared" si="70"/>
        <v>16.99999999999994</v>
      </c>
      <c r="X98" s="216"/>
      <c r="Y98" s="216"/>
      <c r="Z98" s="217"/>
      <c r="AA98" s="217"/>
      <c r="AB98" s="447"/>
      <c r="AC98" s="447"/>
      <c r="AD98" s="435">
        <v>1</v>
      </c>
      <c r="AE98" s="435"/>
      <c r="AF98" s="54">
        <f t="shared" si="61"/>
        <v>-345.88235294117271</v>
      </c>
      <c r="AG98" s="428">
        <f t="shared" si="62"/>
        <v>0.75980392156863008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789</v>
      </c>
      <c r="H99" s="210">
        <f t="shared" si="65"/>
        <v>61021.26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1279.4594594594585</v>
      </c>
      <c r="O99" s="47">
        <f t="shared" si="67"/>
        <v>71.081081081081024</v>
      </c>
      <c r="P99" s="48">
        <f t="shared" si="68"/>
        <v>0</v>
      </c>
      <c r="Q99" s="49">
        <f t="shared" si="64"/>
        <v>-8.9189189189189761</v>
      </c>
      <c r="R99" s="425">
        <f t="shared" si="69"/>
        <v>0.88851351351351282</v>
      </c>
      <c r="S99" s="459"/>
      <c r="T99" s="89">
        <v>0.54722222222222205</v>
      </c>
      <c r="U99" s="89">
        <v>0.57291666666666652</v>
      </c>
      <c r="V99" s="435">
        <v>7</v>
      </c>
      <c r="W99" s="90">
        <f t="shared" si="70"/>
        <v>37.000000000000028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-160.54054054054154</v>
      </c>
      <c r="AG99" s="214">
        <f t="shared" si="62"/>
        <v>0.88851351351351282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1807</v>
      </c>
      <c r="H100" s="210">
        <f t="shared" si="65"/>
        <v>92952.08</v>
      </c>
      <c r="I100" s="435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1275.5294117647056</v>
      </c>
      <c r="O100" s="47">
        <f t="shared" si="67"/>
        <v>60.739495798319318</v>
      </c>
      <c r="P100" s="48">
        <f t="shared" si="68"/>
        <v>1</v>
      </c>
      <c r="Q100" s="49">
        <f t="shared" si="64"/>
        <v>-11.260504201680682</v>
      </c>
      <c r="R100" s="425">
        <f t="shared" si="69"/>
        <v>0.84360410830999055</v>
      </c>
      <c r="S100" s="459"/>
      <c r="T100" s="211">
        <v>0.57777777777777761</v>
      </c>
      <c r="U100" s="211">
        <v>0.6368055555555554</v>
      </c>
      <c r="V100" s="212">
        <v>7</v>
      </c>
      <c r="W100" s="90">
        <f t="shared" si="70"/>
        <v>85.000000000000014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-164.47058823529437</v>
      </c>
      <c r="AG100" s="428">
        <f t="shared" si="62"/>
        <v>0.88578431372549005</v>
      </c>
      <c r="AH100" s="468"/>
    </row>
    <row r="101" spans="1:34" s="218" customFormat="1" ht="19.149999999999999" customHeight="1">
      <c r="A101" s="490"/>
      <c r="B101" s="421" t="s">
        <v>203</v>
      </c>
      <c r="C101" s="55"/>
      <c r="D101" s="82" t="s">
        <v>252</v>
      </c>
      <c r="E101" s="83"/>
      <c r="F101" s="354">
        <v>29.113149847094796</v>
      </c>
      <c r="G101" s="57">
        <v>442.40000000000003</v>
      </c>
      <c r="H101" s="210">
        <f t="shared" si="65"/>
        <v>12879.65749235474</v>
      </c>
      <c r="I101" s="435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1264.0000000000048</v>
      </c>
      <c r="O101" s="47">
        <f t="shared" si="67"/>
        <v>66.526315789473941</v>
      </c>
      <c r="P101" s="48">
        <f t="shared" si="68"/>
        <v>-1</v>
      </c>
      <c r="Q101" s="49">
        <f t="shared" si="64"/>
        <v>-2.7236842105260592</v>
      </c>
      <c r="R101" s="425">
        <f t="shared" si="69"/>
        <v>0.96066882006460563</v>
      </c>
      <c r="S101" s="459"/>
      <c r="T101" s="211">
        <v>0.65277777777777768</v>
      </c>
      <c r="U101" s="89">
        <v>0.66736111111111096</v>
      </c>
      <c r="V101" s="212">
        <v>23</v>
      </c>
      <c r="W101" s="90">
        <f t="shared" si="70"/>
        <v>20.999999999999925</v>
      </c>
      <c r="X101" s="220">
        <v>0.64166666666666672</v>
      </c>
      <c r="Y101" s="220">
        <v>0.65138888888888891</v>
      </c>
      <c r="Z101" s="217"/>
      <c r="AA101" s="217"/>
      <c r="AB101" s="447"/>
      <c r="AC101" s="447"/>
      <c r="AD101" s="435"/>
      <c r="AE101" s="435"/>
      <c r="AF101" s="213">
        <f t="shared" si="61"/>
        <v>-120.99999999999523</v>
      </c>
      <c r="AG101" s="214">
        <f t="shared" si="62"/>
        <v>0.91263537906137526</v>
      </c>
      <c r="AH101" s="468"/>
    </row>
    <row r="102" spans="1:34" s="218" customFormat="1" ht="19.149999999999999" customHeight="1">
      <c r="A102" s="490"/>
      <c r="B102" s="421" t="s">
        <v>207</v>
      </c>
      <c r="C102" s="175"/>
      <c r="D102" s="176" t="s">
        <v>246</v>
      </c>
      <c r="E102" s="177"/>
      <c r="F102" s="354">
        <v>50.67</v>
      </c>
      <c r="G102" s="57">
        <v>695.16</v>
      </c>
      <c r="H102" s="210">
        <f t="shared" si="65"/>
        <v>35223.7572</v>
      </c>
      <c r="I102" s="421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1303.4249999999981</v>
      </c>
      <c r="O102" s="47">
        <f t="shared" si="67"/>
        <v>68.601315789473588</v>
      </c>
      <c r="P102" s="48">
        <f t="shared" si="68"/>
        <v>0</v>
      </c>
      <c r="Q102" s="49">
        <f t="shared" si="64"/>
        <v>-10.346052631579042</v>
      </c>
      <c r="R102" s="425">
        <f t="shared" si="69"/>
        <v>0.86894999999999878</v>
      </c>
      <c r="S102" s="459"/>
      <c r="T102" s="211">
        <v>0.67152777777777761</v>
      </c>
      <c r="U102" s="211">
        <v>0.69374999999999987</v>
      </c>
      <c r="V102" s="212">
        <v>6</v>
      </c>
      <c r="W102" s="90">
        <f t="shared" si="70"/>
        <v>32.000000000000043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-196.57500000000186</v>
      </c>
      <c r="AG102" s="428">
        <f t="shared" si="62"/>
        <v>0.86894999999999878</v>
      </c>
      <c r="AH102" s="468"/>
    </row>
    <row r="103" spans="1:34" s="218" customFormat="1" ht="19.149999999999999" customHeight="1">
      <c r="A103" s="490"/>
      <c r="B103" s="421" t="s">
        <v>118</v>
      </c>
      <c r="C103" s="221"/>
      <c r="D103" s="82" t="s">
        <v>256</v>
      </c>
      <c r="E103" s="83"/>
      <c r="F103" s="354">
        <v>36.409999999999997</v>
      </c>
      <c r="G103" s="57">
        <v>1782.25</v>
      </c>
      <c r="H103" s="210">
        <f t="shared" si="65"/>
        <v>64891.722499999996</v>
      </c>
      <c r="I103" s="222">
        <v>1</v>
      </c>
      <c r="J103" s="46">
        <v>10</v>
      </c>
      <c r="K103" s="44">
        <v>2769</v>
      </c>
      <c r="L103" s="47">
        <v>276.89999999999998</v>
      </c>
      <c r="M103" s="87">
        <v>12</v>
      </c>
      <c r="N103" s="44">
        <f t="shared" si="66"/>
        <v>2486.8604651162691</v>
      </c>
      <c r="O103" s="47">
        <f t="shared" si="67"/>
        <v>207.23837209302243</v>
      </c>
      <c r="P103" s="48">
        <f t="shared" si="68"/>
        <v>2</v>
      </c>
      <c r="Q103" s="49">
        <f t="shared" si="64"/>
        <v>-69.661627906977543</v>
      </c>
      <c r="R103" s="425">
        <f t="shared" si="69"/>
        <v>0.74842315671008475</v>
      </c>
      <c r="S103" s="459"/>
      <c r="T103" s="211">
        <v>0.6993055555555554</v>
      </c>
      <c r="U103" s="211">
        <v>0.72916666666666663</v>
      </c>
      <c r="V103" s="212">
        <v>8</v>
      </c>
      <c r="W103" s="90">
        <f t="shared" si="70"/>
        <v>43.000000000000171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-282.1395348837309</v>
      </c>
      <c r="AG103" s="428">
        <f t="shared" si="62"/>
        <v>0.89810778805210156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17.75</v>
      </c>
      <c r="K108" s="101">
        <v>1593</v>
      </c>
      <c r="L108" s="104">
        <v>101.08741776315789</v>
      </c>
      <c r="M108" s="101">
        <f t="shared" ref="M108:O108" si="71">AVERAGE(M96:M107)</f>
        <v>17.75</v>
      </c>
      <c r="N108" s="101">
        <f t="shared" si="71"/>
        <v>1390.7173817064806</v>
      </c>
      <c r="O108" s="104">
        <f t="shared" si="71"/>
        <v>84.212183248162674</v>
      </c>
      <c r="P108" s="54">
        <f t="shared" ref="P108:P117" si="72">M108-J108</f>
        <v>0</v>
      </c>
      <c r="Q108" s="88">
        <f t="shared" ref="Q108:Q118" si="73">O108-L108</f>
        <v>-16.875234514995213</v>
      </c>
      <c r="R108" s="105">
        <f t="shared" ref="R108:R118" si="74">O108/L108</f>
        <v>0.83306295789914298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0</v>
      </c>
      <c r="AF108" s="54">
        <f t="shared" si="61"/>
        <v>-202.28261829351936</v>
      </c>
      <c r="AG108" s="428">
        <f t="shared" si="62"/>
        <v>0.87301781651379828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1737</v>
      </c>
      <c r="H109" s="45">
        <f t="shared" ref="H109:H119" si="75">F109*G109</f>
        <v>52050.062111801235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8" si="76">G109/W109*60</f>
        <v>1211.8604651162789</v>
      </c>
      <c r="O109" s="47">
        <f t="shared" ref="O109:O118" si="77">N109/M109</f>
        <v>67.32558139534882</v>
      </c>
      <c r="P109" s="48">
        <f t="shared" si="72"/>
        <v>0</v>
      </c>
      <c r="Q109" s="49">
        <f t="shared" si="73"/>
        <v>0.65891472868214862</v>
      </c>
      <c r="R109" s="425">
        <f t="shared" si="74"/>
        <v>1.0098837209302323</v>
      </c>
      <c r="S109" s="494">
        <f>R121</f>
        <v>0.92655240943835304</v>
      </c>
      <c r="T109" s="226">
        <v>0.5</v>
      </c>
      <c r="U109" s="226">
        <v>0.55972222222222223</v>
      </c>
      <c r="V109" s="227">
        <v>5</v>
      </c>
      <c r="W109" s="418">
        <f t="shared" si="70"/>
        <v>86.000000000000014</v>
      </c>
      <c r="X109" s="53"/>
      <c r="Y109" s="53"/>
      <c r="Z109" s="54"/>
      <c r="AA109" s="54"/>
      <c r="AB109" s="447"/>
      <c r="AC109" s="447"/>
      <c r="AD109" s="435">
        <v>1</v>
      </c>
      <c r="AE109" s="435"/>
      <c r="AF109" s="48">
        <f t="shared" si="61"/>
        <v>11.860465116278874</v>
      </c>
      <c r="AG109" s="125">
        <f t="shared" si="62"/>
        <v>1.0098837209302325</v>
      </c>
      <c r="AH109" s="468">
        <f>AG121</f>
        <v>0.9151299509961881</v>
      </c>
    </row>
    <row r="110" spans="1:34" ht="19.149999999999999" customHeight="1">
      <c r="A110" s="492"/>
      <c r="B110" s="421" t="s">
        <v>238</v>
      </c>
      <c r="C110" s="175"/>
      <c r="D110" s="42" t="s">
        <v>260</v>
      </c>
      <c r="E110" s="177"/>
      <c r="F110" s="343">
        <v>71.55</v>
      </c>
      <c r="G110" s="174">
        <v>732</v>
      </c>
      <c r="H110" s="45">
        <f t="shared" si="75"/>
        <v>52374.6</v>
      </c>
      <c r="I110" s="421"/>
      <c r="J110" s="46">
        <v>18</v>
      </c>
      <c r="K110" s="44">
        <v>1385</v>
      </c>
      <c r="L110" s="47">
        <v>76.944444444444443</v>
      </c>
      <c r="M110" s="419">
        <v>18</v>
      </c>
      <c r="N110" s="44">
        <f t="shared" si="76"/>
        <v>1254.8571428571415</v>
      </c>
      <c r="O110" s="47">
        <f t="shared" si="77"/>
        <v>69.714285714285637</v>
      </c>
      <c r="P110" s="48">
        <f t="shared" si="72"/>
        <v>0</v>
      </c>
      <c r="Q110" s="49">
        <f t="shared" si="73"/>
        <v>-7.2301587301588057</v>
      </c>
      <c r="R110" s="425">
        <f t="shared" si="74"/>
        <v>0.90603403816400108</v>
      </c>
      <c r="S110" s="495"/>
      <c r="T110" s="226">
        <v>0.56458333333333333</v>
      </c>
      <c r="U110" s="226">
        <v>0.58888888888888891</v>
      </c>
      <c r="V110" s="227">
        <v>7</v>
      </c>
      <c r="W110" s="418">
        <f t="shared" si="70"/>
        <v>35.000000000000036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-130.14285714285847</v>
      </c>
      <c r="AG110" s="125">
        <f t="shared" si="62"/>
        <v>0.90603403816400108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261</v>
      </c>
      <c r="E111" s="177"/>
      <c r="F111" s="343">
        <v>59.54</v>
      </c>
      <c r="G111" s="57">
        <v>1330</v>
      </c>
      <c r="H111" s="45">
        <f t="shared" si="75"/>
        <v>79188.2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1266.6666666666679</v>
      </c>
      <c r="O111" s="47">
        <f t="shared" si="77"/>
        <v>70.370370370370438</v>
      </c>
      <c r="P111" s="48">
        <f t="shared" si="72"/>
        <v>0</v>
      </c>
      <c r="Q111" s="49">
        <f t="shared" si="73"/>
        <v>-6.5740740740740051</v>
      </c>
      <c r="R111" s="425">
        <f t="shared" si="74"/>
        <v>0.91456077015643888</v>
      </c>
      <c r="S111" s="495"/>
      <c r="T111" s="226">
        <v>0.60416666666666663</v>
      </c>
      <c r="U111" s="226">
        <v>0.64791666666666659</v>
      </c>
      <c r="V111" s="227">
        <v>22</v>
      </c>
      <c r="W111" s="418">
        <f t="shared" si="70"/>
        <v>62.999999999999936</v>
      </c>
      <c r="X111" s="53">
        <v>0.59305555555555556</v>
      </c>
      <c r="Y111" s="53">
        <v>0.60277777777777775</v>
      </c>
      <c r="Z111" s="54"/>
      <c r="AA111" s="54"/>
      <c r="AB111" s="447"/>
      <c r="AC111" s="447"/>
      <c r="AD111" s="435"/>
      <c r="AE111" s="435"/>
      <c r="AF111" s="48">
        <f t="shared" si="61"/>
        <v>-118.33333333333212</v>
      </c>
      <c r="AG111" s="125">
        <f t="shared" si="62"/>
        <v>0.91456077015643888</v>
      </c>
      <c r="AH111" s="468"/>
    </row>
    <row r="112" spans="1:34" ht="19.149999999999999" customHeight="1">
      <c r="A112" s="492"/>
      <c r="B112" s="421" t="s">
        <v>238</v>
      </c>
      <c r="C112" s="175"/>
      <c r="D112" s="176" t="s">
        <v>241</v>
      </c>
      <c r="E112" s="83"/>
      <c r="F112" s="343">
        <v>53.76</v>
      </c>
      <c r="G112" s="57">
        <v>500.6</v>
      </c>
      <c r="H112" s="45">
        <f t="shared" si="75"/>
        <v>26912.256000000001</v>
      </c>
      <c r="I112" s="435">
        <v>1</v>
      </c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1305.9130434782564</v>
      </c>
      <c r="O112" s="47">
        <f t="shared" si="77"/>
        <v>81.619565217391028</v>
      </c>
      <c r="P112" s="48">
        <f t="shared" si="72"/>
        <v>0</v>
      </c>
      <c r="Q112" s="49">
        <f t="shared" si="73"/>
        <v>-8.3804347826089725</v>
      </c>
      <c r="R112" s="425">
        <f t="shared" si="74"/>
        <v>0.90688405797101146</v>
      </c>
      <c r="S112" s="495"/>
      <c r="T112" s="226">
        <v>0.68819444444444433</v>
      </c>
      <c r="U112" s="226">
        <v>0.70416666666666661</v>
      </c>
      <c r="V112" s="227">
        <v>5</v>
      </c>
      <c r="W112" s="418">
        <f t="shared" si="70"/>
        <v>23.000000000000078</v>
      </c>
      <c r="X112" s="216"/>
      <c r="Y112" s="216"/>
      <c r="Z112" s="54"/>
      <c r="AA112" s="54"/>
      <c r="AB112" s="447"/>
      <c r="AC112" s="447"/>
      <c r="AD112" s="435"/>
      <c r="AE112" s="435">
        <v>1</v>
      </c>
      <c r="AF112" s="48">
        <f t="shared" si="61"/>
        <v>-134.08695652174356</v>
      </c>
      <c r="AG112" s="125">
        <f t="shared" si="62"/>
        <v>0.90688405797101146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262</v>
      </c>
      <c r="E113" s="83"/>
      <c r="F113" s="343">
        <v>55.56</v>
      </c>
      <c r="G113" s="57">
        <v>961</v>
      </c>
      <c r="H113" s="45">
        <f t="shared" si="75"/>
        <v>53393.16</v>
      </c>
      <c r="I113" s="435"/>
      <c r="J113" s="46">
        <v>16</v>
      </c>
      <c r="K113" s="44">
        <v>1440</v>
      </c>
      <c r="L113" s="47">
        <v>90</v>
      </c>
      <c r="M113" s="424">
        <v>16</v>
      </c>
      <c r="N113" s="44">
        <f t="shared" si="76"/>
        <v>1310.4545454545455</v>
      </c>
      <c r="O113" s="47">
        <f t="shared" si="77"/>
        <v>81.903409090909093</v>
      </c>
      <c r="P113" s="48">
        <f t="shared" si="72"/>
        <v>0</v>
      </c>
      <c r="Q113" s="49">
        <f t="shared" si="73"/>
        <v>-8.0965909090909065</v>
      </c>
      <c r="R113" s="425">
        <f t="shared" si="74"/>
        <v>0.91003787878787878</v>
      </c>
      <c r="S113" s="495"/>
      <c r="T113" s="226">
        <v>0.70694444444444438</v>
      </c>
      <c r="U113" s="226">
        <v>0.73749999999999993</v>
      </c>
      <c r="V113" s="227">
        <v>4</v>
      </c>
      <c r="W113" s="418">
        <f t="shared" si="70"/>
        <v>44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-129.5454545454545</v>
      </c>
      <c r="AG113" s="125">
        <f t="shared" si="62"/>
        <v>0.91003787878787878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263</v>
      </c>
      <c r="E114" s="43"/>
      <c r="F114" s="343">
        <v>54.09</v>
      </c>
      <c r="G114" s="44">
        <v>967</v>
      </c>
      <c r="H114" s="45">
        <f t="shared" si="75"/>
        <v>52305.030000000006</v>
      </c>
      <c r="I114" s="435"/>
      <c r="J114" s="46">
        <v>16</v>
      </c>
      <c r="K114" s="44">
        <v>1440</v>
      </c>
      <c r="L114" s="47">
        <v>90</v>
      </c>
      <c r="M114" s="424">
        <v>15</v>
      </c>
      <c r="N114" s="44">
        <f t="shared" si="76"/>
        <v>1318.6363636363635</v>
      </c>
      <c r="O114" s="47">
        <f t="shared" si="77"/>
        <v>87.909090909090907</v>
      </c>
      <c r="P114" s="48">
        <f t="shared" si="72"/>
        <v>-1</v>
      </c>
      <c r="Q114" s="49">
        <f t="shared" si="73"/>
        <v>-2.0909090909090935</v>
      </c>
      <c r="R114" s="425">
        <f t="shared" si="74"/>
        <v>0.97676767676767673</v>
      </c>
      <c r="S114" s="495"/>
      <c r="T114" s="226">
        <v>0.74166666666666659</v>
      </c>
      <c r="U114" s="226">
        <v>0.77222222222222214</v>
      </c>
      <c r="V114" s="227">
        <v>6</v>
      </c>
      <c r="W114" s="418">
        <f t="shared" si="70"/>
        <v>44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-121.36363636363649</v>
      </c>
      <c r="AG114" s="125">
        <f t="shared" si="62"/>
        <v>0.91571969696969691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264</v>
      </c>
      <c r="E115" s="83"/>
      <c r="F115" s="343">
        <v>52.21</v>
      </c>
      <c r="G115" s="229">
        <v>1083</v>
      </c>
      <c r="H115" s="45">
        <f t="shared" si="75"/>
        <v>56543.43</v>
      </c>
      <c r="I115" s="435"/>
      <c r="J115" s="46">
        <v>17</v>
      </c>
      <c r="K115" s="44">
        <v>1440</v>
      </c>
      <c r="L115" s="47">
        <v>84.705882352941174</v>
      </c>
      <c r="M115" s="424">
        <v>17</v>
      </c>
      <c r="N115" s="44">
        <f t="shared" si="76"/>
        <v>1326.1224489795923</v>
      </c>
      <c r="O115" s="47">
        <f t="shared" si="77"/>
        <v>78.00720288115248</v>
      </c>
      <c r="P115" s="48">
        <f t="shared" si="72"/>
        <v>0</v>
      </c>
      <c r="Q115" s="49">
        <f t="shared" si="73"/>
        <v>-6.6986794717886937</v>
      </c>
      <c r="R115" s="425">
        <f t="shared" si="74"/>
        <v>0.92091836734693899</v>
      </c>
      <c r="S115" s="495"/>
      <c r="T115" s="226">
        <v>0.77708333333333324</v>
      </c>
      <c r="U115" s="226">
        <v>0.81111111111111101</v>
      </c>
      <c r="V115" s="227">
        <v>7</v>
      </c>
      <c r="W115" s="418">
        <f t="shared" si="70"/>
        <v>48.999999999999986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-113.87755102040774</v>
      </c>
      <c r="AG115" s="125">
        <f t="shared" si="62"/>
        <v>0.9209183673469391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265</v>
      </c>
      <c r="E116" s="83"/>
      <c r="F116" s="343">
        <v>58.17</v>
      </c>
      <c r="G116" s="229">
        <v>1229</v>
      </c>
      <c r="H116" s="45">
        <f t="shared" si="75"/>
        <v>71490.930000000008</v>
      </c>
      <c r="I116" s="435"/>
      <c r="J116" s="46">
        <v>16</v>
      </c>
      <c r="K116" s="44">
        <v>1636</v>
      </c>
      <c r="L116" s="47">
        <v>102.25</v>
      </c>
      <c r="M116" s="424">
        <v>16</v>
      </c>
      <c r="N116" s="44">
        <f t="shared" si="76"/>
        <v>1418.0769230769238</v>
      </c>
      <c r="O116" s="47">
        <f t="shared" si="77"/>
        <v>88.629807692307736</v>
      </c>
      <c r="P116" s="48">
        <f t="shared" si="72"/>
        <v>0</v>
      </c>
      <c r="Q116" s="49">
        <f t="shared" si="73"/>
        <v>-13.620192307692264</v>
      </c>
      <c r="R116" s="425">
        <f t="shared" si="74"/>
        <v>0.86679518525484334</v>
      </c>
      <c r="S116" s="495"/>
      <c r="T116" s="226">
        <v>0.81527777777777766</v>
      </c>
      <c r="U116" s="226">
        <v>0.85138888888888875</v>
      </c>
      <c r="V116" s="227">
        <v>6</v>
      </c>
      <c r="W116" s="418">
        <f t="shared" si="70"/>
        <v>51.999999999999972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-217.92307692307622</v>
      </c>
      <c r="AG116" s="125">
        <f t="shared" si="62"/>
        <v>0.86679518525484334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266</v>
      </c>
      <c r="E117" s="83"/>
      <c r="F117" s="343">
        <v>57.3</v>
      </c>
      <c r="G117" s="229">
        <v>1800</v>
      </c>
      <c r="H117" s="45">
        <f t="shared" si="75"/>
        <v>103140</v>
      </c>
      <c r="I117" s="435"/>
      <c r="J117" s="46">
        <v>19</v>
      </c>
      <c r="K117" s="44">
        <v>1440</v>
      </c>
      <c r="L117" s="47">
        <v>75.78947368421052</v>
      </c>
      <c r="M117" s="424">
        <v>19</v>
      </c>
      <c r="N117" s="44">
        <f t="shared" si="76"/>
        <v>1317.0731707317068</v>
      </c>
      <c r="O117" s="47">
        <f t="shared" si="77"/>
        <v>69.31964056482667</v>
      </c>
      <c r="P117" s="48">
        <f t="shared" si="72"/>
        <v>0</v>
      </c>
      <c r="Q117" s="49">
        <f t="shared" si="73"/>
        <v>-6.4698331193838499</v>
      </c>
      <c r="R117" s="425">
        <f t="shared" si="74"/>
        <v>0.91463414634146312</v>
      </c>
      <c r="S117" s="495"/>
      <c r="T117" s="226">
        <v>0.85694444444444429</v>
      </c>
      <c r="U117" s="226">
        <v>0.91388888888888875</v>
      </c>
      <c r="V117" s="227">
        <v>8</v>
      </c>
      <c r="W117" s="418">
        <f t="shared" si="70"/>
        <v>82.000000000000028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-122.9268292682932</v>
      </c>
      <c r="AG117" s="125">
        <f t="shared" si="62"/>
        <v>0.91463414634146301</v>
      </c>
      <c r="AH117" s="468"/>
    </row>
    <row r="118" spans="1:34" s="218" customFormat="1" ht="19.149999999999999" customHeight="1">
      <c r="A118" s="492"/>
      <c r="B118" s="421" t="s">
        <v>227</v>
      </c>
      <c r="C118" s="163"/>
      <c r="D118" s="176" t="s">
        <v>267</v>
      </c>
      <c r="E118" s="43"/>
      <c r="F118" s="343">
        <v>51.06</v>
      </c>
      <c r="G118" s="44">
        <v>1593</v>
      </c>
      <c r="H118" s="45">
        <v>81338.58</v>
      </c>
      <c r="I118" s="435"/>
      <c r="J118" s="46">
        <v>16</v>
      </c>
      <c r="K118" s="44">
        <v>1500</v>
      </c>
      <c r="L118" s="47">
        <v>93.75</v>
      </c>
      <c r="M118" s="424">
        <v>16</v>
      </c>
      <c r="N118" s="44">
        <f t="shared" si="76"/>
        <v>1291.6216216216205</v>
      </c>
      <c r="O118" s="47">
        <f t="shared" si="77"/>
        <v>80.726351351351283</v>
      </c>
      <c r="P118" s="48">
        <v>0</v>
      </c>
      <c r="Q118" s="49">
        <f t="shared" si="73"/>
        <v>-13.023648648648717</v>
      </c>
      <c r="R118" s="425">
        <f t="shared" si="74"/>
        <v>0.86108108108108039</v>
      </c>
      <c r="S118" s="495"/>
      <c r="T118" s="226">
        <v>0.91944444444444429</v>
      </c>
      <c r="U118" s="226">
        <v>0.97083333333333321</v>
      </c>
      <c r="V118" s="227">
        <v>8</v>
      </c>
      <c r="W118" s="418">
        <f t="shared" si="70"/>
        <v>74.000000000000057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-208.37837837837947</v>
      </c>
      <c r="AG118" s="125">
        <f t="shared" si="62"/>
        <v>0.86108108108108039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17.111111111111111</v>
      </c>
      <c r="K121" s="202">
        <v>1422.8888888888889</v>
      </c>
      <c r="L121" s="203">
        <v>83.700101288078585</v>
      </c>
      <c r="M121" s="202">
        <f t="shared" ref="M121:O121" si="78">AVERAGE(M109:M120)</f>
        <v>16.899999999999999</v>
      </c>
      <c r="N121" s="202">
        <f t="shared" si="78"/>
        <v>1302.1282391619095</v>
      </c>
      <c r="O121" s="203">
        <f t="shared" si="78"/>
        <v>77.552530518703406</v>
      </c>
      <c r="P121" s="48">
        <f t="shared" ref="P121:P130" si="79">M121-J121</f>
        <v>-0.21111111111111214</v>
      </c>
      <c r="Q121" s="49">
        <f t="shared" ref="Q121:Q130" si="80">O121-L121</f>
        <v>-6.1475707693751787</v>
      </c>
      <c r="R121" s="172">
        <f t="shared" ref="R121:R130" si="81">O121/L121</f>
        <v>0.92655240943835304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1</v>
      </c>
      <c r="AF121" s="48">
        <f>N121-K121</f>
        <v>-120.76064972697941</v>
      </c>
      <c r="AG121" s="125">
        <f>N121/K121</f>
        <v>0.9151299509961881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1651</v>
      </c>
      <c r="H122" s="45">
        <f t="shared" ref="H122:H132" si="82">F122*G122</f>
        <v>96864.17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1356.9863013698618</v>
      </c>
      <c r="O122" s="237">
        <f t="shared" ref="O122:O130" si="84">N122/M122</f>
        <v>71.420331651045359</v>
      </c>
      <c r="P122" s="108">
        <f t="shared" si="79"/>
        <v>0</v>
      </c>
      <c r="Q122" s="182">
        <f t="shared" si="80"/>
        <v>-4.3691420331651614</v>
      </c>
      <c r="R122" s="109">
        <f t="shared" si="81"/>
        <v>0.94235159817351521</v>
      </c>
      <c r="S122" s="459">
        <f>R134</f>
        <v>0.89659299813478255</v>
      </c>
      <c r="T122" s="50">
        <v>0.5</v>
      </c>
      <c r="U122" s="50">
        <v>0.55069444444444449</v>
      </c>
      <c r="V122" s="227">
        <v>5</v>
      </c>
      <c r="W122" s="418">
        <f t="shared" si="70"/>
        <v>73.000000000000057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-83.013698630138151</v>
      </c>
      <c r="AG122" s="425">
        <f t="shared" si="62"/>
        <v>0.94235159817351521</v>
      </c>
      <c r="AH122" s="473">
        <f>AG134</f>
        <v>0.90394885405098968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2099</v>
      </c>
      <c r="H123" s="45">
        <f t="shared" si="82"/>
        <v>124932.48000000001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1285.102040816327</v>
      </c>
      <c r="O123" s="86">
        <f t="shared" si="84"/>
        <v>61.195335276967953</v>
      </c>
      <c r="P123" s="54">
        <f t="shared" si="79"/>
        <v>0</v>
      </c>
      <c r="Q123" s="88">
        <f t="shared" si="80"/>
        <v>-4.7570456754129964</v>
      </c>
      <c r="R123" s="428">
        <f t="shared" si="81"/>
        <v>0.92787150961467657</v>
      </c>
      <c r="S123" s="459"/>
      <c r="T123" s="50">
        <v>0.55555555555555558</v>
      </c>
      <c r="U123" s="50">
        <v>0.62361111111111112</v>
      </c>
      <c r="V123" s="227">
        <v>7</v>
      </c>
      <c r="W123" s="418">
        <f t="shared" si="70"/>
        <v>97.999999999999972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-99.897959183673038</v>
      </c>
      <c r="AG123" s="425">
        <f t="shared" si="62"/>
        <v>0.92787150961467646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1985.28</v>
      </c>
      <c r="H124" s="45">
        <f t="shared" si="82"/>
        <v>126899.09760000001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1323.52</v>
      </c>
      <c r="O124" s="237">
        <f t="shared" si="84"/>
        <v>69.658947368421053</v>
      </c>
      <c r="P124" s="108">
        <f t="shared" si="79"/>
        <v>0</v>
      </c>
      <c r="Q124" s="182">
        <f t="shared" si="80"/>
        <v>-6.1305263157894672</v>
      </c>
      <c r="R124" s="109">
        <f t="shared" si="81"/>
        <v>0.91911111111111121</v>
      </c>
      <c r="S124" s="497"/>
      <c r="T124" s="50">
        <v>0.63958333333333339</v>
      </c>
      <c r="U124" s="50">
        <v>0.70208333333333339</v>
      </c>
      <c r="V124" s="227">
        <v>23</v>
      </c>
      <c r="W124" s="418">
        <f t="shared" si="70"/>
        <v>90</v>
      </c>
      <c r="X124" s="188">
        <v>0.62847222222222221</v>
      </c>
      <c r="Y124" s="188">
        <v>0.63888888888888895</v>
      </c>
      <c r="Z124" s="54"/>
      <c r="AA124" s="54"/>
      <c r="AB124" s="447"/>
      <c r="AC124" s="447"/>
      <c r="AD124" s="435"/>
      <c r="AE124" s="435">
        <v>1</v>
      </c>
      <c r="AF124" s="108">
        <f t="shared" si="61"/>
        <v>-116.48000000000002</v>
      </c>
      <c r="AG124" s="109">
        <f t="shared" si="62"/>
        <v>0.9191111111111111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1162</v>
      </c>
      <c r="H125" s="45">
        <f t="shared" si="82"/>
        <v>65989.98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1422.8571428571433</v>
      </c>
      <c r="O125" s="237">
        <f t="shared" si="84"/>
        <v>79.047619047619079</v>
      </c>
      <c r="P125" s="108">
        <f t="shared" si="79"/>
        <v>0</v>
      </c>
      <c r="Q125" s="182">
        <f t="shared" si="80"/>
        <v>-11.841269841269806</v>
      </c>
      <c r="R125" s="109">
        <f t="shared" si="81"/>
        <v>0.86971707998602898</v>
      </c>
      <c r="S125" s="497"/>
      <c r="T125" s="50">
        <v>0.74236111111111114</v>
      </c>
      <c r="U125" s="50">
        <v>0.77638888888888891</v>
      </c>
      <c r="V125" s="227">
        <v>5</v>
      </c>
      <c r="W125" s="418">
        <f t="shared" si="70"/>
        <v>48.999999999999986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-213.14285714285666</v>
      </c>
      <c r="AG125" s="425">
        <f t="shared" si="62"/>
        <v>0.86971707998602898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947</v>
      </c>
      <c r="H126" s="45">
        <f t="shared" si="82"/>
        <v>53855.89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1385.853658536585</v>
      </c>
      <c r="O126" s="86">
        <f t="shared" si="84"/>
        <v>76.991869918699166</v>
      </c>
      <c r="P126" s="54">
        <f t="shared" si="79"/>
        <v>0</v>
      </c>
      <c r="Q126" s="88">
        <f t="shared" si="80"/>
        <v>-13.89701897018972</v>
      </c>
      <c r="R126" s="428">
        <f t="shared" si="81"/>
        <v>0.84709881328642123</v>
      </c>
      <c r="S126" s="497"/>
      <c r="T126" s="50">
        <v>0.78125</v>
      </c>
      <c r="U126" s="50">
        <v>0.80972222222222223</v>
      </c>
      <c r="V126" s="227">
        <v>7</v>
      </c>
      <c r="W126" s="418">
        <f t="shared" si="70"/>
        <v>41.000000000000014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-250.14634146341496</v>
      </c>
      <c r="AG126" s="109">
        <f t="shared" si="62"/>
        <v>0.84709881328642123</v>
      </c>
      <c r="AH126" s="460"/>
    </row>
    <row r="127" spans="1:34" ht="19.149999999999999" customHeight="1">
      <c r="A127" s="496"/>
      <c r="B127" s="130" t="s">
        <v>238</v>
      </c>
      <c r="C127" s="223"/>
      <c r="D127" s="392" t="s">
        <v>272</v>
      </c>
      <c r="E127" s="83"/>
      <c r="F127" s="343">
        <v>63.92</v>
      </c>
      <c r="G127" s="209">
        <v>270.71999999999997</v>
      </c>
      <c r="H127" s="45">
        <f t="shared" si="82"/>
        <v>17304.422399999999</v>
      </c>
      <c r="I127" s="221">
        <v>1</v>
      </c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1249.4769230769273</v>
      </c>
      <c r="O127" s="86">
        <f t="shared" si="84"/>
        <v>65.761943319838281</v>
      </c>
      <c r="P127" s="54">
        <f t="shared" si="79"/>
        <v>0</v>
      </c>
      <c r="Q127" s="88">
        <f t="shared" si="80"/>
        <v>-10.02753036437224</v>
      </c>
      <c r="R127" s="428">
        <f t="shared" si="81"/>
        <v>0.86769230769231076</v>
      </c>
      <c r="S127" s="497"/>
      <c r="T127" s="50">
        <v>0.81388888888888888</v>
      </c>
      <c r="U127" s="50">
        <v>0.82291666666666663</v>
      </c>
      <c r="V127" s="421">
        <v>6</v>
      </c>
      <c r="W127" s="418">
        <f t="shared" si="70"/>
        <v>12.999999999999954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-190.52307692307272</v>
      </c>
      <c r="AG127" s="109">
        <f t="shared" si="62"/>
        <v>0.86769230769231065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275</v>
      </c>
      <c r="E128" s="83"/>
      <c r="F128" s="343">
        <v>47.6</v>
      </c>
      <c r="G128" s="57">
        <v>1222</v>
      </c>
      <c r="H128" s="45">
        <f t="shared" si="82"/>
        <v>58167.200000000004</v>
      </c>
      <c r="I128" s="435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1333.0909090909099</v>
      </c>
      <c r="O128" s="86">
        <f t="shared" si="84"/>
        <v>70.162679425837368</v>
      </c>
      <c r="P128" s="54">
        <f t="shared" si="79"/>
        <v>0</v>
      </c>
      <c r="Q128" s="88">
        <f t="shared" si="80"/>
        <v>-5.6267942583731525</v>
      </c>
      <c r="R128" s="428">
        <f t="shared" si="81"/>
        <v>0.92575757575757645</v>
      </c>
      <c r="S128" s="497"/>
      <c r="T128" s="50">
        <v>0.83819444444444435</v>
      </c>
      <c r="U128" s="50">
        <v>0.87638888888888877</v>
      </c>
      <c r="V128" s="421">
        <v>22</v>
      </c>
      <c r="W128" s="418">
        <f t="shared" si="70"/>
        <v>54.999999999999964</v>
      </c>
      <c r="X128" s="64">
        <v>0.82777777777777783</v>
      </c>
      <c r="Y128" s="64">
        <v>0.83750000000000002</v>
      </c>
      <c r="Z128" s="54"/>
      <c r="AA128" s="54"/>
      <c r="AB128" s="447"/>
      <c r="AC128" s="447"/>
      <c r="AD128" s="435">
        <v>1</v>
      </c>
      <c r="AE128" s="435"/>
      <c r="AF128" s="48">
        <f t="shared" si="61"/>
        <v>-106.90909090909008</v>
      </c>
      <c r="AG128" s="425">
        <f t="shared" si="62"/>
        <v>0.92575757575757633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276</v>
      </c>
      <c r="E129" s="60"/>
      <c r="F129" s="343">
        <v>50.67</v>
      </c>
      <c r="G129" s="57">
        <v>1258</v>
      </c>
      <c r="H129" s="45">
        <f t="shared" si="82"/>
        <v>63742.86</v>
      </c>
      <c r="I129" s="435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1397.7777777777785</v>
      </c>
      <c r="O129" s="86">
        <f t="shared" si="84"/>
        <v>77.654320987654359</v>
      </c>
      <c r="P129" s="54">
        <f t="shared" si="79"/>
        <v>0</v>
      </c>
      <c r="Q129" s="88">
        <f t="shared" si="80"/>
        <v>-5.6790123456789701</v>
      </c>
      <c r="R129" s="428">
        <f t="shared" si="81"/>
        <v>0.93185185185185238</v>
      </c>
      <c r="S129" s="497"/>
      <c r="T129" s="50">
        <v>0.88124999999999987</v>
      </c>
      <c r="U129" s="50">
        <v>0.91874999999999984</v>
      </c>
      <c r="V129" s="421">
        <v>7</v>
      </c>
      <c r="W129" s="418">
        <f t="shared" si="70"/>
        <v>53.999999999999972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-102.22222222222149</v>
      </c>
      <c r="AG129" s="109">
        <f t="shared" si="62"/>
        <v>0.93185185185185238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277</v>
      </c>
      <c r="E130" s="60"/>
      <c r="F130" s="343">
        <v>56.43</v>
      </c>
      <c r="G130" s="57">
        <v>1076</v>
      </c>
      <c r="H130" s="45">
        <f t="shared" si="82"/>
        <v>60718.68</v>
      </c>
      <c r="I130" s="435"/>
      <c r="J130" s="46">
        <v>16</v>
      </c>
      <c r="K130" s="44">
        <v>1500</v>
      </c>
      <c r="L130" s="47">
        <v>93.75</v>
      </c>
      <c r="M130" s="424">
        <v>17</v>
      </c>
      <c r="N130" s="57">
        <f t="shared" si="83"/>
        <v>1373.617021276596</v>
      </c>
      <c r="O130" s="86">
        <f t="shared" si="84"/>
        <v>80.801001251564472</v>
      </c>
      <c r="P130" s="54">
        <f t="shared" si="79"/>
        <v>1</v>
      </c>
      <c r="Q130" s="88">
        <f t="shared" si="80"/>
        <v>-12.948998748435528</v>
      </c>
      <c r="R130" s="428">
        <f t="shared" si="81"/>
        <v>0.86187734668335436</v>
      </c>
      <c r="S130" s="497"/>
      <c r="T130" s="50">
        <v>0.92430555555555538</v>
      </c>
      <c r="U130" s="50">
        <v>0.95694444444444426</v>
      </c>
      <c r="V130" s="421">
        <v>8</v>
      </c>
      <c r="W130" s="418">
        <f t="shared" si="70"/>
        <v>46.999999999999993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-126.38297872340399</v>
      </c>
      <c r="AG130" s="109">
        <f t="shared" si="62"/>
        <v>0.91574468085106397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1347.5868638669033</v>
      </c>
      <c r="O134" s="243">
        <f t="shared" si="85"/>
        <v>72.521560916405235</v>
      </c>
      <c r="P134" s="51">
        <f t="shared" ref="P134:P143" si="86">M134-J134</f>
        <v>0.11111111111111072</v>
      </c>
      <c r="Q134" s="139">
        <f t="shared" ref="Q134:Q143" si="87">O134-L134</f>
        <v>-8.3641487280763442</v>
      </c>
      <c r="R134" s="244">
        <f t="shared" ref="R134:R143" si="88">O134/L134</f>
        <v>0.89659299813478255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1</v>
      </c>
      <c r="AF134" s="48">
        <f t="shared" si="61"/>
        <v>-143.19091391087454</v>
      </c>
      <c r="AG134" s="425">
        <f t="shared" si="62"/>
        <v>0.90394885405098968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2076</v>
      </c>
      <c r="H135" s="245">
        <f t="shared" ref="H135:H146" si="89">F135*G135</f>
        <v>112290.84000000001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1399.5505617977528</v>
      </c>
      <c r="O135" s="115">
        <f t="shared" ref="O135:O143" si="91">N135/M135</f>
        <v>82.326503635161927</v>
      </c>
      <c r="P135" s="54">
        <f t="shared" si="86"/>
        <v>1</v>
      </c>
      <c r="Q135" s="88">
        <f t="shared" si="87"/>
        <v>-11.423496364838073</v>
      </c>
      <c r="R135" s="428">
        <f t="shared" si="88"/>
        <v>0.87814937210839394</v>
      </c>
      <c r="S135" s="495">
        <f>R147</f>
        <v>0.91229846856130081</v>
      </c>
      <c r="T135" s="246">
        <v>0.5</v>
      </c>
      <c r="U135" s="50">
        <v>0.56180555555555556</v>
      </c>
      <c r="V135" s="142">
        <v>5</v>
      </c>
      <c r="W135" s="247">
        <f t="shared" ref="W135:W147" si="92">(U135-T135)*24*60</f>
        <v>89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-100.44943820224717</v>
      </c>
      <c r="AG135" s="120">
        <f t="shared" si="62"/>
        <v>0.93303370786516859</v>
      </c>
      <c r="AH135" s="468">
        <f>AG147</f>
        <v>0.92716344405379414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1254.4000000000001</v>
      </c>
      <c r="H136" s="84">
        <f t="shared" si="89"/>
        <v>72422.784</v>
      </c>
      <c r="I136" s="435"/>
      <c r="J136" s="46">
        <v>16</v>
      </c>
      <c r="K136" s="57">
        <v>1565</v>
      </c>
      <c r="L136" s="86">
        <v>97.8125</v>
      </c>
      <c r="M136" s="424">
        <v>16</v>
      </c>
      <c r="N136" s="57">
        <f t="shared" si="90"/>
        <v>1393.7777777777785</v>
      </c>
      <c r="O136" s="86">
        <f t="shared" si="91"/>
        <v>87.111111111111157</v>
      </c>
      <c r="P136" s="54">
        <f t="shared" si="86"/>
        <v>0</v>
      </c>
      <c r="Q136" s="88">
        <f t="shared" si="87"/>
        <v>-10.701388888888843</v>
      </c>
      <c r="R136" s="428">
        <f t="shared" si="88"/>
        <v>0.89059282925097671</v>
      </c>
      <c r="S136" s="495"/>
      <c r="T136" s="246">
        <v>0.56666666666666665</v>
      </c>
      <c r="U136" s="50">
        <v>0.60416666666666663</v>
      </c>
      <c r="V136" s="142">
        <v>7</v>
      </c>
      <c r="W136" s="247">
        <f t="shared" si="92"/>
        <v>53.999999999999972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-171.22222222222149</v>
      </c>
      <c r="AG136" s="125">
        <f t="shared" si="62"/>
        <v>0.89059282925097671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1326</v>
      </c>
      <c r="H137" s="84">
        <f t="shared" si="89"/>
        <v>70636.02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1395.7894736842115</v>
      </c>
      <c r="O137" s="86">
        <f t="shared" si="91"/>
        <v>87.236842105263221</v>
      </c>
      <c r="P137" s="54">
        <f t="shared" si="86"/>
        <v>0</v>
      </c>
      <c r="Q137" s="88">
        <f t="shared" si="87"/>
        <v>-6.5131578947367785</v>
      </c>
      <c r="R137" s="428">
        <f t="shared" si="88"/>
        <v>0.93052631578947431</v>
      </c>
      <c r="S137" s="495"/>
      <c r="T137" s="50">
        <v>0.61944444444444435</v>
      </c>
      <c r="U137" s="50">
        <v>0.65902777777777766</v>
      </c>
      <c r="V137" s="249">
        <v>22</v>
      </c>
      <c r="W137" s="247">
        <f t="shared" si="92"/>
        <v>56.999999999999957</v>
      </c>
      <c r="X137" s="53">
        <v>0.60833333333333328</v>
      </c>
      <c r="Y137" s="53">
        <v>0.61805555555555558</v>
      </c>
      <c r="Z137" s="54"/>
      <c r="AA137" s="54"/>
      <c r="AB137" s="447"/>
      <c r="AC137" s="447"/>
      <c r="AD137" s="435"/>
      <c r="AE137" s="435"/>
      <c r="AF137" s="48">
        <f t="shared" si="61"/>
        <v>-104.21052631578846</v>
      </c>
      <c r="AG137" s="125">
        <f t="shared" si="62"/>
        <v>0.93052631578947431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1370</v>
      </c>
      <c r="H138" s="84">
        <f t="shared" si="89"/>
        <v>69417.900000000009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1393.220338983052</v>
      </c>
      <c r="O138" s="86">
        <f t="shared" si="91"/>
        <v>77.401129943502895</v>
      </c>
      <c r="P138" s="54">
        <f t="shared" si="86"/>
        <v>0</v>
      </c>
      <c r="Q138" s="88">
        <f t="shared" si="87"/>
        <v>-5.932203389830434</v>
      </c>
      <c r="R138" s="434">
        <f t="shared" si="88"/>
        <v>0.9288135593220348</v>
      </c>
      <c r="S138" s="495"/>
      <c r="T138" s="50">
        <v>0.66388888888888875</v>
      </c>
      <c r="U138" s="50">
        <v>0.70486111111111094</v>
      </c>
      <c r="V138" s="249">
        <v>7</v>
      </c>
      <c r="W138" s="247">
        <f t="shared" si="92"/>
        <v>58.99999999999995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-106.77966101694801</v>
      </c>
      <c r="AG138" s="125">
        <f t="shared" si="62"/>
        <v>0.92881355932203469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1390</v>
      </c>
      <c r="H139" s="84">
        <f t="shared" si="89"/>
        <v>70862.2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1345.1612903225819</v>
      </c>
      <c r="O139" s="86">
        <f t="shared" si="91"/>
        <v>67.258064516129096</v>
      </c>
      <c r="P139" s="54">
        <f t="shared" si="86"/>
        <v>0</v>
      </c>
      <c r="Q139" s="88">
        <f t="shared" si="87"/>
        <v>-4.741935483870904</v>
      </c>
      <c r="R139" s="428">
        <f t="shared" si="88"/>
        <v>0.93413978494623739</v>
      </c>
      <c r="S139" s="495"/>
      <c r="T139" s="50">
        <v>0.74513888888888868</v>
      </c>
      <c r="U139" s="50">
        <v>0.7881944444444442</v>
      </c>
      <c r="V139" s="250">
        <v>5</v>
      </c>
      <c r="W139" s="247">
        <f t="shared" si="92"/>
        <v>61.999999999999943</v>
      </c>
      <c r="X139" s="53"/>
      <c r="Y139" s="53"/>
      <c r="Z139" s="54"/>
      <c r="AA139" s="54"/>
      <c r="AB139" s="447"/>
      <c r="AC139" s="447"/>
      <c r="AD139" s="435">
        <v>1</v>
      </c>
      <c r="AE139" s="435"/>
      <c r="AF139" s="48">
        <f t="shared" si="61"/>
        <v>-94.838709677418137</v>
      </c>
      <c r="AG139" s="125">
        <f t="shared" si="62"/>
        <v>0.93413978494623739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889</v>
      </c>
      <c r="H140" s="84">
        <f t="shared" si="89"/>
        <v>45045.630000000005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1367.6923076923069</v>
      </c>
      <c r="O140" s="86">
        <f t="shared" si="91"/>
        <v>80.452488687782761</v>
      </c>
      <c r="P140" s="54">
        <f t="shared" si="86"/>
        <v>0</v>
      </c>
      <c r="Q140" s="88">
        <f t="shared" si="87"/>
        <v>-7.7828054298642968</v>
      </c>
      <c r="R140" s="428">
        <f t="shared" si="88"/>
        <v>0.91179487179487129</v>
      </c>
      <c r="S140" s="502"/>
      <c r="T140" s="63">
        <v>0.79305555555555529</v>
      </c>
      <c r="U140" s="252">
        <v>0.82013888888888864</v>
      </c>
      <c r="V140" s="253">
        <v>7</v>
      </c>
      <c r="W140" s="247">
        <f t="shared" si="92"/>
        <v>39.000000000000021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-132.30769230769306</v>
      </c>
      <c r="AG140" s="125">
        <f t="shared" si="62"/>
        <v>0.91179487179487129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1677</v>
      </c>
      <c r="H141" s="84">
        <f t="shared" si="89"/>
        <v>85392.84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1378.3561643835606</v>
      </c>
      <c r="O141" s="86">
        <f t="shared" si="91"/>
        <v>72.545061283345291</v>
      </c>
      <c r="P141" s="54">
        <f t="shared" si="86"/>
        <v>0</v>
      </c>
      <c r="Q141" s="88">
        <f t="shared" si="87"/>
        <v>-3.2444124008652295</v>
      </c>
      <c r="R141" s="428">
        <f t="shared" si="88"/>
        <v>0.95719178082191714</v>
      </c>
      <c r="S141" s="502"/>
      <c r="T141" s="63">
        <v>0.82430555555555529</v>
      </c>
      <c r="U141" s="252">
        <v>0.87499999999999978</v>
      </c>
      <c r="V141" s="55">
        <v>6</v>
      </c>
      <c r="W141" s="247">
        <f t="shared" si="92"/>
        <v>73.000000000000057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-61.643835616439446</v>
      </c>
      <c r="AG141" s="125">
        <f t="shared" si="62"/>
        <v>0.95719178082191703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854</v>
      </c>
      <c r="H142" s="84">
        <f t="shared" si="89"/>
        <v>43272.18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1313.8461538461531</v>
      </c>
      <c r="O142" s="86">
        <f t="shared" si="91"/>
        <v>77.28506787330312</v>
      </c>
      <c r="P142" s="54">
        <f t="shared" si="86"/>
        <v>0</v>
      </c>
      <c r="Q142" s="88">
        <f t="shared" si="87"/>
        <v>-7.4208144796380537</v>
      </c>
      <c r="R142" s="428">
        <f t="shared" si="88"/>
        <v>0.91239316239316182</v>
      </c>
      <c r="S142" s="502"/>
      <c r="T142" s="63">
        <v>0.8951388888888886</v>
      </c>
      <c r="U142" s="252">
        <v>0.92222222222222194</v>
      </c>
      <c r="V142" s="55">
        <v>7</v>
      </c>
      <c r="W142" s="247">
        <f t="shared" si="92"/>
        <v>39.000000000000021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-126.15384615384687</v>
      </c>
      <c r="AG142" s="125">
        <f t="shared" si="62"/>
        <v>0.91239316239316193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1162</v>
      </c>
      <c r="H143" s="84">
        <f t="shared" si="89"/>
        <v>58669.380000000005</v>
      </c>
      <c r="I143" s="43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1367.0588235294122</v>
      </c>
      <c r="O143" s="86">
        <f t="shared" si="91"/>
        <v>91.137254901960816</v>
      </c>
      <c r="P143" s="54">
        <f t="shared" si="86"/>
        <v>1</v>
      </c>
      <c r="Q143" s="88">
        <f t="shared" si="87"/>
        <v>-11.719887955182045</v>
      </c>
      <c r="R143" s="428">
        <f t="shared" si="88"/>
        <v>0.88605664488017455</v>
      </c>
      <c r="S143" s="502"/>
      <c r="T143" s="63">
        <v>0.92708333333333304</v>
      </c>
      <c r="U143" s="252">
        <v>0.96249999999999969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-72.941176470587834</v>
      </c>
      <c r="AG143" s="125">
        <f t="shared" si="62"/>
        <v>0.94934640522875846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1372.7169880018675</v>
      </c>
      <c r="O147" s="243">
        <f t="shared" si="93"/>
        <v>80.30594711750669</v>
      </c>
      <c r="P147" s="51">
        <f t="shared" ref="P147:P154" si="94">M147-J147</f>
        <v>0.22222222222222143</v>
      </c>
      <c r="Q147" s="139">
        <f t="shared" ref="Q147:Q154" si="95">O147-L147</f>
        <v>-7.7200113653016444</v>
      </c>
      <c r="R147" s="258">
        <f t="shared" ref="R147:R154" si="96">O147/L147</f>
        <v>0.91229846856130081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-107.83856755368811</v>
      </c>
      <c r="AG147" s="259">
        <f t="shared" si="62"/>
        <v>0.92716344405379414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2831</v>
      </c>
      <c r="H148" s="84">
        <f t="shared" ref="H148:H172" si="97">F148*G148</f>
        <v>104520.52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1439.4915254237289</v>
      </c>
      <c r="O148" s="47">
        <f t="shared" ref="O148:O154" si="99">N148/M148</f>
        <v>119.95762711864408</v>
      </c>
      <c r="P148" s="48">
        <f t="shared" si="94"/>
        <v>0</v>
      </c>
      <c r="Q148" s="49">
        <f t="shared" si="95"/>
        <v>-46.709039548022574</v>
      </c>
      <c r="R148" s="425">
        <f t="shared" si="96"/>
        <v>0.71974576271186452</v>
      </c>
      <c r="S148" s="506">
        <f>R160</f>
        <v>0.85851518426835816</v>
      </c>
      <c r="T148" s="246">
        <v>0.45833333333333331</v>
      </c>
      <c r="U148" s="50">
        <v>0.54027777777777775</v>
      </c>
      <c r="V148" s="421">
        <v>5</v>
      </c>
      <c r="W148" s="418">
        <f>(U148-T148)*24*60</f>
        <v>117.99999999999999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-560.50847457627106</v>
      </c>
      <c r="AG148" s="125">
        <f t="shared" si="62"/>
        <v>0.71974576271186452</v>
      </c>
      <c r="AH148" s="468">
        <f>AG160</f>
        <v>0.81257036525194182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914.55</v>
      </c>
      <c r="H149" s="84">
        <f t="shared" si="97"/>
        <v>24235.574999999997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1406.9999999999991</v>
      </c>
      <c r="O149" s="47">
        <f t="shared" si="99"/>
        <v>117.24999999999993</v>
      </c>
      <c r="P149" s="48">
        <f t="shared" si="94"/>
        <v>0</v>
      </c>
      <c r="Q149" s="49">
        <f t="shared" si="95"/>
        <v>-49.416666666666728</v>
      </c>
      <c r="R149" s="425">
        <f t="shared" si="96"/>
        <v>0.70349999999999957</v>
      </c>
      <c r="S149" s="507"/>
      <c r="T149" s="246">
        <v>0.54374999999999996</v>
      </c>
      <c r="U149" s="50">
        <v>0.5708333333333333</v>
      </c>
      <c r="V149" s="421">
        <v>5</v>
      </c>
      <c r="W149" s="418">
        <f t="shared" ref="W149:W159" si="100">(U149-T149)*24*60</f>
        <v>39.000000000000021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-593.00000000000091</v>
      </c>
      <c r="AG149" s="125">
        <f t="shared" si="62"/>
        <v>0.70349999999999957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187</v>
      </c>
      <c r="H150" s="84">
        <f t="shared" si="97"/>
        <v>10380.369999999999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1246.6666666666713</v>
      </c>
      <c r="O150" s="47">
        <f t="shared" si="99"/>
        <v>103.88888888888927</v>
      </c>
      <c r="P150" s="48">
        <f t="shared" si="94"/>
        <v>0</v>
      </c>
      <c r="Q150" s="49">
        <f t="shared" si="95"/>
        <v>-21.111111111110731</v>
      </c>
      <c r="R150" s="425">
        <f t="shared" si="96"/>
        <v>0.83111111111111413</v>
      </c>
      <c r="S150" s="507"/>
      <c r="T150" s="246">
        <v>0.70833333333333337</v>
      </c>
      <c r="U150" s="50">
        <v>0.71458333333333335</v>
      </c>
      <c r="V150" s="421">
        <v>5</v>
      </c>
      <c r="W150" s="418">
        <f t="shared" si="100"/>
        <v>8.999999999999968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-253.33333333332871</v>
      </c>
      <c r="AG150" s="125">
        <f t="shared" si="62"/>
        <v>0.83111111111111424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1410</v>
      </c>
      <c r="H151" s="84">
        <f t="shared" si="97"/>
        <v>40283.699999999997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1433.8983050847469</v>
      </c>
      <c r="O151" s="47">
        <f t="shared" si="99"/>
        <v>119.4915254237289</v>
      </c>
      <c r="P151" s="48">
        <f t="shared" si="94"/>
        <v>0</v>
      </c>
      <c r="Q151" s="49">
        <f t="shared" si="95"/>
        <v>-5.508474576271098</v>
      </c>
      <c r="R151" s="425">
        <f t="shared" si="96"/>
        <v>0.9559322033898312</v>
      </c>
      <c r="S151" s="507"/>
      <c r="T151" s="246">
        <v>0.71805555555555556</v>
      </c>
      <c r="U151" s="50">
        <v>0.75902777777777775</v>
      </c>
      <c r="V151" s="421">
        <v>5</v>
      </c>
      <c r="W151" s="418">
        <f t="shared" si="100"/>
        <v>58.99999999999995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-66.10169491525312</v>
      </c>
      <c r="AG151" s="125">
        <f t="shared" si="62"/>
        <v>0.9559322033898312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297</v>
      </c>
      <c r="H152" s="84">
        <f t="shared" si="97"/>
        <v>6064.7400000000007</v>
      </c>
      <c r="I152" s="260"/>
      <c r="J152" s="87">
        <v>12</v>
      </c>
      <c r="K152" s="57">
        <v>1500</v>
      </c>
      <c r="L152" s="86">
        <v>125</v>
      </c>
      <c r="M152" s="228">
        <v>9</v>
      </c>
      <c r="N152" s="44">
        <f t="shared" si="98"/>
        <v>990.00000000000341</v>
      </c>
      <c r="O152" s="47">
        <f t="shared" si="99"/>
        <v>110.00000000000038</v>
      </c>
      <c r="P152" s="48">
        <f t="shared" si="94"/>
        <v>-3</v>
      </c>
      <c r="Q152" s="49">
        <f t="shared" si="95"/>
        <v>-14.999999999999616</v>
      </c>
      <c r="R152" s="425">
        <f t="shared" si="96"/>
        <v>0.88000000000000311</v>
      </c>
      <c r="S152" s="507"/>
      <c r="T152" s="261">
        <v>0.76249999999999996</v>
      </c>
      <c r="U152" s="63">
        <v>0.77499999999999991</v>
      </c>
      <c r="V152" s="422">
        <v>5</v>
      </c>
      <c r="W152" s="418">
        <f t="shared" si="100"/>
        <v>17.999999999999936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-509.99999999999659</v>
      </c>
      <c r="AG152" s="125">
        <f t="shared" si="62"/>
        <v>0.66000000000000225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1278</v>
      </c>
      <c r="H153" s="84">
        <f t="shared" si="97"/>
        <v>24179.760000000002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1966.1538461538451</v>
      </c>
      <c r="O153" s="47">
        <f t="shared" si="99"/>
        <v>393.230769230769</v>
      </c>
      <c r="P153" s="48">
        <f t="shared" si="94"/>
        <v>0</v>
      </c>
      <c r="Q153" s="49">
        <f t="shared" si="95"/>
        <v>-46.769230769231001</v>
      </c>
      <c r="R153" s="425">
        <f t="shared" si="96"/>
        <v>0.89370629370629318</v>
      </c>
      <c r="S153" s="507"/>
      <c r="T153" s="261">
        <v>0.77847222222222212</v>
      </c>
      <c r="U153" s="63">
        <v>0.80555555555555547</v>
      </c>
      <c r="V153" s="422">
        <v>5</v>
      </c>
      <c r="W153" s="418">
        <f t="shared" si="100"/>
        <v>39.000000000000021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-233.84615384615495</v>
      </c>
      <c r="AG153" s="125">
        <f t="shared" si="62"/>
        <v>0.89370629370629318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3165</v>
      </c>
      <c r="H154" s="84">
        <f t="shared" si="97"/>
        <v>56052.15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1998.9473684210527</v>
      </c>
      <c r="O154" s="47">
        <f t="shared" si="99"/>
        <v>399.78947368421052</v>
      </c>
      <c r="P154" s="48">
        <f t="shared" si="94"/>
        <v>0</v>
      </c>
      <c r="Q154" s="49">
        <f t="shared" si="95"/>
        <v>-40.21052631578948</v>
      </c>
      <c r="R154" s="425">
        <f t="shared" si="96"/>
        <v>0.90861244019138754</v>
      </c>
      <c r="S154" s="507"/>
      <c r="T154" s="261">
        <v>0.80902777777777768</v>
      </c>
      <c r="U154" s="63">
        <v>0.87499999999999989</v>
      </c>
      <c r="V154" s="422">
        <v>5</v>
      </c>
      <c r="W154" s="418">
        <f t="shared" si="100"/>
        <v>94.999999999999986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-201.05263157894728</v>
      </c>
      <c r="AG154" s="125">
        <f t="shared" si="62"/>
        <v>0.90861244019138765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264"/>
      <c r="AG155" s="129"/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9.5714285714285712</v>
      </c>
      <c r="N160" s="269">
        <f t="shared" si="101"/>
        <v>1497.4511016785784</v>
      </c>
      <c r="O160" s="270">
        <f t="shared" si="101"/>
        <v>194.8011834780346</v>
      </c>
      <c r="P160" s="65">
        <f t="shared" ref="P160:P163" si="102">M160-J160</f>
        <v>-0.42857142857142883</v>
      </c>
      <c r="Q160" s="74">
        <f t="shared" ref="Q160:Q163" si="103">O160-L160</f>
        <v>-32.103578426727296</v>
      </c>
      <c r="R160" s="271">
        <f>O160/L160</f>
        <v>0.85851518426835816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-345.40604117856446</v>
      </c>
      <c r="AG160" s="129">
        <f t="shared" si="62"/>
        <v>0.81257036525194182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3266.2</v>
      </c>
      <c r="H161" s="84">
        <f t="shared" ref="H161:H170" si="104">F161*G161</f>
        <v>98410.605999999985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1180.5542168674699</v>
      </c>
      <c r="O161" s="86">
        <f t="shared" ref="O161:O166" si="106">N161/M161</f>
        <v>65.586345381526101</v>
      </c>
      <c r="P161" s="54">
        <f t="shared" si="102"/>
        <v>0</v>
      </c>
      <c r="Q161" s="88">
        <f t="shared" si="103"/>
        <v>-1.0803212851405704</v>
      </c>
      <c r="R161" s="428">
        <f t="shared" ref="R161:R163" si="107">O161/L161</f>
        <v>0.9837951807228914</v>
      </c>
      <c r="S161" s="468">
        <f>R173</f>
        <v>0.93888078187867074</v>
      </c>
      <c r="T161" s="89">
        <v>0.16666666666666666</v>
      </c>
      <c r="U161" s="89">
        <v>0.28194444444444444</v>
      </c>
      <c r="V161" s="435">
        <v>5</v>
      </c>
      <c r="W161" s="90">
        <f t="shared" ref="W161:W172" si="108">(U161-T161)*24*60</f>
        <v>166</v>
      </c>
      <c r="X161" s="96"/>
      <c r="Y161" s="96"/>
      <c r="Z161" s="54"/>
      <c r="AA161" s="54"/>
      <c r="AB161" s="447"/>
      <c r="AC161" s="447"/>
      <c r="AD161" s="435">
        <v>1</v>
      </c>
      <c r="AE161" s="435"/>
      <c r="AF161" s="54">
        <f t="shared" si="61"/>
        <v>-19.445783132530096</v>
      </c>
      <c r="AG161" s="428">
        <f t="shared" si="62"/>
        <v>0.98379518072289163</v>
      </c>
      <c r="AH161" s="468">
        <f>AG173</f>
        <v>0.94591587286534407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3237</v>
      </c>
      <c r="H162" s="84">
        <f t="shared" si="104"/>
        <v>110802.51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2158</v>
      </c>
      <c r="O162" s="86">
        <f t="shared" si="106"/>
        <v>166</v>
      </c>
      <c r="P162" s="54">
        <f t="shared" si="102"/>
        <v>0</v>
      </c>
      <c r="Q162" s="88">
        <f t="shared" si="103"/>
        <v>-7.076923076923066</v>
      </c>
      <c r="R162" s="428">
        <f t="shared" si="107"/>
        <v>0.95911111111111114</v>
      </c>
      <c r="S162" s="468"/>
      <c r="T162" s="89">
        <v>0.29722222222222222</v>
      </c>
      <c r="U162" s="89">
        <v>0.35972222222222222</v>
      </c>
      <c r="V162" s="435">
        <v>22</v>
      </c>
      <c r="W162" s="90">
        <f t="shared" si="108"/>
        <v>90</v>
      </c>
      <c r="X162" s="96">
        <v>0.28611111111111115</v>
      </c>
      <c r="Y162" s="96">
        <v>0.29583333333333334</v>
      </c>
      <c r="Z162" s="54"/>
      <c r="AA162" s="54"/>
      <c r="AB162" s="447"/>
      <c r="AC162" s="447"/>
      <c r="AD162" s="435"/>
      <c r="AE162" s="435"/>
      <c r="AF162" s="54">
        <f t="shared" si="61"/>
        <v>-92</v>
      </c>
      <c r="AG162" s="428">
        <f t="shared" si="62"/>
        <v>0.95911111111111114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256</v>
      </c>
      <c r="E163" s="248"/>
      <c r="F163" s="349">
        <v>36.409999999999997</v>
      </c>
      <c r="G163" s="57">
        <v>5346.75</v>
      </c>
      <c r="H163" s="84">
        <f t="shared" si="104"/>
        <v>194675.16749999998</v>
      </c>
      <c r="I163" s="435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2394.0671641791046</v>
      </c>
      <c r="O163" s="86">
        <f t="shared" si="106"/>
        <v>239.40671641791045</v>
      </c>
      <c r="P163" s="54">
        <f t="shared" si="102"/>
        <v>0</v>
      </c>
      <c r="Q163" s="88">
        <f t="shared" si="103"/>
        <v>-37.493283582089532</v>
      </c>
      <c r="R163" s="428">
        <f t="shared" si="107"/>
        <v>0.8645963034232953</v>
      </c>
      <c r="S163" s="468"/>
      <c r="T163" s="89">
        <v>0.36458333333333331</v>
      </c>
      <c r="U163" s="89">
        <v>0.45763888888888887</v>
      </c>
      <c r="V163" s="435">
        <v>7</v>
      </c>
      <c r="W163" s="90">
        <f t="shared" si="108"/>
        <v>134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-374.93283582089543</v>
      </c>
      <c r="AG163" s="428">
        <f t="shared" si="62"/>
        <v>0.8645963034232953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216</v>
      </c>
      <c r="E164" s="273"/>
      <c r="F164" s="349">
        <v>35.83</v>
      </c>
      <c r="G164" s="57">
        <v>2112</v>
      </c>
      <c r="H164" s="84">
        <f t="shared" si="104"/>
        <v>75672.959999999992</v>
      </c>
      <c r="I164" s="435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2184.8275862068954</v>
      </c>
      <c r="O164" s="86">
        <f t="shared" si="106"/>
        <v>198.6206896551723</v>
      </c>
      <c r="P164" s="54">
        <f>M164-J164</f>
        <v>0</v>
      </c>
      <c r="Q164" s="88">
        <f>O164-L164</f>
        <v>-5.9247648902822334</v>
      </c>
      <c r="R164" s="428">
        <f>O164/L164</f>
        <v>0.97103448275862014</v>
      </c>
      <c r="S164" s="468"/>
      <c r="T164" s="89">
        <v>0.49791666666666662</v>
      </c>
      <c r="U164" s="89">
        <v>0.53819444444444442</v>
      </c>
      <c r="V164" s="435">
        <v>5</v>
      </c>
      <c r="W164" s="90">
        <f t="shared" si="108"/>
        <v>58.000000000000036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-65.172413793104624</v>
      </c>
      <c r="AG164" s="428">
        <f>N164/K164</f>
        <v>0.97103448275862014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215</v>
      </c>
      <c r="E165" s="83"/>
      <c r="F165" s="346">
        <v>34.229999999999997</v>
      </c>
      <c r="G165" s="57">
        <v>1150.4499999999998</v>
      </c>
      <c r="H165" s="84">
        <f t="shared" si="104"/>
        <v>39379.903499999993</v>
      </c>
      <c r="I165" s="435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2157.0937499999968</v>
      </c>
      <c r="O165" s="86">
        <f t="shared" si="106"/>
        <v>165.93028846153823</v>
      </c>
      <c r="P165" s="54">
        <f t="shared" ref="P165" si="109">M165-J165</f>
        <v>0</v>
      </c>
      <c r="Q165" s="88">
        <f t="shared" ref="Q165" si="110">O165-L165</f>
        <v>-7.1466346153848406</v>
      </c>
      <c r="R165" s="428">
        <f t="shared" ref="R165" si="111">O165/L165</f>
        <v>0.95870833333333205</v>
      </c>
      <c r="S165" s="468"/>
      <c r="T165" s="89">
        <v>0.54305555555555551</v>
      </c>
      <c r="U165" s="89">
        <v>0.56527777777777777</v>
      </c>
      <c r="V165" s="435">
        <v>7</v>
      </c>
      <c r="W165" s="90">
        <f t="shared" si="108"/>
        <v>32.000000000000043</v>
      </c>
      <c r="X165" s="96"/>
      <c r="Y165" s="96"/>
      <c r="Z165" s="54"/>
      <c r="AA165" s="54"/>
      <c r="AB165" s="447"/>
      <c r="AC165" s="447"/>
      <c r="AD165" s="435"/>
      <c r="AE165" s="435">
        <v>1</v>
      </c>
      <c r="AF165" s="54">
        <f>N165-K165</f>
        <v>-92.906250000003183</v>
      </c>
      <c r="AG165" s="428">
        <f>N165/K165</f>
        <v>0.95870833333333194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298</v>
      </c>
      <c r="E166" s="83"/>
      <c r="F166" s="349">
        <v>30.13</v>
      </c>
      <c r="G166" s="57">
        <v>1399.8</v>
      </c>
      <c r="H166" s="84">
        <f t="shared" si="104"/>
        <v>42175.973999999995</v>
      </c>
      <c r="I166" s="435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1199.8285714285703</v>
      </c>
      <c r="O166" s="86">
        <f t="shared" si="106"/>
        <v>66.657142857142787</v>
      </c>
      <c r="P166" s="54">
        <f>M166-J166</f>
        <v>0</v>
      </c>
      <c r="Q166" s="88">
        <f>O166-L166</f>
        <v>-9.523809523884097E-3</v>
      </c>
      <c r="R166" s="428">
        <f>O166/L166</f>
        <v>0.99985714285714178</v>
      </c>
      <c r="S166" s="468"/>
      <c r="T166" s="89">
        <v>0.58055555555555549</v>
      </c>
      <c r="U166" s="89">
        <v>0.62916666666666665</v>
      </c>
      <c r="V166" s="435">
        <v>22</v>
      </c>
      <c r="W166" s="90">
        <f t="shared" si="108"/>
        <v>70.000000000000071</v>
      </c>
      <c r="X166" s="96">
        <v>0.56944444444444442</v>
      </c>
      <c r="Y166" s="96">
        <v>0.57986111111111105</v>
      </c>
      <c r="Z166" s="54"/>
      <c r="AA166" s="54"/>
      <c r="AB166" s="447"/>
      <c r="AC166" s="447"/>
      <c r="AD166" s="435"/>
      <c r="AE166" s="435"/>
      <c r="AF166" s="54">
        <f>N166-K166</f>
        <v>-0.17142857142971479</v>
      </c>
      <c r="AG166" s="428">
        <f>N166/K166</f>
        <v>0.99985714285714189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13.833333333333334</v>
      </c>
      <c r="K173" s="101">
        <v>1986.5</v>
      </c>
      <c r="L173" s="104">
        <v>160.15543900543898</v>
      </c>
      <c r="M173" s="101">
        <f t="shared" ref="M173:O173" si="112">AVERAGE(M161:M172)</f>
        <v>13.833333333333334</v>
      </c>
      <c r="N173" s="101">
        <f t="shared" si="112"/>
        <v>1879.061881447006</v>
      </c>
      <c r="O173" s="104">
        <f t="shared" si="112"/>
        <v>150.36686379554831</v>
      </c>
      <c r="P173" s="54">
        <f>M173-J173</f>
        <v>0</v>
      </c>
      <c r="Q173" s="88">
        <f>O173-L173</f>
        <v>-9.7885752098906664</v>
      </c>
      <c r="R173" s="105">
        <f>O173/L173</f>
        <v>0.93888078187867074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1</v>
      </c>
      <c r="AF173" s="54">
        <f t="shared" si="61"/>
        <v>-107.43811855299396</v>
      </c>
      <c r="AG173" s="428">
        <f t="shared" si="62"/>
        <v>0.94591587286534407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79" priority="4" operator="greaterThan">
      <formula>0</formula>
    </cfRule>
  </conditionalFormatting>
  <conditionalFormatting sqref="Q5:Q173">
    <cfRule type="cellIs" dxfId="778" priority="7" operator="lessThan">
      <formula>0</formula>
    </cfRule>
  </conditionalFormatting>
  <conditionalFormatting sqref="R5:R173">
    <cfRule type="cellIs" dxfId="777" priority="5" operator="greaterThan">
      <formula>1</formula>
    </cfRule>
    <cfRule type="cellIs" dxfId="776" priority="6" operator="lessThan">
      <formula>0.8</formula>
    </cfRule>
  </conditionalFormatting>
  <conditionalFormatting sqref="S5:S11">
    <cfRule type="cellIs" dxfId="775" priority="20" operator="lessThan">
      <formula>0.8</formula>
    </cfRule>
  </conditionalFormatting>
  <conditionalFormatting sqref="S21:S29 AH21:AH29">
    <cfRule type="cellIs" dxfId="774" priority="13" operator="lessThan">
      <formula>0.8</formula>
    </cfRule>
  </conditionalFormatting>
  <conditionalFormatting sqref="S43:S72">
    <cfRule type="cellIs" dxfId="773" priority="10" operator="lessThan">
      <formula>0.8</formula>
    </cfRule>
  </conditionalFormatting>
  <conditionalFormatting sqref="S82:S91 AH82:AH91">
    <cfRule type="cellIs" dxfId="772" priority="12" operator="lessThan">
      <formula>0.8</formula>
    </cfRule>
  </conditionalFormatting>
  <conditionalFormatting sqref="S95:S104">
    <cfRule type="cellIs" dxfId="771" priority="8" operator="lessThan">
      <formula>0.8</formula>
    </cfRule>
  </conditionalFormatting>
  <conditionalFormatting sqref="S108:S109">
    <cfRule type="cellIs" dxfId="770" priority="9" operator="lessThan">
      <formula>0.8</formula>
    </cfRule>
  </conditionalFormatting>
  <conditionalFormatting sqref="S122:S135 AH135">
    <cfRule type="cellIs" dxfId="769" priority="21" operator="lessThan">
      <formula>0.8</formula>
    </cfRule>
  </conditionalFormatting>
  <conditionalFormatting sqref="S137 AH137">
    <cfRule type="cellIs" dxfId="768" priority="17" operator="lessThan">
      <formula>0.8</formula>
    </cfRule>
  </conditionalFormatting>
  <conditionalFormatting sqref="S139:S146 AH139:AH146">
    <cfRule type="cellIs" dxfId="767" priority="11" operator="lessThan">
      <formula>0.8</formula>
    </cfRule>
  </conditionalFormatting>
  <conditionalFormatting sqref="S148:S150">
    <cfRule type="cellIs" dxfId="766" priority="14" operator="lessThan">
      <formula>0.8</formula>
    </cfRule>
  </conditionalFormatting>
  <conditionalFormatting sqref="S161">
    <cfRule type="cellIs" dxfId="765" priority="25" operator="lessThan">
      <formula>0.8</formula>
    </cfRule>
  </conditionalFormatting>
  <conditionalFormatting sqref="AF5:AF173">
    <cfRule type="cellIs" dxfId="764" priority="3" operator="lessThan">
      <formula>0</formula>
    </cfRule>
  </conditionalFormatting>
  <conditionalFormatting sqref="AG5:AG173">
    <cfRule type="cellIs" dxfId="763" priority="1" operator="greaterThan">
      <formula>1</formula>
    </cfRule>
    <cfRule type="cellIs" dxfId="762" priority="2" operator="lessThan">
      <formula>0.8</formula>
    </cfRule>
  </conditionalFormatting>
  <conditionalFormatting sqref="AH5:AH9 S17:S18 AH17:AH18 AH57 AH95">
    <cfRule type="cellIs" dxfId="761" priority="26" operator="lessThan">
      <formula>0.8</formula>
    </cfRule>
  </conditionalFormatting>
  <conditionalFormatting sqref="AH31 S31:S32">
    <cfRule type="cellIs" dxfId="760" priority="22" operator="lessThan">
      <formula>0.8</formula>
    </cfRule>
  </conditionalFormatting>
  <conditionalFormatting sqref="AH70:AH72">
    <cfRule type="cellIs" dxfId="759" priority="19" operator="lessThan">
      <formula>0.8</formula>
    </cfRule>
  </conditionalFormatting>
  <conditionalFormatting sqref="AH97:AH98">
    <cfRule type="cellIs" dxfId="758" priority="18" operator="lessThan">
      <formula>0.8</formula>
    </cfRule>
  </conditionalFormatting>
  <conditionalFormatting sqref="AH100:AH107">
    <cfRule type="cellIs" dxfId="757" priority="16" operator="lessThan">
      <formula>0.8</formula>
    </cfRule>
  </conditionalFormatting>
  <conditionalFormatting sqref="AH109">
    <cfRule type="cellIs" dxfId="756" priority="24" operator="lessThan">
      <formula>0.8</formula>
    </cfRule>
  </conditionalFormatting>
  <conditionalFormatting sqref="AH148">
    <cfRule type="cellIs" dxfId="755" priority="23" operator="lessThan">
      <formula>0.8</formula>
    </cfRule>
  </conditionalFormatting>
  <conditionalFormatting sqref="AH150">
    <cfRule type="cellIs" dxfId="754" priority="15" operator="lessThan">
      <formula>0.8</formula>
    </cfRule>
  </conditionalFormatting>
  <dataValidations count="1">
    <dataValidation type="list" allowBlank="1" showInputMessage="1" showErrorMessage="1" sqref="AB5:AC173" xr:uid="{00000000-0002-0000-02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W38"/>
  <sheetViews>
    <sheetView zoomScale="40" zoomScaleNormal="40" workbookViewId="0">
      <selection activeCell="O25" sqref="O25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314</v>
      </c>
      <c r="E3" s="583"/>
      <c r="F3" s="572" t="s">
        <v>3</v>
      </c>
      <c r="G3" s="533"/>
      <c r="H3" s="584">
        <v>253690.80000000002</v>
      </c>
      <c r="I3" s="585"/>
      <c r="J3" s="572" t="s">
        <v>4</v>
      </c>
      <c r="K3" s="533"/>
      <c r="L3" s="577">
        <v>8163481.6914384868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381.22044209380294</v>
      </c>
      <c r="G6" s="574"/>
      <c r="H6" s="552">
        <f>AVERAGE(D13:P13,Q13)</f>
        <v>144.06069471883316</v>
      </c>
      <c r="I6" s="553"/>
      <c r="J6" s="552">
        <f>AVERAGE(D30:E30,G30:H30)</f>
        <v>711.25</v>
      </c>
      <c r="K6" s="553"/>
      <c r="L6" s="554">
        <f>AVERAGE(J30:M30)</f>
        <v>881.25</v>
      </c>
      <c r="M6" s="555"/>
      <c r="N6" s="556">
        <v>0</v>
      </c>
      <c r="O6" s="541">
        <v>0</v>
      </c>
      <c r="P6" s="557">
        <v>7</v>
      </c>
      <c r="Q6" s="541">
        <v>5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AVERAGE(D14:O14,P14:Q14,D31:E31,J31:M31,G31:H31)</f>
        <v>362.70821218487964</v>
      </c>
      <c r="G7" s="545"/>
      <c r="H7" s="546">
        <f>AVERAGE(D14:P14,Q14)</f>
        <v>129.89054204006536</v>
      </c>
      <c r="I7" s="547"/>
      <c r="J7" s="546">
        <f>AVERAGE(D31:E31,G31:H31)</f>
        <v>717.09677250477728</v>
      </c>
      <c r="K7" s="547"/>
      <c r="L7" s="548">
        <f>AVERAGE(J31:M31)</f>
        <v>823.18149737183228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AVERAGE(D15:O15,P15:Q15,D32:E32,G32:H32,J32:M32)</f>
        <v>0.91674709184275993</v>
      </c>
      <c r="G8" s="551"/>
      <c r="H8" s="550">
        <f>AVERAGE(D15:O15,P15:Q15)</f>
        <v>0.89708128454033764</v>
      </c>
      <c r="I8" s="551"/>
      <c r="J8" s="550">
        <f>AVERAGE(D32:E32,G32:H32)</f>
        <v>0.96592755930223162</v>
      </c>
      <c r="K8" s="551"/>
      <c r="L8" s="550">
        <f>AVERAGE(J32:M32)</f>
        <v>0.93639694994176659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138.67969292980351</v>
      </c>
      <c r="E13" s="19">
        <v>117.6147603485839</v>
      </c>
      <c r="F13" s="19">
        <v>149.8515975123947</v>
      </c>
      <c r="G13" s="19">
        <v>314.46258503401361</v>
      </c>
      <c r="H13" s="19">
        <v>228.57142857142858</v>
      </c>
      <c r="I13" s="19">
        <v>87.333290333677326</v>
      </c>
      <c r="J13" s="19">
        <v>97.653405572755418</v>
      </c>
      <c r="K13" s="19">
        <v>74.808251096491219</v>
      </c>
      <c r="L13" s="19">
        <v>83.205091159270722</v>
      </c>
      <c r="M13" s="19">
        <v>80.88570964448158</v>
      </c>
      <c r="N13" s="19">
        <v>88.025958482808335</v>
      </c>
      <c r="O13" s="19">
        <v>226.9047619047619</v>
      </c>
      <c r="P13" s="19">
        <v>178.85319347319347</v>
      </c>
      <c r="Q13" s="21">
        <v>150</v>
      </c>
    </row>
    <row r="14" spans="2:17" ht="39.950000000000003" customHeight="1">
      <c r="B14" s="525"/>
      <c r="C14" s="14" t="s">
        <v>42</v>
      </c>
      <c r="D14" s="19">
        <v>128.5267253623891</v>
      </c>
      <c r="E14" s="19">
        <v>101.23560843310214</v>
      </c>
      <c r="F14" s="19">
        <v>127.90105105770482</v>
      </c>
      <c r="G14" s="19">
        <v>285.32381144388626</v>
      </c>
      <c r="H14" s="19">
        <v>224.43079223594495</v>
      </c>
      <c r="I14" s="19">
        <v>78.064951493855389</v>
      </c>
      <c r="J14" s="19">
        <v>86.572055038684326</v>
      </c>
      <c r="K14" s="19">
        <v>64.779123845867886</v>
      </c>
      <c r="L14" s="19">
        <v>73.857780209884623</v>
      </c>
      <c r="M14" s="19">
        <v>72.809615286610494</v>
      </c>
      <c r="N14" s="19">
        <v>80.152071232157567</v>
      </c>
      <c r="O14" s="19">
        <v>192.55089215805057</v>
      </c>
      <c r="P14" s="19">
        <v>166.91243049066807</v>
      </c>
      <c r="Q14" s="9">
        <v>135.35068027210863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0.92678836134607245</v>
      </c>
      <c r="E15" s="10">
        <f t="shared" si="0"/>
        <v>0.86073897640961383</v>
      </c>
      <c r="F15" s="10">
        <f t="shared" si="0"/>
        <v>0.85351810178150234</v>
      </c>
      <c r="G15" s="10">
        <f t="shared" si="0"/>
        <v>0.90733786791527016</v>
      </c>
      <c r="H15" s="10">
        <f t="shared" si="0"/>
        <v>0.98188471603225913</v>
      </c>
      <c r="I15" s="10">
        <f t="shared" si="0"/>
        <v>0.89387393049763642</v>
      </c>
      <c r="J15" s="10">
        <f t="shared" si="0"/>
        <v>0.8865236653132893</v>
      </c>
      <c r="K15" s="10">
        <f t="shared" si="0"/>
        <v>0.86593554716728649</v>
      </c>
      <c r="L15" s="10">
        <f t="shared" si="0"/>
        <v>0.8876593869539362</v>
      </c>
      <c r="M15" s="10">
        <f t="shared" si="0"/>
        <v>0.90015424982523995</v>
      </c>
      <c r="N15" s="10">
        <f t="shared" si="0"/>
        <v>0.91055039460673914</v>
      </c>
      <c r="O15" s="10">
        <f t="shared" si="0"/>
        <v>0.84859784581722186</v>
      </c>
      <c r="P15" s="362">
        <f t="shared" si="0"/>
        <v>0.93323707141793311</v>
      </c>
      <c r="Q15" s="11">
        <f t="shared" si="0"/>
        <v>0.90233786848072417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9" customHeight="1">
      <c r="B17" s="528"/>
      <c r="C17" s="360" t="s">
        <v>46</v>
      </c>
      <c r="D17" s="12">
        <v>0.71319444444444446</v>
      </c>
      <c r="E17" s="12">
        <v>0.56458333333333333</v>
      </c>
      <c r="F17" s="12">
        <v>0.60277777777777775</v>
      </c>
      <c r="G17" s="12">
        <v>0.6166666666666667</v>
      </c>
      <c r="H17" s="12">
        <v>0.60833333333333317</v>
      </c>
      <c r="I17" s="12">
        <v>0.65624999999999989</v>
      </c>
      <c r="J17" s="12">
        <v>0.75138888888888877</v>
      </c>
      <c r="K17" s="12">
        <v>0.74444444444444424</v>
      </c>
      <c r="L17" s="12">
        <v>0.95069444444444429</v>
      </c>
      <c r="M17" s="12">
        <v>0.9312499999999998</v>
      </c>
      <c r="N17" s="12">
        <v>0.92083333333333306</v>
      </c>
      <c r="O17" s="22">
        <v>0.86180555555555549</v>
      </c>
      <c r="P17" s="12">
        <v>0.56111111111111112</v>
      </c>
      <c r="Q17" s="363">
        <v>0.56597222222222221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 t="s">
        <v>49</v>
      </c>
      <c r="F20" s="365" t="s">
        <v>49</v>
      </c>
      <c r="G20" s="365">
        <v>1</v>
      </c>
      <c r="H20" s="365" t="s">
        <v>49</v>
      </c>
      <c r="I20" s="365">
        <v>1</v>
      </c>
      <c r="J20" s="365" t="s">
        <v>49</v>
      </c>
      <c r="K20" s="365">
        <v>1</v>
      </c>
      <c r="L20" s="365">
        <v>1</v>
      </c>
      <c r="M20" s="365">
        <v>1</v>
      </c>
      <c r="N20" s="365" t="s">
        <v>49</v>
      </c>
      <c r="O20" s="365" t="s">
        <v>49</v>
      </c>
      <c r="P20" s="365">
        <v>2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 t="s">
        <v>49</v>
      </c>
      <c r="G21" s="365" t="s">
        <v>49</v>
      </c>
      <c r="H21" s="365" t="s">
        <v>49</v>
      </c>
      <c r="I21" s="365" t="s">
        <v>49</v>
      </c>
      <c r="J21" s="365" t="s">
        <v>49</v>
      </c>
      <c r="K21" s="365">
        <v>3</v>
      </c>
      <c r="L21" s="365" t="s">
        <v>49</v>
      </c>
      <c r="M21" s="365" t="s">
        <v>49</v>
      </c>
      <c r="N21" s="365">
        <v>1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18.714285714285715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18.142857142857142</v>
      </c>
      <c r="K22" s="367">
        <v>18.625</v>
      </c>
      <c r="L22" s="367">
        <v>17.399999999999999</v>
      </c>
      <c r="M22" s="367">
        <v>18.666666666666668</v>
      </c>
      <c r="N22" s="367">
        <v>17.222222222222221</v>
      </c>
      <c r="O22" s="367">
        <v>9.7142857142857135</v>
      </c>
      <c r="P22" s="367">
        <v>13</v>
      </c>
      <c r="Q22" s="368">
        <v>12.666666666666666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172.8051697530864</v>
      </c>
      <c r="E31" s="8">
        <v>823.09758655323321</v>
      </c>
      <c r="F31" s="8">
        <v>0</v>
      </c>
      <c r="G31" s="8">
        <v>910.22976831131029</v>
      </c>
      <c r="H31" s="376">
        <v>962.25456540147923</v>
      </c>
      <c r="I31" s="375">
        <v>0</v>
      </c>
      <c r="J31" s="8">
        <v>861.33333333333633</v>
      </c>
      <c r="K31" s="8">
        <v>627.27976190476261</v>
      </c>
      <c r="L31" s="8">
        <v>904.32683982265951</v>
      </c>
      <c r="M31" s="376">
        <v>899.78605442657056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0.78547804433221091</v>
      </c>
      <c r="E32" s="10">
        <f t="shared" si="1"/>
        <v>0.9976940443069493</v>
      </c>
      <c r="F32" s="10">
        <f t="shared" si="1"/>
        <v>0</v>
      </c>
      <c r="G32" s="10">
        <f t="shared" si="1"/>
        <v>1.0113664092347892</v>
      </c>
      <c r="H32" s="10">
        <f t="shared" si="1"/>
        <v>1.0691717393349769</v>
      </c>
      <c r="I32" s="375">
        <f t="shared" si="1"/>
        <v>0</v>
      </c>
      <c r="J32" s="10">
        <f t="shared" si="1"/>
        <v>1.0440404040404077</v>
      </c>
      <c r="K32" s="10">
        <f t="shared" si="1"/>
        <v>0.696977513227514</v>
      </c>
      <c r="L32" s="10">
        <f t="shared" si="1"/>
        <v>1.0048075998029551</v>
      </c>
      <c r="M32" s="11">
        <f t="shared" si="1"/>
        <v>0.9997622826961895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2994.9999999999905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2.7777777777777776E-2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0.3923611111111111</v>
      </c>
      <c r="E34" s="12">
        <v>0.3743055555555555</v>
      </c>
      <c r="F34" s="12">
        <v>0</v>
      </c>
      <c r="G34" s="12">
        <v>1054.9999999999977</v>
      </c>
      <c r="H34" s="363">
        <v>0.47569444444444442</v>
      </c>
      <c r="I34" s="23">
        <v>0</v>
      </c>
      <c r="J34" s="12">
        <v>0.73263888888888884</v>
      </c>
      <c r="K34" s="12">
        <v>0.84375</v>
      </c>
      <c r="L34" s="12">
        <v>46206.027777777781</v>
      </c>
      <c r="M34" s="13">
        <v>46206.013888888891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10.333333333333334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03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53" priority="1" operator="lessThan">
      <formula>0.8</formula>
    </cfRule>
  </conditionalFormatting>
  <conditionalFormatting sqref="D15:Q15">
    <cfRule type="cellIs" dxfId="752" priority="4" operator="lessThan">
      <formula>0.8</formula>
    </cfRule>
  </conditionalFormatting>
  <conditionalFormatting sqref="J32:M32">
    <cfRule type="cellIs" dxfId="75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pageSetUpPr fitToPage="1"/>
  </sheetPr>
  <dimension ref="A1:R126"/>
  <sheetViews>
    <sheetView zoomScale="70" zoomScaleNormal="70" workbookViewId="0">
      <selection activeCell="D7" sqref="D7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82564</v>
      </c>
      <c r="F1" s="278" t="s">
        <v>4</v>
      </c>
      <c r="G1" s="279">
        <f>SUM(H5:H124)</f>
        <v>1527794.421428571</v>
      </c>
      <c r="H1" s="280" t="s">
        <v>80</v>
      </c>
      <c r="I1" s="281">
        <f>+J16+J64+J24+J38+J51+J81+J100+J91+J57+J124+J111</f>
        <v>46.495238095238093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315</v>
      </c>
      <c r="B2" s="634"/>
      <c r="C2" s="283"/>
      <c r="D2" s="409" t="s">
        <v>84</v>
      </c>
      <c r="E2" s="284">
        <f>AVERAGE(L16,L24,L38,L51,L100,L111,L91)</f>
        <v>587.36556193986439</v>
      </c>
      <c r="F2" s="285" t="s">
        <v>85</v>
      </c>
      <c r="G2" s="286">
        <f>G1/E1</f>
        <v>18.5043653581291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776</v>
      </c>
      <c r="H5" s="291">
        <f>F5*G5</f>
        <v>19896.64</v>
      </c>
      <c r="I5" s="412"/>
      <c r="J5" s="292">
        <v>10</v>
      </c>
      <c r="K5" s="293">
        <f t="shared" ref="K5:K7" si="0">G5/P5*60</f>
        <v>1551.9999999999973</v>
      </c>
      <c r="L5" s="294">
        <f t="shared" ref="L5:L7" si="1">K5/J5</f>
        <v>155.19999999999973</v>
      </c>
      <c r="M5" s="295">
        <v>0.43402777777777773</v>
      </c>
      <c r="N5" s="295">
        <v>0.4548611111111111</v>
      </c>
      <c r="O5" s="289">
        <v>5</v>
      </c>
      <c r="P5" s="415">
        <f t="shared" ref="P5:P7" si="2">(N5-M5)*24*60</f>
        <v>30.000000000000053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2334</v>
      </c>
      <c r="H6" s="291">
        <f t="shared" ref="H6:H15" si="3">F6*G6</f>
        <v>69669.900000000009</v>
      </c>
      <c r="I6" s="412"/>
      <c r="J6" s="292">
        <v>14</v>
      </c>
      <c r="K6" s="293">
        <f t="shared" si="0"/>
        <v>1750.4999999999975</v>
      </c>
      <c r="L6" s="294">
        <f t="shared" si="1"/>
        <v>125.03571428571411</v>
      </c>
      <c r="M6" s="295">
        <v>0.45833333333333331</v>
      </c>
      <c r="N6" s="295">
        <v>0.51388888888888895</v>
      </c>
      <c r="O6" s="289">
        <v>5</v>
      </c>
      <c r="P6" s="415">
        <f t="shared" si="2"/>
        <v>80.000000000000114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2055</v>
      </c>
      <c r="H7" s="291">
        <f t="shared" si="3"/>
        <v>60663.6</v>
      </c>
      <c r="I7" s="412"/>
      <c r="J7" s="292">
        <v>14</v>
      </c>
      <c r="K7" s="293">
        <f t="shared" si="0"/>
        <v>1761.4285714285695</v>
      </c>
      <c r="L7" s="294">
        <f t="shared" si="1"/>
        <v>125.8163265306121</v>
      </c>
      <c r="M7" s="295">
        <v>0.51736111111111105</v>
      </c>
      <c r="N7" s="295">
        <v>0.56597222222222221</v>
      </c>
      <c r="O7" s="289">
        <v>5</v>
      </c>
      <c r="P7" s="415">
        <f t="shared" si="2"/>
        <v>70.000000000000071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1687.9761904761881</v>
      </c>
      <c r="L16" s="303">
        <f>AVERAGE(L5:L15)</f>
        <v>135.35068027210863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2334</v>
      </c>
      <c r="H17" s="304">
        <f t="shared" ref="H17:H23" si="4">F17*G17</f>
        <v>0</v>
      </c>
      <c r="I17" s="305"/>
      <c r="J17" s="292">
        <v>8</v>
      </c>
      <c r="K17" s="293">
        <f t="shared" ref="K17:K19" si="5">G17/P17*60</f>
        <v>1556</v>
      </c>
      <c r="L17" s="294">
        <f>K17/J17</f>
        <v>194.5</v>
      </c>
      <c r="M17" s="295">
        <v>0.17361111111111113</v>
      </c>
      <c r="N17" s="295">
        <v>0.23611111111111113</v>
      </c>
      <c r="O17" s="289">
        <v>10</v>
      </c>
      <c r="P17" s="415">
        <f>(N17-M17)*24*60</f>
        <v>90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2055</v>
      </c>
      <c r="H18" s="291">
        <f t="shared" si="4"/>
        <v>0</v>
      </c>
      <c r="I18" s="412"/>
      <c r="J18" s="292">
        <v>8</v>
      </c>
      <c r="K18" s="293">
        <f t="shared" si="5"/>
        <v>1541.25</v>
      </c>
      <c r="L18" s="294">
        <f t="shared" ref="L18:L19" si="6">K18/J18</f>
        <v>192.65625</v>
      </c>
      <c r="M18" s="295">
        <v>0.23958333333333334</v>
      </c>
      <c r="N18" s="295">
        <v>0.2951388888888889</v>
      </c>
      <c r="O18" s="289">
        <v>5</v>
      </c>
      <c r="P18" s="415">
        <f t="shared" ref="P18:P19" si="7">(N18-M18)*24*60</f>
        <v>80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4430</v>
      </c>
      <c r="H19" s="291">
        <f t="shared" si="4"/>
        <v>86960.9</v>
      </c>
      <c r="I19" s="412"/>
      <c r="J19" s="292">
        <v>15</v>
      </c>
      <c r="K19" s="293">
        <f t="shared" si="5"/>
        <v>1968.8888888888889</v>
      </c>
      <c r="L19" s="294">
        <f t="shared" si="6"/>
        <v>131.25925925925927</v>
      </c>
      <c r="M19" s="295">
        <v>0.2986111111111111</v>
      </c>
      <c r="N19" s="295">
        <v>0.3923611111111111</v>
      </c>
      <c r="O19" s="289">
        <v>5</v>
      </c>
      <c r="P19" s="415">
        <f t="shared" si="7"/>
        <v>135</v>
      </c>
      <c r="Q19" s="296">
        <v>0.39930555555555558</v>
      </c>
      <c r="R19" s="296">
        <v>0.43055555555555558</v>
      </c>
    </row>
    <row r="20" spans="1:18" ht="15.75" customHeight="1">
      <c r="A20" s="625"/>
      <c r="B20" s="290">
        <v>0</v>
      </c>
      <c r="C20" s="411"/>
      <c r="D20" s="306"/>
      <c r="E20" s="306"/>
      <c r="F20" s="397" t="s">
        <v>109</v>
      </c>
      <c r="G20" s="410"/>
      <c r="H20" s="291">
        <f t="shared" si="4"/>
        <v>0</v>
      </c>
      <c r="I20" s="412"/>
      <c r="J20" s="292"/>
      <c r="K20" s="293"/>
      <c r="L20" s="294"/>
      <c r="M20" s="295"/>
      <c r="N20" s="295"/>
      <c r="O20" s="289"/>
      <c r="P20" s="415"/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10.333333333333334</v>
      </c>
      <c r="K24" s="302">
        <f>AVERAGE(K17:K23)</f>
        <v>1688.7129629629628</v>
      </c>
      <c r="L24" s="303">
        <f>AVERAGE(L17:L23)</f>
        <v>172.8051697530864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1607</v>
      </c>
      <c r="H25" s="291">
        <f t="shared" ref="H25:H37" si="8">F25*G25</f>
        <v>29777.710000000003</v>
      </c>
      <c r="I25" s="412"/>
      <c r="J25" s="292">
        <v>3</v>
      </c>
      <c r="K25" s="293">
        <f t="shared" ref="K25:K28" si="9">G25/P25*60</f>
        <v>2754.8571428571399</v>
      </c>
      <c r="L25" s="294">
        <f t="shared" ref="L25:L28" si="10">K25/J25</f>
        <v>918.28571428571331</v>
      </c>
      <c r="M25" s="295">
        <v>0.18055555555555555</v>
      </c>
      <c r="N25" s="295">
        <v>0.20486111111111113</v>
      </c>
      <c r="O25" s="289">
        <v>20</v>
      </c>
      <c r="P25" s="415">
        <f t="shared" ref="P25:P28" si="11">(N25-M25)*24*60</f>
        <v>35.000000000000036</v>
      </c>
      <c r="Q25" s="296">
        <v>0.20486111111111113</v>
      </c>
      <c r="R25" s="296">
        <v>0.24652777777777779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833</v>
      </c>
      <c r="H26" s="291">
        <f t="shared" si="8"/>
        <v>12519.99</v>
      </c>
      <c r="I26" s="412"/>
      <c r="J26" s="292">
        <v>4</v>
      </c>
      <c r="K26" s="293">
        <f t="shared" si="9"/>
        <v>2776.6666666666765</v>
      </c>
      <c r="L26" s="294">
        <f t="shared" si="10"/>
        <v>694.16666666666913</v>
      </c>
      <c r="M26" s="295">
        <v>0.2638888888888889</v>
      </c>
      <c r="N26" s="295">
        <v>0.27638888888888885</v>
      </c>
      <c r="O26" s="289">
        <v>25</v>
      </c>
      <c r="P26" s="415">
        <f t="shared" si="11"/>
        <v>17.999999999999936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2874</v>
      </c>
      <c r="H27" s="291">
        <f t="shared" si="8"/>
        <v>52249.32</v>
      </c>
      <c r="I27" s="412"/>
      <c r="J27" s="292">
        <v>4</v>
      </c>
      <c r="K27" s="293">
        <f t="shared" si="9"/>
        <v>2781.2903225806476</v>
      </c>
      <c r="L27" s="294">
        <f t="shared" si="10"/>
        <v>695.32258064516191</v>
      </c>
      <c r="M27" s="295">
        <v>0.2902777777777778</v>
      </c>
      <c r="N27" s="295">
        <v>0.33333333333333331</v>
      </c>
      <c r="O27" s="289">
        <v>20</v>
      </c>
      <c r="P27" s="415">
        <f t="shared" si="11"/>
        <v>61.999999999999943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1920</v>
      </c>
      <c r="H28" s="291">
        <f t="shared" si="8"/>
        <v>47865.599999999999</v>
      </c>
      <c r="I28" s="412"/>
      <c r="J28" s="292">
        <v>3</v>
      </c>
      <c r="K28" s="293">
        <f t="shared" si="9"/>
        <v>2953.8461538461647</v>
      </c>
      <c r="L28" s="294">
        <f t="shared" si="10"/>
        <v>984.61538461538828</v>
      </c>
      <c r="M28" s="295">
        <v>0.34722222222222227</v>
      </c>
      <c r="N28" s="295">
        <v>0.3743055555555555</v>
      </c>
      <c r="O28" s="289">
        <v>20</v>
      </c>
      <c r="P28" s="415">
        <f t="shared" si="11"/>
        <v>38.999999999999858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2816.6650714876573</v>
      </c>
      <c r="L38" s="303">
        <f>AVERAGE(L25:L37)</f>
        <v>823.09758655323321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940</v>
      </c>
      <c r="H52" s="291">
        <f>F52*G52</f>
        <v>17089.2</v>
      </c>
      <c r="I52" s="412"/>
      <c r="J52" s="292">
        <v>3</v>
      </c>
      <c r="K52" s="293">
        <f>G52/P52*60</f>
        <v>3133.3333333333308</v>
      </c>
      <c r="L52" s="294">
        <f>K52/J52</f>
        <v>1044.4444444444437</v>
      </c>
      <c r="M52" s="295">
        <v>0.30555555555555552</v>
      </c>
      <c r="N52" s="295">
        <v>0.31805555555555554</v>
      </c>
      <c r="O52" s="293">
        <v>20</v>
      </c>
      <c r="P52" s="415">
        <f>(N52-M52)*24*60</f>
        <v>18.000000000000014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617</v>
      </c>
      <c r="H53" s="291">
        <f t="shared" ref="H53:H116" si="13">F53*G53</f>
        <v>15443.51</v>
      </c>
      <c r="I53" s="412"/>
      <c r="J53" s="292">
        <v>4</v>
      </c>
      <c r="K53" s="293">
        <f t="shared" ref="K53:K59" si="14">G53/P53*60</f>
        <v>3085.0000000000109</v>
      </c>
      <c r="L53" s="294">
        <f t="shared" ref="L53:L59" si="15">K53/J53</f>
        <v>771.25000000000273</v>
      </c>
      <c r="M53" s="295">
        <v>0.33194444444444443</v>
      </c>
      <c r="N53" s="295">
        <v>0.34027777777777773</v>
      </c>
      <c r="O53" s="293">
        <v>20</v>
      </c>
      <c r="P53" s="415">
        <f t="shared" ref="P53:P59" si="16">(N53-M53)*24*60</f>
        <v>11.999999999999957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823</v>
      </c>
      <c r="H54" s="291">
        <f t="shared" si="13"/>
        <v>20426.86</v>
      </c>
      <c r="I54" s="412"/>
      <c r="J54" s="292">
        <v>4</v>
      </c>
      <c r="K54" s="293">
        <f t="shared" si="14"/>
        <v>3086.2499999999959</v>
      </c>
      <c r="L54" s="294">
        <f t="shared" si="15"/>
        <v>771.56249999999898</v>
      </c>
      <c r="M54" s="295">
        <v>0.35416666666666669</v>
      </c>
      <c r="N54" s="295">
        <v>0.36527777777777781</v>
      </c>
      <c r="O54" s="293">
        <v>20</v>
      </c>
      <c r="P54" s="415">
        <f t="shared" si="16"/>
        <v>16.000000000000021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599</v>
      </c>
      <c r="H55" s="291">
        <f t="shared" si="13"/>
        <v>14208.279999999999</v>
      </c>
      <c r="I55" s="412"/>
      <c r="J55" s="292">
        <v>4</v>
      </c>
      <c r="K55" s="293">
        <f t="shared" si="14"/>
        <v>2994.9999999999905</v>
      </c>
      <c r="L55" s="294">
        <f t="shared" si="15"/>
        <v>748.74999999999761</v>
      </c>
      <c r="M55" s="295">
        <v>0.37916666666666665</v>
      </c>
      <c r="N55" s="295">
        <v>0.38750000000000001</v>
      </c>
      <c r="O55" s="293">
        <v>20</v>
      </c>
      <c r="P55" s="415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1209</v>
      </c>
      <c r="H56" s="291">
        <f t="shared" si="13"/>
        <v>36270</v>
      </c>
      <c r="I56" s="412"/>
      <c r="J56" s="292">
        <v>4</v>
      </c>
      <c r="K56" s="293">
        <f t="shared" si="14"/>
        <v>3153.9130434782724</v>
      </c>
      <c r="L56" s="294">
        <f t="shared" si="15"/>
        <v>788.47826086956809</v>
      </c>
      <c r="M56" s="295">
        <v>0.4465277777777778</v>
      </c>
      <c r="N56" s="295">
        <v>0.46249999999999997</v>
      </c>
      <c r="O56" s="293">
        <v>25</v>
      </c>
      <c r="P56" s="415">
        <f t="shared" si="16"/>
        <v>22.999999999999918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630</v>
      </c>
      <c r="H57" s="291">
        <f t="shared" si="13"/>
        <v>15876</v>
      </c>
      <c r="I57" s="412"/>
      <c r="J57" s="292">
        <v>3</v>
      </c>
      <c r="K57" s="293">
        <f t="shared" si="14"/>
        <v>3150.0000000000109</v>
      </c>
      <c r="L57" s="294">
        <f t="shared" si="15"/>
        <v>1050.0000000000036</v>
      </c>
      <c r="M57" s="295">
        <v>0.47638888888888892</v>
      </c>
      <c r="N57" s="295">
        <v>0.48472222222222222</v>
      </c>
      <c r="O57" s="293">
        <v>20</v>
      </c>
      <c r="P57" s="415">
        <f t="shared" si="16"/>
        <v>11.999999999999957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1477</v>
      </c>
      <c r="H58" s="291">
        <f t="shared" si="13"/>
        <v>30603.439999999999</v>
      </c>
      <c r="I58" s="412"/>
      <c r="J58" s="292">
        <v>3</v>
      </c>
      <c r="K58" s="293">
        <f t="shared" si="14"/>
        <v>3164.9999999999932</v>
      </c>
      <c r="L58" s="294">
        <f t="shared" si="15"/>
        <v>1054.9999999999977</v>
      </c>
      <c r="M58" s="295">
        <v>0.49861111111111112</v>
      </c>
      <c r="N58" s="295">
        <v>0.5180555555555556</v>
      </c>
      <c r="O58" s="293">
        <v>20</v>
      </c>
      <c r="P58" s="415">
        <f t="shared" si="16"/>
        <v>28.00000000000006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1789</v>
      </c>
      <c r="H59" s="291">
        <f t="shared" si="13"/>
        <v>30538.23</v>
      </c>
      <c r="I59" s="412"/>
      <c r="J59" s="292">
        <v>3</v>
      </c>
      <c r="K59" s="293">
        <f t="shared" si="14"/>
        <v>3157.0588235294081</v>
      </c>
      <c r="L59" s="294">
        <f t="shared" si="15"/>
        <v>1052.3529411764694</v>
      </c>
      <c r="M59" s="295">
        <v>0.53194444444444444</v>
      </c>
      <c r="N59" s="295">
        <v>0.55555555555555558</v>
      </c>
      <c r="O59" s="293">
        <v>20</v>
      </c>
      <c r="P59" s="415">
        <f t="shared" si="16"/>
        <v>34.000000000000043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3115.694400042627</v>
      </c>
      <c r="L64" s="303">
        <f>AVERAGE(L52:L63)</f>
        <v>910.22976831131029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630</v>
      </c>
      <c r="H65" s="291">
        <f>F65*G65</f>
        <v>14037.545454545454</v>
      </c>
      <c r="I65" s="412"/>
      <c r="J65" s="292">
        <v>4</v>
      </c>
      <c r="K65" s="293">
        <f t="shared" ref="K65:K70" si="17">G65/P65*60</f>
        <v>3150.0000000000009</v>
      </c>
      <c r="L65" s="294">
        <f t="shared" ref="L65:L70" si="18">K65/J65</f>
        <v>787.50000000000023</v>
      </c>
      <c r="M65" s="295">
        <v>0.18055555555555555</v>
      </c>
      <c r="N65" s="295">
        <v>0.18888888888888888</v>
      </c>
      <c r="O65" s="293">
        <v>20</v>
      </c>
      <c r="P65" s="415">
        <f>(N65-M65)*24*60</f>
        <v>11.999999999999996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2928</v>
      </c>
      <c r="H66" s="291">
        <f t="shared" ref="H66:H74" si="19">F66*G66</f>
        <v>41079.839999999997</v>
      </c>
      <c r="I66" s="412"/>
      <c r="J66" s="292">
        <v>3</v>
      </c>
      <c r="K66" s="293">
        <f t="shared" si="17"/>
        <v>3194.1818181818203</v>
      </c>
      <c r="L66" s="294">
        <f t="shared" si="18"/>
        <v>1064.7272727272734</v>
      </c>
      <c r="M66" s="295">
        <v>0.20277777777777781</v>
      </c>
      <c r="N66" s="295">
        <v>0.24097222222222223</v>
      </c>
      <c r="O66" s="293">
        <v>20</v>
      </c>
      <c r="P66" s="415">
        <f t="shared" ref="P66:P70" si="20">(N66-M66)*24*60</f>
        <v>54.999999999999964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1497</v>
      </c>
      <c r="H67" s="291">
        <f t="shared" si="19"/>
        <v>27215.46</v>
      </c>
      <c r="I67" s="412"/>
      <c r="J67" s="292">
        <v>3</v>
      </c>
      <c r="K67" s="293">
        <f t="shared" si="17"/>
        <v>3097.2413793103469</v>
      </c>
      <c r="L67" s="294">
        <f t="shared" si="18"/>
        <v>1032.4137931034491</v>
      </c>
      <c r="M67" s="295">
        <v>0.25486111111111109</v>
      </c>
      <c r="N67" s="295">
        <v>0.27499999999999997</v>
      </c>
      <c r="O67" s="293">
        <v>20</v>
      </c>
      <c r="P67" s="415">
        <f t="shared" si="20"/>
        <v>28.999999999999979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1547</v>
      </c>
      <c r="H68" s="291">
        <f t="shared" si="19"/>
        <v>27677.236363636363</v>
      </c>
      <c r="I68" s="412"/>
      <c r="J68" s="292">
        <v>3</v>
      </c>
      <c r="K68" s="293">
        <f t="shared" si="17"/>
        <v>3094.0000000000027</v>
      </c>
      <c r="L68" s="294">
        <f t="shared" si="18"/>
        <v>1031.3333333333342</v>
      </c>
      <c r="M68" s="295">
        <v>0.28888888888888892</v>
      </c>
      <c r="N68" s="295">
        <v>0.30972222222222223</v>
      </c>
      <c r="O68" s="293">
        <v>20</v>
      </c>
      <c r="P68" s="415">
        <f t="shared" si="20"/>
        <v>29.999999999999972</v>
      </c>
      <c r="Q68" s="296">
        <v>0.30972222222222223</v>
      </c>
      <c r="R68" s="296">
        <v>0.35138888888888892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2825</v>
      </c>
      <c r="H69" s="291">
        <f t="shared" si="19"/>
        <v>47064.5</v>
      </c>
      <c r="I69" s="412"/>
      <c r="J69" s="292">
        <v>4</v>
      </c>
      <c r="K69" s="293">
        <f t="shared" si="17"/>
        <v>3198.1132075471719</v>
      </c>
      <c r="L69" s="294">
        <f t="shared" si="18"/>
        <v>799.52830188679297</v>
      </c>
      <c r="M69" s="295">
        <v>0.36874999999999997</v>
      </c>
      <c r="N69" s="295">
        <v>0.4055555555555555</v>
      </c>
      <c r="O69" s="293">
        <v>25</v>
      </c>
      <c r="P69" s="415">
        <f t="shared" si="20"/>
        <v>52.999999999999972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4285</v>
      </c>
      <c r="H70" s="291">
        <f t="shared" si="19"/>
        <v>61214.285714285703</v>
      </c>
      <c r="I70" s="412"/>
      <c r="J70" s="292">
        <v>3</v>
      </c>
      <c r="K70" s="293">
        <f t="shared" si="17"/>
        <v>3174.0740740740757</v>
      </c>
      <c r="L70" s="294">
        <f t="shared" si="18"/>
        <v>1058.0246913580252</v>
      </c>
      <c r="M70" s="295">
        <v>0.41944444444444445</v>
      </c>
      <c r="N70" s="295">
        <v>0.47569444444444442</v>
      </c>
      <c r="O70" s="293">
        <v>20</v>
      </c>
      <c r="P70" s="415">
        <f t="shared" si="20"/>
        <v>80.999999999999957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3151.2684131855699</v>
      </c>
      <c r="L75" s="303">
        <f>AVERAGE(L65:L74)</f>
        <v>962.25456540147923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 t="s">
        <v>118</v>
      </c>
      <c r="C82" s="308"/>
      <c r="D82" s="309" t="s">
        <v>145</v>
      </c>
      <c r="E82" s="328"/>
      <c r="F82" s="397">
        <v>17.22</v>
      </c>
      <c r="G82" s="312">
        <v>646</v>
      </c>
      <c r="H82" s="329">
        <f t="shared" ref="H82:H90" si="21">F82*G82</f>
        <v>11124.119999999999</v>
      </c>
      <c r="I82" s="412"/>
      <c r="J82" s="292">
        <v>3</v>
      </c>
      <c r="K82" s="293">
        <f t="shared" ref="K82" si="22">G82/P82*60</f>
        <v>2584.0000000000091</v>
      </c>
      <c r="L82" s="294">
        <f t="shared" ref="L82" si="23">K82/J82</f>
        <v>861.33333333333633</v>
      </c>
      <c r="M82" s="295">
        <v>0.72222222222222221</v>
      </c>
      <c r="N82" s="295">
        <v>0.73263888888888884</v>
      </c>
      <c r="O82" s="293">
        <v>20</v>
      </c>
      <c r="P82" s="415">
        <f t="shared" ref="P82" si="24">(N82-M82)*24*60</f>
        <v>14.999999999999947</v>
      </c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>
        <f>AVERAGE(J82:J90)</f>
        <v>3</v>
      </c>
      <c r="K91" s="302">
        <f>AVERAGE(K82:K90)</f>
        <v>2584.0000000000091</v>
      </c>
      <c r="L91" s="303">
        <f>AVERAGE(L82:L90)</f>
        <v>861.33333333333633</v>
      </c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1333</v>
      </c>
      <c r="H92" s="291">
        <f t="shared" ref="H92:H99" si="25">F92*G92</f>
        <v>32711.82</v>
      </c>
      <c r="I92" s="412"/>
      <c r="J92" s="292">
        <v>3</v>
      </c>
      <c r="K92" s="293">
        <f>G92/P92*60</f>
        <v>2285.1428571428546</v>
      </c>
      <c r="L92" s="294">
        <f t="shared" ref="L92:L94" si="26">K92/J92</f>
        <v>761.71428571428487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771</v>
      </c>
      <c r="H93" s="291">
        <f t="shared" si="25"/>
        <v>17941.169999999998</v>
      </c>
      <c r="I93" s="412"/>
      <c r="J93" s="292">
        <v>4</v>
      </c>
      <c r="K93" s="293">
        <f t="shared" ref="K93:K94" si="27">G93/P93*60</f>
        <v>2313.0000000000082</v>
      </c>
      <c r="L93" s="294">
        <f t="shared" si="26"/>
        <v>578.25000000000205</v>
      </c>
      <c r="M93" s="295">
        <v>0.76041666666666663</v>
      </c>
      <c r="N93" s="295">
        <v>0.77430555555555547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2890</v>
      </c>
      <c r="H94" s="291">
        <f t="shared" si="25"/>
        <v>70313.7</v>
      </c>
      <c r="I94" s="412"/>
      <c r="J94" s="292">
        <v>4</v>
      </c>
      <c r="K94" s="293">
        <f t="shared" si="27"/>
        <v>2167.5000000000036</v>
      </c>
      <c r="L94" s="294">
        <f t="shared" si="26"/>
        <v>541.87500000000091</v>
      </c>
      <c r="M94" s="295">
        <v>0.78819444444444453</v>
      </c>
      <c r="N94" s="295">
        <v>0.84375</v>
      </c>
      <c r="O94" s="289">
        <v>20</v>
      </c>
      <c r="P94" s="415">
        <f>(N94-M94)*24*60</f>
        <v>79.999999999999872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5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5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5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5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5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2255.2142857142885</v>
      </c>
      <c r="L100" s="303">
        <f>AVERAGE(L92:L99)</f>
        <v>627.27976190476261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861</v>
      </c>
      <c r="H101" s="291">
        <f t="shared" ref="H101:H110" si="28">F101*G101</f>
        <v>21550.83</v>
      </c>
      <c r="I101" s="412"/>
      <c r="J101" s="292">
        <v>4</v>
      </c>
      <c r="K101" s="293">
        <f>G101/P101*60</f>
        <v>3444.0000000000123</v>
      </c>
      <c r="L101" s="294">
        <f t="shared" ref="L101:L105" si="29">K101/J101</f>
        <v>861.00000000000307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2797</v>
      </c>
      <c r="H102" s="291">
        <f t="shared" si="28"/>
        <v>79910.289999999994</v>
      </c>
      <c r="I102" s="412"/>
      <c r="J102" s="292">
        <v>3</v>
      </c>
      <c r="K102" s="293">
        <f t="shared" ref="K102:K105" si="31">G102/P102*60</f>
        <v>3051.2727272727293</v>
      </c>
      <c r="L102" s="294">
        <f t="shared" si="29"/>
        <v>1017.0909090909098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1459</v>
      </c>
      <c r="H103" s="291">
        <f t="shared" si="28"/>
        <v>36212.379999999997</v>
      </c>
      <c r="I103" s="412"/>
      <c r="J103" s="292">
        <v>4</v>
      </c>
      <c r="K103" s="293">
        <f t="shared" si="31"/>
        <v>2917.999999999995</v>
      </c>
      <c r="L103" s="294">
        <f t="shared" si="29"/>
        <v>729.49999999999875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1621</v>
      </c>
      <c r="H104" s="291">
        <f t="shared" si="28"/>
        <v>48630</v>
      </c>
      <c r="I104" s="412"/>
      <c r="J104" s="292">
        <v>3</v>
      </c>
      <c r="K104" s="293">
        <f t="shared" si="31"/>
        <v>2778.8571428571527</v>
      </c>
      <c r="L104" s="294">
        <f t="shared" si="29"/>
        <v>926.28571428571752</v>
      </c>
      <c r="M104" s="295">
        <v>0.875</v>
      </c>
      <c r="N104" s="295">
        <v>0.89930555555555547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8149</v>
      </c>
      <c r="H105" s="291">
        <f t="shared" si="28"/>
        <v>116414.2857142857</v>
      </c>
      <c r="I105" s="412"/>
      <c r="J105" s="292">
        <v>3</v>
      </c>
      <c r="K105" s="293">
        <f t="shared" si="31"/>
        <v>2963.2727272100055</v>
      </c>
      <c r="L105" s="294">
        <f t="shared" si="29"/>
        <v>987.75757573666851</v>
      </c>
      <c r="M105" s="295">
        <v>46205.913194444445</v>
      </c>
      <c r="N105" s="295">
        <v>46206.027777777781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8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8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8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8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8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3031.0805194679788</v>
      </c>
      <c r="L111" s="303">
        <f>AVERAGE(L101:L110)</f>
        <v>904.32683982265951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1196</v>
      </c>
      <c r="H112" s="329">
        <f t="shared" si="13"/>
        <v>19973.2</v>
      </c>
      <c r="I112" s="412"/>
      <c r="J112" s="292">
        <v>3</v>
      </c>
      <c r="K112" s="293">
        <f t="shared" ref="K112:K118" si="32">G112/P112*60</f>
        <v>2870.3999999999915</v>
      </c>
      <c r="L112" s="294">
        <f t="shared" ref="L112:L118" si="33">K112/J112</f>
        <v>956.79999999999711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4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994</v>
      </c>
      <c r="H113" s="329">
        <f t="shared" si="13"/>
        <v>18070.919999999998</v>
      </c>
      <c r="I113" s="412"/>
      <c r="J113" s="292">
        <v>4</v>
      </c>
      <c r="K113" s="293">
        <f t="shared" si="32"/>
        <v>2981.9999999999868</v>
      </c>
      <c r="L113" s="294">
        <f t="shared" si="33"/>
        <v>745.4999999999967</v>
      </c>
      <c r="M113" s="295">
        <v>0.75347222222222221</v>
      </c>
      <c r="N113" s="295">
        <v>0.76736111111111116</v>
      </c>
      <c r="O113" s="289">
        <v>20</v>
      </c>
      <c r="P113" s="415">
        <f t="shared" si="34"/>
        <v>20.000000000000089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1081</v>
      </c>
      <c r="H114" s="329">
        <f t="shared" si="13"/>
        <v>19652.579999999998</v>
      </c>
      <c r="I114" s="412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15">
        <f t="shared" si="34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5276</v>
      </c>
      <c r="H115" s="329">
        <f t="shared" si="13"/>
        <v>87898.16</v>
      </c>
      <c r="I115" s="412"/>
      <c r="J115" s="292">
        <v>4</v>
      </c>
      <c r="K115" s="293">
        <f t="shared" si="32"/>
        <v>3014.8571428571395</v>
      </c>
      <c r="L115" s="294">
        <f t="shared" si="33"/>
        <v>753.71428571428487</v>
      </c>
      <c r="M115" s="295">
        <v>0.80902777777777779</v>
      </c>
      <c r="N115" s="295">
        <v>0.88194444444444453</v>
      </c>
      <c r="O115" s="289">
        <v>20</v>
      </c>
      <c r="P115" s="415">
        <f t="shared" si="34"/>
        <v>105.00000000000011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1019</v>
      </c>
      <c r="H116" s="329">
        <f t="shared" si="13"/>
        <v>22705.172727272726</v>
      </c>
      <c r="I116" s="412"/>
      <c r="J116" s="292">
        <v>4</v>
      </c>
      <c r="K116" s="293">
        <f t="shared" si="32"/>
        <v>3057.0000000000109</v>
      </c>
      <c r="L116" s="294">
        <f t="shared" si="33"/>
        <v>764.25000000000273</v>
      </c>
      <c r="M116" s="295">
        <v>0.89583333333333337</v>
      </c>
      <c r="N116" s="331">
        <v>0.90972222222222221</v>
      </c>
      <c r="O116" s="289">
        <v>20</v>
      </c>
      <c r="P116" s="415">
        <f t="shared" si="34"/>
        <v>19.999999999999929</v>
      </c>
      <c r="Q116" s="296">
        <v>0.90972222222222221</v>
      </c>
      <c r="R116" s="296">
        <v>0.95138888888888884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3537</v>
      </c>
      <c r="H117" s="329">
        <f t="shared" ref="H117:H123" si="35">F117*G117</f>
        <v>63280.145454545454</v>
      </c>
      <c r="I117" s="412"/>
      <c r="J117" s="292">
        <v>3</v>
      </c>
      <c r="K117" s="293">
        <f t="shared" si="32"/>
        <v>3031.7142858151251</v>
      </c>
      <c r="L117" s="294">
        <f t="shared" si="33"/>
        <v>1010.5714286050417</v>
      </c>
      <c r="M117" s="295">
        <v>46205.965277777781</v>
      </c>
      <c r="N117" s="295">
        <v>46206.013888888891</v>
      </c>
      <c r="O117" s="293">
        <v>20</v>
      </c>
      <c r="P117" s="415">
        <f t="shared" si="34"/>
        <v>69.999999997671694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5920</v>
      </c>
      <c r="H118" s="329">
        <f t="shared" si="35"/>
        <v>83057.599999999991</v>
      </c>
      <c r="I118" s="412"/>
      <c r="J118" s="292">
        <v>3</v>
      </c>
      <c r="K118" s="293">
        <f t="shared" si="32"/>
        <v>2960</v>
      </c>
      <c r="L118" s="294">
        <f t="shared" si="33"/>
        <v>986.66666666666663</v>
      </c>
      <c r="M118" s="295">
        <v>2.7777777777777776E-2</v>
      </c>
      <c r="N118" s="295">
        <v>0.1111111111111111</v>
      </c>
      <c r="O118" s="293">
        <v>20</v>
      </c>
      <c r="P118" s="415">
        <f t="shared" si="34"/>
        <v>120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5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5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5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5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5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3022.7102040960376</v>
      </c>
      <c r="L124" s="303">
        <f>AVERAGE(L112:L123)</f>
        <v>899.78605442657056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32" activePane="bottomLeft" state="frozen"/>
      <selection pane="bottomLeft" activeCell="Q50" sqref="Q50"/>
      <selection activeCell="M115" sqref="M11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171126.80000000002</v>
      </c>
      <c r="F1" s="421" t="s">
        <v>4</v>
      </c>
      <c r="G1" s="30">
        <f>SUM(H5:H173)</f>
        <v>6635687.2700099153</v>
      </c>
      <c r="H1" s="417" t="s">
        <v>166</v>
      </c>
      <c r="I1" s="31">
        <f>M17+M30+M43+M56+M69+M82+M95+M108+M121+M134+M147+M160+M173</f>
        <v>193.87698412698413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316</v>
      </c>
      <c r="B2" s="446"/>
      <c r="C2" s="420"/>
      <c r="D2" s="420" t="s">
        <v>84</v>
      </c>
      <c r="E2" s="34">
        <f>AVERAGE(O17,O30,O43,O56,O69,O82,O95,O108,O121,O134,O147,O160,O173)</f>
        <v>129.47053140683127</v>
      </c>
      <c r="F2" s="35" t="s">
        <v>85</v>
      </c>
      <c r="G2" s="36">
        <f>G1/E1</f>
        <v>38.776435193142831</v>
      </c>
      <c r="H2" s="417" t="s">
        <v>176</v>
      </c>
      <c r="I2" s="417">
        <f>COUNT(I5:I173)</f>
        <v>10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4778.8999999999996</v>
      </c>
      <c r="H5" s="45">
        <f t="shared" ref="H5:H16" si="0">F5*G5</f>
        <v>180785.78699999998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2369.7024793388418</v>
      </c>
      <c r="O5" s="47">
        <f t="shared" ref="O5:O11" si="2">N5/M5</f>
        <v>118.4851239669421</v>
      </c>
      <c r="P5" s="48">
        <f t="shared" ref="P5:P11" si="3">M5-J5</f>
        <v>0</v>
      </c>
      <c r="Q5" s="49">
        <f t="shared" ref="Q5:Q11" si="4">O5-L5</f>
        <v>-1.5148760330579023</v>
      </c>
      <c r="R5" s="425">
        <f t="shared" ref="R5:R11" si="5">O5/L5</f>
        <v>0.98737603305785082</v>
      </c>
      <c r="S5" s="459">
        <f>R17</f>
        <v>0.92678836134607245</v>
      </c>
      <c r="T5" s="89">
        <v>0.25</v>
      </c>
      <c r="U5" s="89">
        <v>0.33402777777777781</v>
      </c>
      <c r="V5" s="421">
        <v>5</v>
      </c>
      <c r="W5" s="418">
        <f>(U5-T5)*24*60</f>
        <v>121.00000000000006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-30.29752066115816</v>
      </c>
      <c r="AG5" s="425">
        <f t="shared" ref="AG5:AG70" si="7">N5/K5</f>
        <v>0.98737603305785082</v>
      </c>
      <c r="AH5" s="459">
        <f>AG17</f>
        <v>0.9269487111493937</v>
      </c>
    </row>
    <row r="6" spans="1:34" ht="19.149999999999999" customHeight="1">
      <c r="A6" s="457"/>
      <c r="B6" s="40" t="s">
        <v>193</v>
      </c>
      <c r="C6" s="41"/>
      <c r="D6" s="42" t="s">
        <v>195</v>
      </c>
      <c r="E6" s="43"/>
      <c r="F6" s="343">
        <v>46.93</v>
      </c>
      <c r="G6" s="44">
        <v>3449</v>
      </c>
      <c r="H6" s="45">
        <f t="shared" si="0"/>
        <v>161861.57</v>
      </c>
      <c r="I6" s="418"/>
      <c r="J6" s="46">
        <v>21</v>
      </c>
      <c r="K6" s="44">
        <v>2400</v>
      </c>
      <c r="L6" s="47">
        <v>114.28571428571429</v>
      </c>
      <c r="M6" s="419">
        <v>21</v>
      </c>
      <c r="N6" s="44">
        <f t="shared" si="1"/>
        <v>2178.3157894736846</v>
      </c>
      <c r="O6" s="47">
        <f t="shared" si="2"/>
        <v>103.72932330827069</v>
      </c>
      <c r="P6" s="48">
        <f t="shared" si="3"/>
        <v>0</v>
      </c>
      <c r="Q6" s="49">
        <f t="shared" si="4"/>
        <v>-10.556390977443598</v>
      </c>
      <c r="R6" s="425">
        <f t="shared" si="5"/>
        <v>0.90763157894736857</v>
      </c>
      <c r="S6" s="459"/>
      <c r="T6" s="89">
        <v>0.34930555555555559</v>
      </c>
      <c r="U6" s="89">
        <v>0.4152777777777778</v>
      </c>
      <c r="V6" s="421">
        <v>22</v>
      </c>
      <c r="W6" s="418">
        <f t="shared" ref="W6:W17" si="8">(U6-T6)*24*60</f>
        <v>94.999999999999986</v>
      </c>
      <c r="X6" s="53">
        <v>0.33888888888888885</v>
      </c>
      <c r="Y6" s="53">
        <v>0.34861111111111115</v>
      </c>
      <c r="Z6" s="54"/>
      <c r="AA6" s="54"/>
      <c r="AB6" s="447"/>
      <c r="AC6" s="447"/>
      <c r="AD6" s="435"/>
      <c r="AE6" s="435"/>
      <c r="AF6" s="48">
        <f t="shared" si="6"/>
        <v>-221.68421052631538</v>
      </c>
      <c r="AG6" s="425">
        <f t="shared" si="7"/>
        <v>0.90763157894736857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3368</v>
      </c>
      <c r="H7" s="45">
        <f t="shared" si="0"/>
        <v>120877.52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2377.411764705882</v>
      </c>
      <c r="O7" s="47">
        <f t="shared" si="2"/>
        <v>132.07843137254901</v>
      </c>
      <c r="P7" s="48">
        <f t="shared" si="3"/>
        <v>0</v>
      </c>
      <c r="Q7" s="49">
        <f t="shared" si="4"/>
        <v>-10.754901960784338</v>
      </c>
      <c r="R7" s="425">
        <f t="shared" si="5"/>
        <v>0.9247031367973092</v>
      </c>
      <c r="S7" s="459"/>
      <c r="T7" s="89">
        <v>0.4201388888888889</v>
      </c>
      <c r="U7" s="89">
        <v>0.47916666666666669</v>
      </c>
      <c r="V7" s="421">
        <v>7</v>
      </c>
      <c r="W7" s="418">
        <f t="shared" si="8"/>
        <v>85.000000000000014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-193.58823529411802</v>
      </c>
      <c r="AG7" s="425">
        <f t="shared" si="7"/>
        <v>0.9247031367973092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1182</v>
      </c>
      <c r="H8" s="45">
        <f t="shared" si="0"/>
        <v>46086.18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2363.9999999999955</v>
      </c>
      <c r="O8" s="47">
        <f t="shared" si="2"/>
        <v>131.33333333333309</v>
      </c>
      <c r="P8" s="48">
        <f t="shared" si="3"/>
        <v>0</v>
      </c>
      <c r="Q8" s="49">
        <f t="shared" si="4"/>
        <v>-11.500000000000256</v>
      </c>
      <c r="R8" s="425">
        <f t="shared" si="5"/>
        <v>0.91948658109684767</v>
      </c>
      <c r="S8" s="459"/>
      <c r="T8" s="89">
        <v>0.51944444444444449</v>
      </c>
      <c r="U8" s="89">
        <v>0.54027777777777786</v>
      </c>
      <c r="V8" s="421">
        <v>5</v>
      </c>
      <c r="W8" s="418">
        <f t="shared" si="8"/>
        <v>30.000000000000053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-207.00000000000455</v>
      </c>
      <c r="AG8" s="425">
        <f t="shared" si="7"/>
        <v>0.91948658109684767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2005</v>
      </c>
      <c r="H9" s="45">
        <f t="shared" si="0"/>
        <v>57864.299999999996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2406.0000000000005</v>
      </c>
      <c r="O9" s="47">
        <f t="shared" si="2"/>
        <v>141.52941176470591</v>
      </c>
      <c r="P9" s="48">
        <f t="shared" si="3"/>
        <v>0</v>
      </c>
      <c r="Q9" s="49">
        <f t="shared" si="4"/>
        <v>-9.7058823529411598</v>
      </c>
      <c r="R9" s="425">
        <f t="shared" si="5"/>
        <v>0.93582263710618452</v>
      </c>
      <c r="S9" s="459"/>
      <c r="T9" s="89">
        <v>0.54513888888888895</v>
      </c>
      <c r="U9" s="89">
        <v>0.57986111111111116</v>
      </c>
      <c r="V9" s="421">
        <v>7</v>
      </c>
      <c r="W9" s="418">
        <f t="shared" si="8"/>
        <v>49.999999999999986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-164.99999999999955</v>
      </c>
      <c r="AG9" s="425">
        <f t="shared" si="7"/>
        <v>0.93582263710618452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2880</v>
      </c>
      <c r="H10" s="45">
        <f t="shared" si="0"/>
        <v>89596.800000000003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2541.1764705882388</v>
      </c>
      <c r="O10" s="47">
        <f t="shared" si="2"/>
        <v>141.17647058823547</v>
      </c>
      <c r="P10" s="48">
        <f t="shared" si="3"/>
        <v>0</v>
      </c>
      <c r="Q10" s="49">
        <f t="shared" si="4"/>
        <v>-12.656862745097868</v>
      </c>
      <c r="R10" s="425">
        <f t="shared" si="5"/>
        <v>0.91772353578484589</v>
      </c>
      <c r="S10" s="460"/>
      <c r="T10" s="89">
        <v>0.58472222222222225</v>
      </c>
      <c r="U10" s="89">
        <v>0.63194444444444442</v>
      </c>
      <c r="V10" s="421">
        <v>7</v>
      </c>
      <c r="W10" s="418">
        <f t="shared" si="8"/>
        <v>67.999999999999915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-227.82352941176123</v>
      </c>
      <c r="AG10" s="425">
        <f t="shared" si="7"/>
        <v>0.91772353578484611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210</v>
      </c>
      <c r="E11" s="43"/>
      <c r="F11" s="343">
        <v>38.479999999999997</v>
      </c>
      <c r="G11" s="44">
        <v>3910</v>
      </c>
      <c r="H11" s="45">
        <f t="shared" si="0"/>
        <v>150456.79999999999</v>
      </c>
      <c r="I11" s="418"/>
      <c r="J11" s="46">
        <v>19</v>
      </c>
      <c r="K11" s="44">
        <v>2769</v>
      </c>
      <c r="L11" s="47">
        <v>145.73684210526315</v>
      </c>
      <c r="M11" s="419">
        <v>19</v>
      </c>
      <c r="N11" s="44">
        <f t="shared" si="1"/>
        <v>2495.744680851064</v>
      </c>
      <c r="O11" s="47">
        <f t="shared" si="2"/>
        <v>131.35498320268758</v>
      </c>
      <c r="P11" s="48">
        <f t="shared" si="3"/>
        <v>0</v>
      </c>
      <c r="Q11" s="49">
        <f t="shared" si="4"/>
        <v>-14.381858902575573</v>
      </c>
      <c r="R11" s="425">
        <f t="shared" si="5"/>
        <v>0.90131624443880975</v>
      </c>
      <c r="S11" s="460"/>
      <c r="T11" s="89">
        <v>0.6479166666666667</v>
      </c>
      <c r="U11" s="89">
        <v>0.71319444444444446</v>
      </c>
      <c r="V11" s="421">
        <v>23</v>
      </c>
      <c r="W11" s="418">
        <f t="shared" si="8"/>
        <v>93.999999999999986</v>
      </c>
      <c r="X11" s="53">
        <v>0.63611111111111118</v>
      </c>
      <c r="Y11" s="53">
        <v>0.64722222222222225</v>
      </c>
      <c r="Z11" s="54"/>
      <c r="AA11" s="54"/>
      <c r="AB11" s="447"/>
      <c r="AC11" s="447"/>
      <c r="AD11" s="435"/>
      <c r="AE11" s="435"/>
      <c r="AF11" s="48">
        <f t="shared" si="6"/>
        <v>-273.255319148936</v>
      </c>
      <c r="AG11" s="425">
        <f t="shared" si="7"/>
        <v>0.90131624443880964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18.714285714285715</v>
      </c>
      <c r="K17" s="70">
        <v>2578.7142857142858</v>
      </c>
      <c r="L17" s="73">
        <v>138.67969292980351</v>
      </c>
      <c r="M17" s="70">
        <f t="shared" ref="M17:O17" si="9">AVERAGE(M5:M16)</f>
        <v>18.714285714285715</v>
      </c>
      <c r="N17" s="70">
        <f t="shared" si="9"/>
        <v>2390.3358835653867</v>
      </c>
      <c r="O17" s="73">
        <f t="shared" si="9"/>
        <v>128.5267253623891</v>
      </c>
      <c r="P17" s="65">
        <f t="shared" ref="P17:P23" si="10">M17-J17</f>
        <v>0</v>
      </c>
      <c r="Q17" s="74">
        <f t="shared" ref="Q17:Q23" si="11">O17-L17</f>
        <v>-10.152967567414407</v>
      </c>
      <c r="R17" s="75">
        <f>O17/L17</f>
        <v>0.92678836134607245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0</v>
      </c>
      <c r="AF17" s="65">
        <f t="shared" si="6"/>
        <v>-188.37840214889911</v>
      </c>
      <c r="AG17" s="426">
        <f t="shared" si="7"/>
        <v>0.9269487111493937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903</v>
      </c>
      <c r="H18" s="84">
        <f t="shared" ref="H18:H29" si="12">F18*G18</f>
        <v>24832.5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1548.0000000000002</v>
      </c>
      <c r="O18" s="86">
        <f t="shared" ref="O18:O23" si="14">N18/M18</f>
        <v>129.00000000000003</v>
      </c>
      <c r="P18" s="54">
        <f t="shared" si="10"/>
        <v>0</v>
      </c>
      <c r="Q18" s="88">
        <f t="shared" si="11"/>
        <v>-37.666666666666629</v>
      </c>
      <c r="R18" s="428">
        <f t="shared" ref="R18:R23" si="15">O18/L18</f>
        <v>0.77400000000000024</v>
      </c>
      <c r="S18" s="468">
        <f>R30</f>
        <v>0.86073897640961383</v>
      </c>
      <c r="T18" s="89">
        <v>0.125</v>
      </c>
      <c r="U18" s="89">
        <v>0.14930555555555555</v>
      </c>
      <c r="V18" s="435">
        <v>5</v>
      </c>
      <c r="W18" s="90">
        <f>(U18-T18)*24*60</f>
        <v>34.999999999999993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-451.99999999999977</v>
      </c>
      <c r="AG18" s="92">
        <f t="shared" si="7"/>
        <v>0.77400000000000013</v>
      </c>
      <c r="AH18" s="469">
        <f>AG30</f>
        <v>0.86682162774069682</v>
      </c>
    </row>
    <row r="19" spans="1:34" ht="19.149999999999999" customHeight="1">
      <c r="A19" s="467"/>
      <c r="B19" s="432" t="s">
        <v>193</v>
      </c>
      <c r="C19" s="431"/>
      <c r="D19" s="82" t="s">
        <v>205</v>
      </c>
      <c r="E19" s="83"/>
      <c r="F19" s="343">
        <v>36.86</v>
      </c>
      <c r="G19" s="57">
        <v>3231.8</v>
      </c>
      <c r="H19" s="84">
        <f t="shared" si="12"/>
        <v>119124.148</v>
      </c>
      <c r="I19" s="43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2154.5333333333333</v>
      </c>
      <c r="O19" s="95">
        <f t="shared" si="14"/>
        <v>119.6962962962963</v>
      </c>
      <c r="P19" s="54">
        <f t="shared" si="10"/>
        <v>0</v>
      </c>
      <c r="Q19" s="88">
        <f t="shared" si="11"/>
        <v>-13.637037037037047</v>
      </c>
      <c r="R19" s="428">
        <f t="shared" si="15"/>
        <v>0.8977222222222222</v>
      </c>
      <c r="S19" s="468"/>
      <c r="T19" s="89">
        <v>0.15347222222222223</v>
      </c>
      <c r="U19" s="89">
        <v>0.21597222222222223</v>
      </c>
      <c r="V19" s="435">
        <v>6</v>
      </c>
      <c r="W19" s="90">
        <f>(U19-T19)*24*60</f>
        <v>90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-245.4666666666667</v>
      </c>
      <c r="AG19" s="425">
        <f t="shared" si="7"/>
        <v>0.8977222222222222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1642</v>
      </c>
      <c r="H20" s="84">
        <f t="shared" si="12"/>
        <v>70835.88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1368.3333333333337</v>
      </c>
      <c r="O20" s="95">
        <f t="shared" si="14"/>
        <v>80.490196078431396</v>
      </c>
      <c r="P20" s="54">
        <f t="shared" si="10"/>
        <v>0</v>
      </c>
      <c r="Q20" s="88">
        <f t="shared" si="11"/>
        <v>-7.7450980392156623</v>
      </c>
      <c r="R20" s="428">
        <f t="shared" si="15"/>
        <v>0.91222222222222249</v>
      </c>
      <c r="S20" s="468"/>
      <c r="T20" s="89">
        <v>0.23194444444444445</v>
      </c>
      <c r="U20" s="89">
        <v>0.28194444444444444</v>
      </c>
      <c r="V20" s="435">
        <v>23</v>
      </c>
      <c r="W20" s="90">
        <f t="shared" ref="W20:W29" si="16">(U20-T20)*24*60</f>
        <v>71.999999999999986</v>
      </c>
      <c r="X20" s="96">
        <v>0.22083333333333333</v>
      </c>
      <c r="Y20" s="96">
        <v>0.23055555555555554</v>
      </c>
      <c r="Z20" s="54"/>
      <c r="AA20" s="54"/>
      <c r="AB20" s="447"/>
      <c r="AC20" s="447"/>
      <c r="AD20" s="435"/>
      <c r="AE20" s="435"/>
      <c r="AF20" s="91">
        <f t="shared" si="6"/>
        <v>-131.66666666666629</v>
      </c>
      <c r="AG20" s="92">
        <f t="shared" si="7"/>
        <v>0.91222222222222249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208</v>
      </c>
      <c r="E21" s="43"/>
      <c r="F21" s="343">
        <v>44.3</v>
      </c>
      <c r="G21" s="44">
        <v>2443</v>
      </c>
      <c r="H21" s="84">
        <f t="shared" si="12"/>
        <v>108224.9</v>
      </c>
      <c r="I21" s="42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1395.9999999999995</v>
      </c>
      <c r="O21" s="95">
        <f t="shared" si="14"/>
        <v>77.555555555555529</v>
      </c>
      <c r="P21" s="54">
        <f t="shared" si="10"/>
        <v>0</v>
      </c>
      <c r="Q21" s="88">
        <f t="shared" si="11"/>
        <v>-9.3888888888889142</v>
      </c>
      <c r="R21" s="428">
        <f t="shared" si="15"/>
        <v>0.89201277955271541</v>
      </c>
      <c r="S21" s="468"/>
      <c r="T21" s="89">
        <v>0.28680555555555554</v>
      </c>
      <c r="U21" s="89">
        <v>0.35972222222222222</v>
      </c>
      <c r="V21" s="435">
        <v>7</v>
      </c>
      <c r="W21" s="90">
        <f t="shared" si="16"/>
        <v>105.00000000000003</v>
      </c>
      <c r="X21" s="96"/>
      <c r="Y21" s="96"/>
      <c r="Z21" s="54"/>
      <c r="AA21" s="54"/>
      <c r="AB21" s="447"/>
      <c r="AC21" s="447"/>
      <c r="AD21" s="435"/>
      <c r="AE21" s="435">
        <v>1</v>
      </c>
      <c r="AF21" s="48">
        <f t="shared" si="6"/>
        <v>-169.00000000000045</v>
      </c>
      <c r="AG21" s="425">
        <f t="shared" si="7"/>
        <v>0.89201277955271541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209</v>
      </c>
      <c r="E22" s="43"/>
      <c r="F22" s="343">
        <v>49.91</v>
      </c>
      <c r="G22" s="44">
        <v>3317</v>
      </c>
      <c r="H22" s="84">
        <f t="shared" si="12"/>
        <v>165551.47</v>
      </c>
      <c r="I22" s="421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1431.7985611510792</v>
      </c>
      <c r="O22" s="95">
        <f t="shared" si="14"/>
        <v>84.223444773592888</v>
      </c>
      <c r="P22" s="54">
        <f t="shared" si="10"/>
        <v>0</v>
      </c>
      <c r="Q22" s="88">
        <f t="shared" si="11"/>
        <v>-7.8353787558188799</v>
      </c>
      <c r="R22" s="428">
        <f t="shared" si="15"/>
        <v>0.91488725952145622</v>
      </c>
      <c r="S22" s="468"/>
      <c r="T22" s="89">
        <v>0.375</v>
      </c>
      <c r="U22" s="89">
        <v>0.47152777777777777</v>
      </c>
      <c r="V22" s="435">
        <v>22</v>
      </c>
      <c r="W22" s="90">
        <f t="shared" si="16"/>
        <v>139</v>
      </c>
      <c r="X22" s="96">
        <v>0.36388888888888887</v>
      </c>
      <c r="Y22" s="96">
        <v>0.37361111111111112</v>
      </c>
      <c r="Z22" s="54"/>
      <c r="AA22" s="54"/>
      <c r="AB22" s="447"/>
      <c r="AC22" s="447"/>
      <c r="AD22" s="435"/>
      <c r="AE22" s="435"/>
      <c r="AF22" s="91">
        <f t="shared" si="6"/>
        <v>-133.20143884892082</v>
      </c>
      <c r="AG22" s="92">
        <f t="shared" si="7"/>
        <v>0.91488725952145633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200</v>
      </c>
      <c r="E23" s="43"/>
      <c r="F23" s="343">
        <v>37.799999999999997</v>
      </c>
      <c r="G23" s="44">
        <v>2950.02</v>
      </c>
      <c r="H23" s="84">
        <f t="shared" si="12"/>
        <v>111510.75599999999</v>
      </c>
      <c r="I23" s="421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2328.9631578947351</v>
      </c>
      <c r="O23" s="95">
        <f t="shared" si="14"/>
        <v>116.44815789473675</v>
      </c>
      <c r="P23" s="54">
        <f t="shared" si="10"/>
        <v>0</v>
      </c>
      <c r="Q23" s="88">
        <f t="shared" si="11"/>
        <v>-22.001842105263236</v>
      </c>
      <c r="R23" s="428">
        <f t="shared" si="15"/>
        <v>0.84108456406454868</v>
      </c>
      <c r="S23" s="468"/>
      <c r="T23" s="89">
        <v>0.51180555555555551</v>
      </c>
      <c r="U23" s="89">
        <v>0.56458333333333333</v>
      </c>
      <c r="V23" s="435">
        <v>5</v>
      </c>
      <c r="W23" s="90">
        <f t="shared" si="16"/>
        <v>76.000000000000057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-440.0368421052649</v>
      </c>
      <c r="AG23" s="425">
        <f t="shared" si="7"/>
        <v>0.84108456406454857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</v>
      </c>
      <c r="K30" s="101">
        <v>1966.5</v>
      </c>
      <c r="L30" s="104">
        <v>117.6147603485839</v>
      </c>
      <c r="M30" s="101">
        <f t="shared" ref="M30:O30" si="17">AVERAGE(M18:M29)</f>
        <v>17</v>
      </c>
      <c r="N30" s="101">
        <f t="shared" si="17"/>
        <v>1704.6047309520802</v>
      </c>
      <c r="O30" s="104">
        <f t="shared" si="17"/>
        <v>101.23560843310214</v>
      </c>
      <c r="P30" s="54">
        <f t="shared" ref="P30:P38" si="18">M30-J30</f>
        <v>0</v>
      </c>
      <c r="Q30" s="88">
        <f t="shared" ref="Q30:Q38" si="19">O30-L30</f>
        <v>-16.379151915481756</v>
      </c>
      <c r="R30" s="105">
        <f t="shared" ref="R30:R38" si="20">O30/L30</f>
        <v>0.86073897640961383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1</v>
      </c>
      <c r="AF30" s="108">
        <f t="shared" si="6"/>
        <v>-261.89526904791978</v>
      </c>
      <c r="AG30" s="109">
        <f t="shared" ref="AG30" si="21">N30/K30</f>
        <v>0.86682162774069682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1626.3</v>
      </c>
      <c r="H31" s="112">
        <f t="shared" ref="H31:H40" si="22">F31*G31</f>
        <v>43096.95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1434.9705882352939</v>
      </c>
      <c r="O31" s="115">
        <f t="shared" ref="O31:O38" si="24">N31/M31</f>
        <v>119.58088235294116</v>
      </c>
      <c r="P31" s="116">
        <f t="shared" si="18"/>
        <v>0</v>
      </c>
      <c r="Q31" s="117">
        <f t="shared" si="19"/>
        <v>-47.085784313725497</v>
      </c>
      <c r="R31" s="429">
        <f t="shared" si="20"/>
        <v>0.71748529411764705</v>
      </c>
      <c r="S31" s="477">
        <f>R43</f>
        <v>0.85351810178150234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-565.02941176470608</v>
      </c>
      <c r="AG31" s="120">
        <f t="shared" si="7"/>
        <v>0.71748529411764694</v>
      </c>
      <c r="AH31" s="473">
        <f>AG43</f>
        <v>0.85195302239323145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2073</v>
      </c>
      <c r="H32" s="84">
        <f t="shared" si="22"/>
        <v>73239.09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1913.5384615384612</v>
      </c>
      <c r="O32" s="47">
        <f t="shared" si="24"/>
        <v>159.46153846153842</v>
      </c>
      <c r="P32" s="116">
        <f t="shared" si="18"/>
        <v>0</v>
      </c>
      <c r="Q32" s="49">
        <f t="shared" si="19"/>
        <v>-17.038461538461576</v>
      </c>
      <c r="R32" s="425">
        <f t="shared" si="20"/>
        <v>0.90346480714752653</v>
      </c>
      <c r="S32" s="468"/>
      <c r="T32" s="89">
        <v>0.1763888888888889</v>
      </c>
      <c r="U32" s="89">
        <v>0.2215277777777778</v>
      </c>
      <c r="V32" s="142">
        <v>6</v>
      </c>
      <c r="W32" s="90">
        <f t="shared" si="25"/>
        <v>65.000000000000014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-204.46153846153879</v>
      </c>
      <c r="AG32" s="425">
        <f t="shared" si="7"/>
        <v>0.90346480714752653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1977.3</v>
      </c>
      <c r="H33" s="84">
        <f t="shared" si="22"/>
        <v>67682.978999999992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2010.8135593220341</v>
      </c>
      <c r="O33" s="47">
        <f t="shared" si="24"/>
        <v>154.67796610169492</v>
      </c>
      <c r="P33" s="116">
        <f t="shared" si="18"/>
        <v>0</v>
      </c>
      <c r="Q33" s="49">
        <f t="shared" si="19"/>
        <v>-18.398956975228145</v>
      </c>
      <c r="R33" s="425">
        <f t="shared" si="20"/>
        <v>0.89369491525423739</v>
      </c>
      <c r="S33" s="468"/>
      <c r="T33" s="89">
        <v>0.23680555555555557</v>
      </c>
      <c r="U33" s="89">
        <v>0.27777777777777779</v>
      </c>
      <c r="V33" s="142">
        <v>22</v>
      </c>
      <c r="W33" s="90">
        <f t="shared" si="25"/>
        <v>58.999999999999993</v>
      </c>
      <c r="X33" s="123">
        <v>0.22569444444444445</v>
      </c>
      <c r="Y33" s="123">
        <v>0.23611111111111113</v>
      </c>
      <c r="Z33" s="124"/>
      <c r="AA33" s="124"/>
      <c r="AB33" s="447"/>
      <c r="AC33" s="447"/>
      <c r="AD33" s="435"/>
      <c r="AE33" s="435"/>
      <c r="AF33" s="48">
        <f t="shared" si="6"/>
        <v>-239.18644067796595</v>
      </c>
      <c r="AG33" s="125">
        <f t="shared" si="7"/>
        <v>0.89369491525423739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216</v>
      </c>
      <c r="E34" s="83"/>
      <c r="F34" s="343">
        <v>35.83</v>
      </c>
      <c r="G34" s="137">
        <v>2886</v>
      </c>
      <c r="H34" s="84">
        <f t="shared" si="22"/>
        <v>103405.37999999999</v>
      </c>
      <c r="I34" s="43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2037.1764705882349</v>
      </c>
      <c r="O34" s="47">
        <f t="shared" si="24"/>
        <v>185.19786096256681</v>
      </c>
      <c r="P34" s="116">
        <f t="shared" si="18"/>
        <v>0</v>
      </c>
      <c r="Q34" s="49">
        <f t="shared" si="19"/>
        <v>-19.347593582887725</v>
      </c>
      <c r="R34" s="425">
        <f t="shared" si="20"/>
        <v>0.90541176470588225</v>
      </c>
      <c r="S34" s="468"/>
      <c r="T34" s="89">
        <v>0.28263888888888888</v>
      </c>
      <c r="U34" s="89">
        <v>0.34166666666666667</v>
      </c>
      <c r="V34" s="137">
        <v>7</v>
      </c>
      <c r="W34" s="90">
        <f t="shared" si="25"/>
        <v>85.000000000000014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-212.82352941176509</v>
      </c>
      <c r="AG34" s="125">
        <f t="shared" si="7"/>
        <v>0.90541176470588214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3224.25</v>
      </c>
      <c r="H35" s="84">
        <f t="shared" si="22"/>
        <v>160922.31749999998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1334.1724137931028</v>
      </c>
      <c r="O35" s="47">
        <f t="shared" si="24"/>
        <v>78.4807302231237</v>
      </c>
      <c r="P35" s="116">
        <f t="shared" si="18"/>
        <v>0</v>
      </c>
      <c r="Q35" s="49">
        <f t="shared" si="19"/>
        <v>-13.578093306288068</v>
      </c>
      <c r="R35" s="425">
        <f t="shared" si="20"/>
        <v>0.85250633469207848</v>
      </c>
      <c r="S35" s="468"/>
      <c r="T35" s="89">
        <v>0.3576388888888889</v>
      </c>
      <c r="U35" s="89">
        <v>0.45833333333333337</v>
      </c>
      <c r="V35" s="134">
        <v>23</v>
      </c>
      <c r="W35" s="90">
        <f t="shared" si="25"/>
        <v>145.00000000000006</v>
      </c>
      <c r="X35" s="123">
        <v>0.34583333333333338</v>
      </c>
      <c r="Y35" s="123">
        <v>0.35694444444444445</v>
      </c>
      <c r="Z35" s="124"/>
      <c r="AA35" s="124"/>
      <c r="AB35" s="447"/>
      <c r="AC35" s="447"/>
      <c r="AD35" s="435"/>
      <c r="AE35" s="435"/>
      <c r="AF35" s="116">
        <f t="shared" si="6"/>
        <v>-230.82758620689719</v>
      </c>
      <c r="AG35" s="120">
        <f t="shared" si="7"/>
        <v>0.85250633469207848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1254</v>
      </c>
      <c r="H36" s="84">
        <f t="shared" si="22"/>
        <v>58850.22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2033.513513513512</v>
      </c>
      <c r="O36" s="47">
        <f t="shared" si="24"/>
        <v>107.02702702702695</v>
      </c>
      <c r="P36" s="116">
        <f t="shared" si="18"/>
        <v>0</v>
      </c>
      <c r="Q36" s="49">
        <f t="shared" si="19"/>
        <v>-19.288762446657259</v>
      </c>
      <c r="R36" s="425">
        <f t="shared" si="20"/>
        <v>0.84729729729729675</v>
      </c>
      <c r="S36" s="468"/>
      <c r="T36" s="89">
        <v>0.49861111111111112</v>
      </c>
      <c r="U36" s="89">
        <v>0.52430555555555558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-366.48648648648805</v>
      </c>
      <c r="AG36" s="425">
        <f t="shared" si="7"/>
        <v>0.84729729729729664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1562</v>
      </c>
      <c r="H37" s="84">
        <f t="shared" si="22"/>
        <v>68665.52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2037.3913043478262</v>
      </c>
      <c r="O37" s="47">
        <f t="shared" si="24"/>
        <v>107.23112128146454</v>
      </c>
      <c r="P37" s="116">
        <f t="shared" si="18"/>
        <v>0</v>
      </c>
      <c r="Q37" s="49">
        <f t="shared" si="19"/>
        <v>-19.084668192219667</v>
      </c>
      <c r="R37" s="425">
        <f t="shared" si="20"/>
        <v>0.84891304347826102</v>
      </c>
      <c r="S37" s="468"/>
      <c r="T37" s="89">
        <v>0.52916666666666667</v>
      </c>
      <c r="U37" s="89">
        <v>0.56111111111111112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-362.60869565217376</v>
      </c>
      <c r="AG37" s="125">
        <f t="shared" si="7"/>
        <v>0.84891304347826091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205</v>
      </c>
      <c r="E38" s="83"/>
      <c r="F38" s="343">
        <v>36.86</v>
      </c>
      <c r="G38" s="134">
        <v>1740.1999999999998</v>
      </c>
      <c r="H38" s="84">
        <f t="shared" si="22"/>
        <v>64143.77199999999</v>
      </c>
      <c r="I38" s="435"/>
      <c r="J38" s="46">
        <v>18</v>
      </c>
      <c r="K38" s="44">
        <v>2400</v>
      </c>
      <c r="L38" s="47">
        <v>133.33333333333334</v>
      </c>
      <c r="M38" s="149">
        <v>18</v>
      </c>
      <c r="N38" s="44">
        <f t="shared" si="23"/>
        <v>2007.9230769230778</v>
      </c>
      <c r="O38" s="47">
        <f t="shared" si="24"/>
        <v>111.5512820512821</v>
      </c>
      <c r="P38" s="116">
        <f t="shared" si="18"/>
        <v>0</v>
      </c>
      <c r="Q38" s="49">
        <f t="shared" si="19"/>
        <v>-21.782051282051242</v>
      </c>
      <c r="R38" s="425">
        <f t="shared" si="20"/>
        <v>0.8366346153846157</v>
      </c>
      <c r="S38" s="468"/>
      <c r="T38" s="151">
        <v>0.56666666666666665</v>
      </c>
      <c r="U38" s="151">
        <v>0.60277777777777775</v>
      </c>
      <c r="V38" s="134">
        <v>8</v>
      </c>
      <c r="W38" s="90">
        <f t="shared" si="25"/>
        <v>51.999999999999972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-392.07692307692218</v>
      </c>
      <c r="AG38" s="125">
        <f t="shared" si="7"/>
        <v>0.83663461538461581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15.125</v>
      </c>
      <c r="K43" s="101">
        <v>2172.875</v>
      </c>
      <c r="L43" s="104">
        <v>149.8515975123947</v>
      </c>
      <c r="M43" s="101">
        <f t="shared" ref="M43:O43" si="26">AVERAGE(M31:M42)</f>
        <v>15.125</v>
      </c>
      <c r="N43" s="101">
        <f t="shared" si="26"/>
        <v>1851.1874235326927</v>
      </c>
      <c r="O43" s="104">
        <f t="shared" si="26"/>
        <v>127.90105105770482</v>
      </c>
      <c r="P43" s="54">
        <f>M43-J43</f>
        <v>0</v>
      </c>
      <c r="Q43" s="88">
        <f>N43-K43</f>
        <v>-321.68757646730728</v>
      </c>
      <c r="R43" s="105">
        <f t="shared" ref="R43:R50" si="27">O43/L43</f>
        <v>0.85351810178150234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0</v>
      </c>
      <c r="AF43" s="48">
        <f t="shared" ref="AF43:AF54" si="28">N43-K43</f>
        <v>-321.68757646730728</v>
      </c>
      <c r="AG43" s="426">
        <f t="shared" si="7"/>
        <v>0.85195302239323145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1690</v>
      </c>
      <c r="H44" s="45">
        <f>F44*G44</f>
        <v>41793.699999999997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2112.5000000000005</v>
      </c>
      <c r="O44" s="138">
        <f t="shared" ref="O44:O50" si="30">N44/M44</f>
        <v>422.50000000000011</v>
      </c>
      <c r="P44" s="51">
        <f t="shared" ref="P44:P50" si="31">M44-J44</f>
        <v>1</v>
      </c>
      <c r="Q44" s="139">
        <f t="shared" ref="Q44:Q50" si="32">O44-L44</f>
        <v>-77.499999999999886</v>
      </c>
      <c r="R44" s="140">
        <f t="shared" si="27"/>
        <v>0.8450000000000002</v>
      </c>
      <c r="S44" s="459">
        <f>R56</f>
        <v>0.90733786791527016</v>
      </c>
      <c r="T44" s="118">
        <v>0.125</v>
      </c>
      <c r="U44" s="118">
        <v>0.15833333333333333</v>
      </c>
      <c r="V44" s="142">
        <v>5</v>
      </c>
      <c r="W44" s="143">
        <f t="shared" ref="W44:W56" si="33">(U44-T44)*24*60</f>
        <v>47.999999999999986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112.50000000000045</v>
      </c>
      <c r="AG44" s="430">
        <f t="shared" si="7"/>
        <v>1.0562500000000001</v>
      </c>
      <c r="AH44" s="482">
        <f>AG56</f>
        <v>0.99263963846142222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1647</v>
      </c>
      <c r="H45" s="45">
        <f>F45*G45</f>
        <v>40730.31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2148.260869565217</v>
      </c>
      <c r="O45" s="138">
        <f t="shared" si="30"/>
        <v>429.65217391304338</v>
      </c>
      <c r="P45" s="51">
        <f t="shared" si="31"/>
        <v>1</v>
      </c>
      <c r="Q45" s="139">
        <f t="shared" si="32"/>
        <v>-70.347826086956616</v>
      </c>
      <c r="R45" s="140">
        <f t="shared" si="27"/>
        <v>0.85930434782608678</v>
      </c>
      <c r="S45" s="459"/>
      <c r="T45" s="89">
        <v>0.16180555555555554</v>
      </c>
      <c r="U45" s="89">
        <v>0.19374999999999998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148.26086956521704</v>
      </c>
      <c r="AG45" s="430">
        <f t="shared" si="7"/>
        <v>1.0741304347826086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1757</v>
      </c>
      <c r="H46" s="45">
        <f t="shared" ref="H46:H51" si="34">F46*G46</f>
        <v>55222.51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1464.1666666666661</v>
      </c>
      <c r="O46" s="138">
        <f t="shared" si="30"/>
        <v>209.16666666666657</v>
      </c>
      <c r="P46" s="51">
        <f t="shared" si="31"/>
        <v>0</v>
      </c>
      <c r="Q46" s="139">
        <f t="shared" si="32"/>
        <v>-5.1190476190477057</v>
      </c>
      <c r="R46" s="140">
        <f t="shared" si="27"/>
        <v>0.97611111111111071</v>
      </c>
      <c r="S46" s="459"/>
      <c r="T46" s="89">
        <v>0.20416666666666664</v>
      </c>
      <c r="U46" s="89">
        <v>0.25416666666666665</v>
      </c>
      <c r="V46" s="142">
        <v>15</v>
      </c>
      <c r="W46" s="143">
        <f t="shared" si="33"/>
        <v>72.000000000000028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-35.83333333333394</v>
      </c>
      <c r="AG46" s="430">
        <f t="shared" si="7"/>
        <v>0.97611111111111071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225</v>
      </c>
      <c r="E47" s="148"/>
      <c r="F47" s="350">
        <v>28.47</v>
      </c>
      <c r="G47" s="137">
        <v>1615</v>
      </c>
      <c r="H47" s="45">
        <f t="shared" si="34"/>
        <v>45979.049999999996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1468.181818181818</v>
      </c>
      <c r="O47" s="138">
        <f t="shared" si="30"/>
        <v>209.74025974025972</v>
      </c>
      <c r="P47" s="51">
        <f t="shared" si="31"/>
        <v>0</v>
      </c>
      <c r="Q47" s="139">
        <f t="shared" si="32"/>
        <v>-4.545454545454561</v>
      </c>
      <c r="R47" s="140">
        <f t="shared" si="27"/>
        <v>0.97878787878787876</v>
      </c>
      <c r="S47" s="459"/>
      <c r="T47" s="89">
        <v>0.26458333333333334</v>
      </c>
      <c r="U47" s="89">
        <v>0.31041666666666667</v>
      </c>
      <c r="V47" s="137">
        <v>15</v>
      </c>
      <c r="W47" s="143">
        <f t="shared" si="33"/>
        <v>66</v>
      </c>
      <c r="X47" s="123"/>
      <c r="Y47" s="123"/>
      <c r="Z47" s="124"/>
      <c r="AA47" s="124"/>
      <c r="AB47" s="447"/>
      <c r="AC47" s="447"/>
      <c r="AD47" s="435"/>
      <c r="AE47" s="435"/>
      <c r="AF47" s="144">
        <f t="shared" si="28"/>
        <v>-31.818181818181984</v>
      </c>
      <c r="AG47" s="430">
        <f t="shared" si="7"/>
        <v>0.97878787878787865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1551</v>
      </c>
      <c r="H48" s="45">
        <f t="shared" si="34"/>
        <v>18394.86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1454.0624999999995</v>
      </c>
      <c r="O48" s="138">
        <f t="shared" si="30"/>
        <v>242.34374999999991</v>
      </c>
      <c r="P48" s="51">
        <f t="shared" si="31"/>
        <v>0</v>
      </c>
      <c r="Q48" s="139">
        <f t="shared" si="32"/>
        <v>-30.322916666666771</v>
      </c>
      <c r="R48" s="140">
        <f t="shared" si="27"/>
        <v>0.88879125916870383</v>
      </c>
      <c r="S48" s="459"/>
      <c r="T48" s="89">
        <v>0.32430555555555557</v>
      </c>
      <c r="U48" s="89">
        <v>0.36875000000000002</v>
      </c>
      <c r="V48" s="134">
        <v>20</v>
      </c>
      <c r="W48" s="143">
        <f t="shared" si="33"/>
        <v>64.000000000000014</v>
      </c>
      <c r="X48" s="123">
        <v>0.31527777777777777</v>
      </c>
      <c r="Y48" s="123">
        <v>0.32361111111111113</v>
      </c>
      <c r="Z48" s="124"/>
      <c r="AA48" s="124"/>
      <c r="AB48" s="447"/>
      <c r="AC48" s="447"/>
      <c r="AD48" s="435"/>
      <c r="AE48" s="435"/>
      <c r="AF48" s="144">
        <f t="shared" si="28"/>
        <v>-181.93750000000045</v>
      </c>
      <c r="AG48" s="430">
        <f t="shared" si="7"/>
        <v>0.88879125916870383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3814.7200000000003</v>
      </c>
      <c r="H49" s="45">
        <f t="shared" si="34"/>
        <v>38490.524799999999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1467.2000000000003</v>
      </c>
      <c r="O49" s="138">
        <f t="shared" si="30"/>
        <v>244.53333333333339</v>
      </c>
      <c r="P49" s="51">
        <f t="shared" si="31"/>
        <v>0</v>
      </c>
      <c r="Q49" s="139">
        <f t="shared" si="32"/>
        <v>-5.4666666666666117</v>
      </c>
      <c r="R49" s="140">
        <f t="shared" si="27"/>
        <v>0.97813333333333352</v>
      </c>
      <c r="S49" s="459"/>
      <c r="T49" s="89">
        <v>0.38958333333333334</v>
      </c>
      <c r="U49" s="89">
        <v>0.49791666666666667</v>
      </c>
      <c r="V49" s="134">
        <v>30</v>
      </c>
      <c r="W49" s="143">
        <f t="shared" si="33"/>
        <v>156</v>
      </c>
      <c r="X49" s="152">
        <v>0.37361111111111112</v>
      </c>
      <c r="Y49" s="152">
        <v>0.3888888888888889</v>
      </c>
      <c r="Z49" s="153"/>
      <c r="AA49" s="124"/>
      <c r="AB49" s="447"/>
      <c r="AC49" s="447"/>
      <c r="AD49" s="435"/>
      <c r="AE49" s="435"/>
      <c r="AF49" s="144">
        <f t="shared" si="28"/>
        <v>-32.799999999999727</v>
      </c>
      <c r="AG49" s="430">
        <f t="shared" si="7"/>
        <v>0.97813333333333352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3374.56</v>
      </c>
      <c r="H50" s="45">
        <f t="shared" si="34"/>
        <v>34049.310400000002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1435.9829787234044</v>
      </c>
      <c r="O50" s="138">
        <f t="shared" si="30"/>
        <v>239.33049645390074</v>
      </c>
      <c r="P50" s="51">
        <f t="shared" si="31"/>
        <v>0</v>
      </c>
      <c r="Q50" s="139">
        <f t="shared" si="32"/>
        <v>-10.669503546099264</v>
      </c>
      <c r="R50" s="140">
        <f t="shared" si="27"/>
        <v>0.9573219858156029</v>
      </c>
      <c r="S50" s="459"/>
      <c r="T50" s="89">
        <v>0.51875000000000004</v>
      </c>
      <c r="U50" s="89">
        <v>0.6166666666666667</v>
      </c>
      <c r="V50" s="134">
        <v>30</v>
      </c>
      <c r="W50" s="143">
        <f t="shared" si="33"/>
        <v>140.99999999999997</v>
      </c>
      <c r="X50" s="152">
        <v>0.50277777777777777</v>
      </c>
      <c r="Y50" s="152">
        <v>0.5180555555555556</v>
      </c>
      <c r="Z50" s="153"/>
      <c r="AA50" s="153"/>
      <c r="AB50" s="447"/>
      <c r="AC50" s="447"/>
      <c r="AD50" s="435">
        <v>1</v>
      </c>
      <c r="AE50" s="435"/>
      <c r="AF50" s="144">
        <f t="shared" si="28"/>
        <v>-64.017021276595642</v>
      </c>
      <c r="AG50" s="430">
        <f t="shared" si="7"/>
        <v>0.9573219858156029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1650.0506904481583</v>
      </c>
      <c r="O56" s="104">
        <f t="shared" si="35"/>
        <v>285.32381144388626</v>
      </c>
      <c r="P56" s="158">
        <f>M56-J56</f>
        <v>0.28571428571428559</v>
      </c>
      <c r="Q56" s="117">
        <f>N56-K56</f>
        <v>-12.2350238375559</v>
      </c>
      <c r="R56" s="159">
        <f t="shared" ref="R56:R61" si="36">O56/L56</f>
        <v>0.90733786791527016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0</v>
      </c>
      <c r="AF56" s="162">
        <f>N56-K56</f>
        <v>-12.2350238375559</v>
      </c>
      <c r="AG56" s="428">
        <f>N56/K56</f>
        <v>0.99263963846142222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1145</v>
      </c>
      <c r="H57" s="84">
        <f t="shared" ref="H57:H66" si="37">F57*G57</f>
        <v>32357.7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1461.7021276595747</v>
      </c>
      <c r="O57" s="86">
        <f t="shared" ref="O57:O61" si="39">N57/M57</f>
        <v>208.81458966565353</v>
      </c>
      <c r="P57" s="165">
        <f t="shared" ref="P57:P61" si="40">M57-J57</f>
        <v>0</v>
      </c>
      <c r="Q57" s="49">
        <f t="shared" ref="Q57:Q61" si="41">O57-L57</f>
        <v>-5.4711246200607491</v>
      </c>
      <c r="R57" s="425">
        <f t="shared" si="36"/>
        <v>0.97446808510638316</v>
      </c>
      <c r="S57" s="459">
        <f>R69</f>
        <v>0.98188471603225913</v>
      </c>
      <c r="T57" s="50">
        <v>0.125</v>
      </c>
      <c r="U57" s="50">
        <v>0.15763888888888888</v>
      </c>
      <c r="V57" s="421">
        <v>5</v>
      </c>
      <c r="W57" s="418">
        <f>(U57-T57)*24*60</f>
        <v>46.999999999999993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-38.297872340425329</v>
      </c>
      <c r="AG57" s="429">
        <f t="shared" si="7"/>
        <v>0.97446808510638316</v>
      </c>
      <c r="AH57" s="473">
        <f>AG69</f>
        <v>0.98126803512924543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3225</v>
      </c>
      <c r="H58" s="45">
        <f t="shared" si="37"/>
        <v>89913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1454.8872180451133</v>
      </c>
      <c r="O58" s="47">
        <f t="shared" si="39"/>
        <v>207.8410311493019</v>
      </c>
      <c r="P58" s="165">
        <f t="shared" si="40"/>
        <v>0</v>
      </c>
      <c r="Q58" s="49">
        <f t="shared" si="41"/>
        <v>-6.4446831364123796</v>
      </c>
      <c r="R58" s="425">
        <f t="shared" si="36"/>
        <v>0.96992481203007552</v>
      </c>
      <c r="S58" s="459"/>
      <c r="T58" s="50">
        <v>0.16458333333333333</v>
      </c>
      <c r="U58" s="50">
        <v>0.25694444444444442</v>
      </c>
      <c r="V58" s="421">
        <v>10</v>
      </c>
      <c r="W58" s="418">
        <f>(U58-T58)*24*60</f>
        <v>132.99999999999994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-45.112781954886714</v>
      </c>
      <c r="AG58" s="425">
        <f t="shared" si="7"/>
        <v>0.96992481203007552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3037</v>
      </c>
      <c r="H59" s="45">
        <f t="shared" si="37"/>
        <v>85036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1469.5161290322585</v>
      </c>
      <c r="O59" s="47">
        <f t="shared" si="39"/>
        <v>209.93087557603693</v>
      </c>
      <c r="P59" s="165">
        <f t="shared" si="40"/>
        <v>0</v>
      </c>
      <c r="Q59" s="49">
        <f t="shared" si="41"/>
        <v>-4.3548387096773524</v>
      </c>
      <c r="R59" s="425">
        <f t="shared" si="36"/>
        <v>0.97967741935483899</v>
      </c>
      <c r="S59" s="459"/>
      <c r="T59" s="50">
        <v>0.27083333333333331</v>
      </c>
      <c r="U59" s="50">
        <v>0.3569444444444444</v>
      </c>
      <c r="V59" s="142">
        <v>20</v>
      </c>
      <c r="W59" s="418">
        <f t="shared" ref="W59:W69" si="42">(U59-T59)*24*60</f>
        <v>123.99999999999996</v>
      </c>
      <c r="X59" s="53">
        <v>0.26111111111111113</v>
      </c>
      <c r="Y59" s="53">
        <v>0.26944444444444443</v>
      </c>
      <c r="Z59" s="54"/>
      <c r="AA59" s="54"/>
      <c r="AB59" s="447"/>
      <c r="AC59" s="447"/>
      <c r="AD59" s="435"/>
      <c r="AE59" s="435"/>
      <c r="AF59" s="48">
        <f t="shared" si="6"/>
        <v>-30.483870967741495</v>
      </c>
      <c r="AG59" s="425">
        <f t="shared" si="7"/>
        <v>0.97967741935483899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3521.2799999999997</v>
      </c>
      <c r="H60" s="45">
        <f t="shared" si="37"/>
        <v>35529.715199999999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1487.8647887323946</v>
      </c>
      <c r="O60" s="47">
        <f t="shared" si="39"/>
        <v>247.97746478873242</v>
      </c>
      <c r="P60" s="165">
        <f t="shared" si="40"/>
        <v>0</v>
      </c>
      <c r="Q60" s="49">
        <f t="shared" si="41"/>
        <v>-2.0225352112675807</v>
      </c>
      <c r="R60" s="425">
        <f t="shared" si="36"/>
        <v>0.99190985915492969</v>
      </c>
      <c r="S60" s="459"/>
      <c r="T60" s="50">
        <v>0.37777777777777771</v>
      </c>
      <c r="U60" s="50">
        <v>0.47638888888888881</v>
      </c>
      <c r="V60" s="142">
        <v>30</v>
      </c>
      <c r="W60" s="418">
        <f t="shared" si="42"/>
        <v>141.99999999999997</v>
      </c>
      <c r="X60" s="53">
        <v>0.3611111111111111</v>
      </c>
      <c r="Y60" s="53">
        <v>0.37638888888888888</v>
      </c>
      <c r="Z60" s="54"/>
      <c r="AA60" s="54"/>
      <c r="AB60" s="447"/>
      <c r="AC60" s="447"/>
      <c r="AD60" s="435"/>
      <c r="AE60" s="435"/>
      <c r="AF60" s="48">
        <f t="shared" si="6"/>
        <v>-12.135211267605428</v>
      </c>
      <c r="AG60" s="429">
        <f t="shared" si="7"/>
        <v>0.99190985915492969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3961.44</v>
      </c>
      <c r="H61" s="45">
        <f t="shared" si="37"/>
        <v>39970.929600000003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1485.5400000000009</v>
      </c>
      <c r="O61" s="47">
        <f t="shared" si="39"/>
        <v>247.59000000000015</v>
      </c>
      <c r="P61" s="165">
        <f t="shared" si="40"/>
        <v>0</v>
      </c>
      <c r="Q61" s="49">
        <f t="shared" si="41"/>
        <v>-2.4099999999998545</v>
      </c>
      <c r="R61" s="425">
        <f t="shared" si="36"/>
        <v>0.99036000000000057</v>
      </c>
      <c r="S61" s="459"/>
      <c r="T61" s="50">
        <v>0.49722222222222212</v>
      </c>
      <c r="U61" s="50">
        <v>0.60833333333333317</v>
      </c>
      <c r="V61" s="142">
        <v>30</v>
      </c>
      <c r="W61" s="418">
        <f t="shared" si="42"/>
        <v>159.99999999999991</v>
      </c>
      <c r="X61" s="53">
        <v>0.48055555555555557</v>
      </c>
      <c r="Y61" s="53">
        <v>0.49652777777777773</v>
      </c>
      <c r="Z61" s="54"/>
      <c r="AA61" s="54"/>
      <c r="AB61" s="447"/>
      <c r="AC61" s="447"/>
      <c r="AD61" s="435"/>
      <c r="AE61" s="435"/>
      <c r="AF61" s="48">
        <f t="shared" si="6"/>
        <v>-14.459999999999127</v>
      </c>
      <c r="AG61" s="425">
        <f t="shared" si="7"/>
        <v>0.99036000000000057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1471.9020526938682</v>
      </c>
      <c r="O69" s="73">
        <f t="shared" si="43"/>
        <v>224.43079223594495</v>
      </c>
      <c r="P69" s="48">
        <f>M69-J69</f>
        <v>0</v>
      </c>
      <c r="Q69" s="49">
        <f>N69-K69</f>
        <v>-28.0979473061318</v>
      </c>
      <c r="R69" s="172">
        <f t="shared" ref="R69:R75" si="44">O69/L69</f>
        <v>0.98188471603225913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-28.0979473061318</v>
      </c>
      <c r="AG69" s="425">
        <f t="shared" si="7"/>
        <v>0.98126803512924543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486</v>
      </c>
      <c r="H70" s="45">
        <f>F70*G70</f>
        <v>26287.74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5" si="45">G70/W70*60</f>
        <v>1388.5714285714282</v>
      </c>
      <c r="O70" s="47">
        <f t="shared" ref="O70:O75" si="46">N70/M70</f>
        <v>81.680672268907543</v>
      </c>
      <c r="P70" s="48">
        <f t="shared" ref="P70:P75" si="47">M70-J70</f>
        <v>1</v>
      </c>
      <c r="Q70" s="49">
        <f t="shared" ref="Q70:Q75" si="48">O70-L70</f>
        <v>-12.069327731092457</v>
      </c>
      <c r="R70" s="425">
        <f t="shared" si="44"/>
        <v>0.87126050420168044</v>
      </c>
      <c r="S70" s="459">
        <f>R82</f>
        <v>0.89387393049763642</v>
      </c>
      <c r="T70" s="50">
        <v>0.25</v>
      </c>
      <c r="U70" s="50">
        <v>0.26458333333333334</v>
      </c>
      <c r="V70" s="421">
        <v>5</v>
      </c>
      <c r="W70" s="418">
        <f>(U70-T70)*24*60</f>
        <v>21.000000000000007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-111.42857142857179</v>
      </c>
      <c r="AG70" s="425">
        <f t="shared" si="7"/>
        <v>0.92571428571428549</v>
      </c>
      <c r="AH70" s="459">
        <f>AG82</f>
        <v>0.90228983343291835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3028.9799999999996</v>
      </c>
      <c r="H71" s="45">
        <f>F71*G71</f>
        <v>161626.37279999998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1453.9104000000002</v>
      </c>
      <c r="O71" s="47">
        <f t="shared" si="46"/>
        <v>76.521600000000007</v>
      </c>
      <c r="P71" s="48">
        <f t="shared" si="47"/>
        <v>0</v>
      </c>
      <c r="Q71" s="49">
        <f t="shared" si="48"/>
        <v>-9.5836631578947333</v>
      </c>
      <c r="R71" s="425">
        <f t="shared" si="44"/>
        <v>0.88869828850855748</v>
      </c>
      <c r="S71" s="459"/>
      <c r="T71" s="50">
        <v>0.26944444444444443</v>
      </c>
      <c r="U71" s="50">
        <v>0.35624999999999996</v>
      </c>
      <c r="V71" s="421">
        <v>7</v>
      </c>
      <c r="W71" s="418">
        <f t="shared" ref="W71:W81" si="49">(U71-T71)*24*60</f>
        <v>124.99999999999996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-182.08959999999979</v>
      </c>
      <c r="AG71" s="425">
        <f>N71/K71</f>
        <v>0.88869828850855759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239</v>
      </c>
      <c r="E72" s="43"/>
      <c r="F72" s="343">
        <v>53.36</v>
      </c>
      <c r="G72" s="44">
        <v>2285.02</v>
      </c>
      <c r="H72" s="45">
        <f t="shared" ref="H72:H80" si="50">F72*G72</f>
        <v>121928.6672</v>
      </c>
      <c r="I72" s="421"/>
      <c r="J72" s="87">
        <v>19</v>
      </c>
      <c r="K72" s="57">
        <v>1636</v>
      </c>
      <c r="L72" s="86">
        <v>86.10526315789474</v>
      </c>
      <c r="M72" s="419">
        <v>19</v>
      </c>
      <c r="N72" s="44">
        <f t="shared" si="45"/>
        <v>1458.5234042553193</v>
      </c>
      <c r="O72" s="47">
        <f t="shared" si="46"/>
        <v>76.764389697648383</v>
      </c>
      <c r="P72" s="48">
        <f t="shared" si="47"/>
        <v>0</v>
      </c>
      <c r="Q72" s="49">
        <f t="shared" si="48"/>
        <v>-9.3408734602463568</v>
      </c>
      <c r="R72" s="425">
        <f t="shared" si="44"/>
        <v>0.89151797326119753</v>
      </c>
      <c r="S72" s="459"/>
      <c r="T72" s="50">
        <v>0.37222222222222218</v>
      </c>
      <c r="U72" s="50">
        <v>0.43749999999999994</v>
      </c>
      <c r="V72" s="421">
        <v>23</v>
      </c>
      <c r="W72" s="418">
        <f t="shared" si="49"/>
        <v>93.999999999999986</v>
      </c>
      <c r="X72" s="53">
        <v>0.3611111111111111</v>
      </c>
      <c r="Y72" s="53">
        <v>0.37152777777777773</v>
      </c>
      <c r="Z72" s="54"/>
      <c r="AA72" s="54"/>
      <c r="AB72" s="447"/>
      <c r="AC72" s="447"/>
      <c r="AD72" s="435"/>
      <c r="AE72" s="435"/>
      <c r="AF72" s="48">
        <f>N72-K72</f>
        <v>-177.47659574468071</v>
      </c>
      <c r="AG72" s="425">
        <f>N72/K72</f>
        <v>0.89151797326119764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903</v>
      </c>
      <c r="H73" s="45">
        <f t="shared" si="50"/>
        <v>50956.29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1289.9999999999995</v>
      </c>
      <c r="O73" s="47">
        <f t="shared" si="46"/>
        <v>71.666666666666643</v>
      </c>
      <c r="P73" s="48">
        <f t="shared" si="47"/>
        <v>0</v>
      </c>
      <c r="Q73" s="49">
        <f t="shared" si="48"/>
        <v>-11.666666666666686</v>
      </c>
      <c r="R73" s="425">
        <f t="shared" si="44"/>
        <v>0.85999999999999976</v>
      </c>
      <c r="S73" s="459"/>
      <c r="T73" s="50">
        <v>0.44236111111111104</v>
      </c>
      <c r="U73" s="50">
        <v>0.47152777777777771</v>
      </c>
      <c r="V73" s="421">
        <v>7</v>
      </c>
      <c r="W73" s="418">
        <f t="shared" si="49"/>
        <v>42.000000000000014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-210.00000000000045</v>
      </c>
      <c r="AG73" s="425">
        <f>N73/K73</f>
        <v>0.85999999999999965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2327</v>
      </c>
      <c r="H74" s="45">
        <f t="shared" si="50"/>
        <v>125099.51999999999</v>
      </c>
      <c r="I74" s="421"/>
      <c r="J74" s="46">
        <v>16</v>
      </c>
      <c r="K74" s="174">
        <v>1440</v>
      </c>
      <c r="L74" s="47">
        <v>90</v>
      </c>
      <c r="M74" s="419">
        <v>16</v>
      </c>
      <c r="N74" s="44">
        <f t="shared" si="45"/>
        <v>1329.7142857142865</v>
      </c>
      <c r="O74" s="47">
        <f t="shared" si="46"/>
        <v>83.107142857142904</v>
      </c>
      <c r="P74" s="48">
        <f t="shared" si="47"/>
        <v>0</v>
      </c>
      <c r="Q74" s="49">
        <f t="shared" si="48"/>
        <v>-6.8928571428570962</v>
      </c>
      <c r="R74" s="425">
        <f t="shared" si="44"/>
        <v>0.92341269841269891</v>
      </c>
      <c r="S74" s="459"/>
      <c r="T74" s="50">
        <v>0.51180555555555551</v>
      </c>
      <c r="U74" s="50">
        <v>0.58472222222222214</v>
      </c>
      <c r="V74" s="421">
        <v>5</v>
      </c>
      <c r="W74" s="418">
        <f t="shared" si="49"/>
        <v>104.99999999999994</v>
      </c>
      <c r="X74" s="180"/>
      <c r="Y74" s="180"/>
      <c r="Z74" s="124"/>
      <c r="AA74" s="124"/>
      <c r="AB74" s="447"/>
      <c r="AC74" s="447"/>
      <c r="AD74" s="435">
        <v>1</v>
      </c>
      <c r="AE74" s="435"/>
      <c r="AF74" s="48">
        <f t="shared" ref="AF74:AF80" si="51">N74-K74</f>
        <v>-110.28571428571354</v>
      </c>
      <c r="AG74" s="425">
        <f t="shared" ref="AG74:AG80" si="52">N74/K74</f>
        <v>0.92341269841269891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242</v>
      </c>
      <c r="E75" s="43"/>
      <c r="F75" s="343">
        <v>47.51</v>
      </c>
      <c r="G75" s="57">
        <v>1805</v>
      </c>
      <c r="H75" s="45">
        <f t="shared" si="50"/>
        <v>85755.55</v>
      </c>
      <c r="I75" s="421"/>
      <c r="J75" s="87">
        <v>17</v>
      </c>
      <c r="K75" s="57">
        <v>1440</v>
      </c>
      <c r="L75" s="86">
        <v>84.705882352941174</v>
      </c>
      <c r="M75" s="419">
        <v>17</v>
      </c>
      <c r="N75" s="44">
        <f t="shared" si="45"/>
        <v>1337.0370370370365</v>
      </c>
      <c r="O75" s="47">
        <f t="shared" si="46"/>
        <v>78.649237472766856</v>
      </c>
      <c r="P75" s="48">
        <f t="shared" si="47"/>
        <v>0</v>
      </c>
      <c r="Q75" s="49">
        <f t="shared" si="48"/>
        <v>-6.0566448801743178</v>
      </c>
      <c r="R75" s="425">
        <f t="shared" si="44"/>
        <v>0.92849794238683092</v>
      </c>
      <c r="S75" s="459"/>
      <c r="T75" s="50">
        <v>0.59999999999999987</v>
      </c>
      <c r="U75" s="50">
        <v>0.65624999999999989</v>
      </c>
      <c r="V75" s="421">
        <v>22</v>
      </c>
      <c r="W75" s="418">
        <f t="shared" si="49"/>
        <v>81.000000000000028</v>
      </c>
      <c r="X75" s="180">
        <v>0.58888888888888891</v>
      </c>
      <c r="Y75" s="180">
        <v>0.59861111111111109</v>
      </c>
      <c r="Z75" s="124"/>
      <c r="AA75" s="124"/>
      <c r="AB75" s="447"/>
      <c r="AC75" s="447"/>
      <c r="AD75" s="435"/>
      <c r="AE75" s="435"/>
      <c r="AF75" s="48">
        <f t="shared" si="51"/>
        <v>-102.9629629629635</v>
      </c>
      <c r="AG75" s="425">
        <f t="shared" si="52"/>
        <v>0.92849794238683092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87"/>
      <c r="K76" s="57"/>
      <c r="L76" s="86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1376.2927592630115</v>
      </c>
      <c r="O82" s="184">
        <f t="shared" si="53"/>
        <v>78.064951493855389</v>
      </c>
      <c r="P82" s="116">
        <f>M82-J82</f>
        <v>0.16666666666666785</v>
      </c>
      <c r="Q82" s="117">
        <f>N82-K82</f>
        <v>-149.04057407032178</v>
      </c>
      <c r="R82" s="172">
        <f>O82/L82</f>
        <v>0.89387393049763642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0</v>
      </c>
      <c r="AF82" s="48">
        <f>N82-K82</f>
        <v>-149.04057407032178</v>
      </c>
      <c r="AG82" s="425">
        <f>N82/K82</f>
        <v>0.90228983343291835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1363.05</v>
      </c>
      <c r="H83" s="84">
        <f t="shared" ref="H83:H94" si="54">F83*G83</f>
        <v>83173.311000000002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89" si="55">G83/W83*60</f>
        <v>1363.0499999999993</v>
      </c>
      <c r="O83" s="183">
        <f t="shared" ref="O83:O89" si="56">N83/M83</f>
        <v>80.179411764705833</v>
      </c>
      <c r="P83" s="54">
        <f t="shared" ref="P83:P89" si="57">M83-J83</f>
        <v>0</v>
      </c>
      <c r="Q83" s="88">
        <f t="shared" ref="Q83:Q89" si="58">O83-L83</f>
        <v>-4.5264705882353411</v>
      </c>
      <c r="R83" s="185">
        <f t="shared" ref="R83:R89" si="59">O83/L83</f>
        <v>0.94656249999999942</v>
      </c>
      <c r="S83" s="459">
        <f>R95</f>
        <v>0.8865236653132893</v>
      </c>
      <c r="T83" s="50">
        <v>0.33333333333333331</v>
      </c>
      <c r="U83" s="50">
        <v>0.375</v>
      </c>
      <c r="V83" s="421">
        <v>5</v>
      </c>
      <c r="W83" s="418">
        <f t="shared" ref="W83:W93" si="60">(U83-T83)*24*60</f>
        <v>60.000000000000028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-76.950000000000728</v>
      </c>
      <c r="AG83" s="425">
        <f t="shared" ref="AG83:AG173" si="62">N83/K83</f>
        <v>0.94656249999999953</v>
      </c>
      <c r="AH83" s="459">
        <f>AG95</f>
        <v>0.88486241504279306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3216.04</v>
      </c>
      <c r="H84" s="84">
        <f t="shared" si="54"/>
        <v>162956.74679999999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1349.3874125874129</v>
      </c>
      <c r="O84" s="183">
        <f t="shared" si="56"/>
        <v>71.020390136179628</v>
      </c>
      <c r="P84" s="54">
        <f t="shared" si="57"/>
        <v>0</v>
      </c>
      <c r="Q84" s="88">
        <f t="shared" si="58"/>
        <v>-7.9269782848730017</v>
      </c>
      <c r="R84" s="185">
        <f t="shared" si="59"/>
        <v>0.89959160839160868</v>
      </c>
      <c r="S84" s="459"/>
      <c r="T84" s="50">
        <v>0.39027777777777778</v>
      </c>
      <c r="U84" s="50">
        <v>0.48958333333333331</v>
      </c>
      <c r="V84" s="421">
        <v>22</v>
      </c>
      <c r="W84" s="418">
        <f t="shared" si="60"/>
        <v>142.99999999999997</v>
      </c>
      <c r="X84" s="53">
        <v>0.37916666666666665</v>
      </c>
      <c r="Y84" s="53">
        <v>0.3888888888888889</v>
      </c>
      <c r="Z84" s="54"/>
      <c r="AA84" s="54"/>
      <c r="AB84" s="447"/>
      <c r="AC84" s="447"/>
      <c r="AD84" s="435"/>
      <c r="AE84" s="435"/>
      <c r="AF84" s="48">
        <f t="shared" si="61"/>
        <v>-150.61258741258712</v>
      </c>
      <c r="AG84" s="425">
        <f t="shared" si="62"/>
        <v>0.89959160839160857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1512</v>
      </c>
      <c r="H85" s="84">
        <f t="shared" si="54"/>
        <v>92368.08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1259.9999999999989</v>
      </c>
      <c r="O85" s="183">
        <f t="shared" si="56"/>
        <v>74.117647058823465</v>
      </c>
      <c r="P85" s="54">
        <f t="shared" si="57"/>
        <v>0</v>
      </c>
      <c r="Q85" s="88">
        <f t="shared" si="58"/>
        <v>-10.588235294117709</v>
      </c>
      <c r="R85" s="185">
        <f t="shared" si="59"/>
        <v>0.87499999999999922</v>
      </c>
      <c r="S85" s="459"/>
      <c r="T85" s="50">
        <v>0.52986111111111101</v>
      </c>
      <c r="U85" s="50">
        <v>0.57986111111111105</v>
      </c>
      <c r="V85" s="421">
        <v>5</v>
      </c>
      <c r="W85" s="418">
        <f t="shared" si="60"/>
        <v>72.000000000000057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-180.00000000000114</v>
      </c>
      <c r="AG85" s="425">
        <f t="shared" si="62"/>
        <v>0.87499999999999922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245</v>
      </c>
      <c r="E86" s="43"/>
      <c r="F86" s="350">
        <v>61.02</v>
      </c>
      <c r="G86" s="44">
        <v>733.94999999999993</v>
      </c>
      <c r="H86" s="84">
        <f t="shared" si="54"/>
        <v>44785.629000000001</v>
      </c>
      <c r="I86" s="421">
        <v>1</v>
      </c>
      <c r="J86" s="87">
        <v>17</v>
      </c>
      <c r="K86" s="57">
        <v>1440</v>
      </c>
      <c r="L86" s="86">
        <v>84.705882352941174</v>
      </c>
      <c r="M86" s="424">
        <v>17</v>
      </c>
      <c r="N86" s="57">
        <f t="shared" si="55"/>
        <v>1334.4545454545437</v>
      </c>
      <c r="O86" s="183">
        <f t="shared" si="56"/>
        <v>78.497326203208445</v>
      </c>
      <c r="P86" s="54">
        <f t="shared" si="57"/>
        <v>0</v>
      </c>
      <c r="Q86" s="88">
        <f t="shared" si="58"/>
        <v>-6.2085561497327291</v>
      </c>
      <c r="R86" s="185">
        <f t="shared" si="59"/>
        <v>0.92670454545454417</v>
      </c>
      <c r="S86" s="459"/>
      <c r="T86" s="50">
        <v>0.58472222222222214</v>
      </c>
      <c r="U86" s="50">
        <v>0.60763888888888884</v>
      </c>
      <c r="V86" s="421">
        <v>7</v>
      </c>
      <c r="W86" s="418">
        <f t="shared" si="60"/>
        <v>33.000000000000043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-105.54545454545632</v>
      </c>
      <c r="AG86" s="425">
        <f t="shared" si="62"/>
        <v>0.92670454545454417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217</v>
      </c>
      <c r="E87" s="43"/>
      <c r="F87" s="350">
        <v>49.91</v>
      </c>
      <c r="G87" s="44">
        <v>1074.75</v>
      </c>
      <c r="H87" s="84">
        <f t="shared" si="54"/>
        <v>53640.772499999999</v>
      </c>
      <c r="I87" s="421">
        <v>1</v>
      </c>
      <c r="J87" s="87">
        <v>17</v>
      </c>
      <c r="K87" s="57">
        <v>1565</v>
      </c>
      <c r="L87" s="86">
        <v>92.058823529411768</v>
      </c>
      <c r="M87" s="424">
        <v>17</v>
      </c>
      <c r="N87" s="57">
        <f t="shared" si="55"/>
        <v>1372.0212765957449</v>
      </c>
      <c r="O87" s="183">
        <f t="shared" si="56"/>
        <v>80.70713391739676</v>
      </c>
      <c r="P87" s="54">
        <f t="shared" si="57"/>
        <v>0</v>
      </c>
      <c r="Q87" s="88">
        <f t="shared" si="58"/>
        <v>-11.351689612015008</v>
      </c>
      <c r="R87" s="185">
        <f t="shared" si="59"/>
        <v>0.87669091156277623</v>
      </c>
      <c r="S87" s="459"/>
      <c r="T87" s="50">
        <v>0.61249999999999993</v>
      </c>
      <c r="U87" s="50">
        <v>0.64513888888888882</v>
      </c>
      <c r="V87" s="421">
        <v>7</v>
      </c>
      <c r="W87" s="418">
        <f t="shared" si="60"/>
        <v>46.999999999999993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-192.97872340425511</v>
      </c>
      <c r="AG87" s="425">
        <f t="shared" si="62"/>
        <v>0.87669091156277634</v>
      </c>
      <c r="AH87" s="459"/>
    </row>
    <row r="88" spans="1:34" ht="19.149999999999999" customHeight="1">
      <c r="A88" s="488"/>
      <c r="B88" s="110" t="s">
        <v>193</v>
      </c>
      <c r="C88" s="431"/>
      <c r="D88" s="186" t="s">
        <v>194</v>
      </c>
      <c r="E88" s="43"/>
      <c r="F88" s="350">
        <v>37.83</v>
      </c>
      <c r="G88" s="57">
        <v>2048.1</v>
      </c>
      <c r="H88" s="84">
        <f t="shared" si="54"/>
        <v>77479.622999999992</v>
      </c>
      <c r="I88" s="421">
        <v>1</v>
      </c>
      <c r="J88" s="87">
        <v>20</v>
      </c>
      <c r="K88" s="57">
        <v>2400</v>
      </c>
      <c r="L88" s="86">
        <v>120</v>
      </c>
      <c r="M88" s="424">
        <v>20</v>
      </c>
      <c r="N88" s="57">
        <f t="shared" si="55"/>
        <v>2275.6666666666679</v>
      </c>
      <c r="O88" s="183">
        <f t="shared" si="56"/>
        <v>113.78333333333339</v>
      </c>
      <c r="P88" s="54">
        <f t="shared" si="57"/>
        <v>0</v>
      </c>
      <c r="Q88" s="88">
        <f t="shared" si="58"/>
        <v>-6.2166666666666117</v>
      </c>
      <c r="R88" s="185">
        <f t="shared" si="59"/>
        <v>0.94819444444444489</v>
      </c>
      <c r="S88" s="459"/>
      <c r="T88" s="50">
        <v>0.66041666666666654</v>
      </c>
      <c r="U88" s="50">
        <v>0.69791666666666652</v>
      </c>
      <c r="V88" s="421">
        <v>22</v>
      </c>
      <c r="W88" s="418">
        <f t="shared" si="60"/>
        <v>53.999999999999972</v>
      </c>
      <c r="X88" s="53">
        <v>0.64930555555555558</v>
      </c>
      <c r="Y88" s="53">
        <v>0.65972222222222221</v>
      </c>
      <c r="Z88" s="54"/>
      <c r="AA88" s="54"/>
      <c r="AB88" s="447"/>
      <c r="AC88" s="447"/>
      <c r="AD88" s="435"/>
      <c r="AE88" s="435"/>
      <c r="AF88" s="48">
        <f t="shared" si="61"/>
        <v>-124.33333333333212</v>
      </c>
      <c r="AG88" s="425">
        <f t="shared" si="62"/>
        <v>0.94819444444444489</v>
      </c>
      <c r="AH88" s="459"/>
    </row>
    <row r="89" spans="1:34" ht="19.149999999999999" customHeight="1">
      <c r="A89" s="488"/>
      <c r="B89" s="110" t="s">
        <v>193</v>
      </c>
      <c r="C89" s="431"/>
      <c r="D89" s="42" t="s">
        <v>200</v>
      </c>
      <c r="E89" s="43"/>
      <c r="F89" s="350">
        <v>37.799999999999997</v>
      </c>
      <c r="G89" s="114">
        <v>2512.98</v>
      </c>
      <c r="H89" s="84">
        <f t="shared" si="54"/>
        <v>94990.644</v>
      </c>
      <c r="I89" s="421">
        <v>1</v>
      </c>
      <c r="J89" s="87">
        <v>20</v>
      </c>
      <c r="K89" s="57">
        <v>2769</v>
      </c>
      <c r="L89" s="86">
        <v>138.44999999999999</v>
      </c>
      <c r="M89" s="424">
        <v>20</v>
      </c>
      <c r="N89" s="57">
        <f t="shared" si="55"/>
        <v>2153.9828571428548</v>
      </c>
      <c r="O89" s="183">
        <f t="shared" si="56"/>
        <v>107.69914285714273</v>
      </c>
      <c r="P89" s="54">
        <f t="shared" si="57"/>
        <v>0</v>
      </c>
      <c r="Q89" s="88">
        <f t="shared" si="58"/>
        <v>-30.750857142857257</v>
      </c>
      <c r="R89" s="185">
        <f t="shared" si="59"/>
        <v>0.77789196718774101</v>
      </c>
      <c r="S89" s="459"/>
      <c r="T89" s="50">
        <v>0.70277777777777761</v>
      </c>
      <c r="U89" s="50">
        <v>0.75138888888888877</v>
      </c>
      <c r="V89" s="421">
        <v>7</v>
      </c>
      <c r="W89" s="418">
        <f t="shared" si="60"/>
        <v>70.000000000000071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-615.01714285714525</v>
      </c>
      <c r="AG89" s="425">
        <f t="shared" si="62"/>
        <v>0.77789196718774101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3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18.142857142857142</v>
      </c>
      <c r="K95" s="202">
        <v>1793.4285714285713</v>
      </c>
      <c r="L95" s="203">
        <v>97.653405572755418</v>
      </c>
      <c r="M95" s="202">
        <f t="shared" ref="M95:O95" si="63">AVERAGE(M83:M94)</f>
        <v>18.142857142857142</v>
      </c>
      <c r="N95" s="202">
        <f t="shared" si="63"/>
        <v>1586.937536921032</v>
      </c>
      <c r="O95" s="203">
        <f t="shared" si="63"/>
        <v>86.572055038684326</v>
      </c>
      <c r="P95" s="204">
        <f>M95-J95</f>
        <v>0</v>
      </c>
      <c r="Q95" s="205">
        <f t="shared" ref="Q95:Q103" si="64">O95-L95</f>
        <v>-11.081350534071092</v>
      </c>
      <c r="R95" s="206">
        <f>O95/L95</f>
        <v>0.8865236653132893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0</v>
      </c>
      <c r="AE95" s="107">
        <f>SUM(AE83:AE94)</f>
        <v>0</v>
      </c>
      <c r="AF95" s="65">
        <f t="shared" si="61"/>
        <v>-206.49103450753933</v>
      </c>
      <c r="AG95" s="426">
        <f t="shared" si="62"/>
        <v>0.88486241504279306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1499</v>
      </c>
      <c r="H96" s="45">
        <f t="shared" ref="H96:H105" si="65">F96*G96</f>
        <v>44160.54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3" si="66">G96/W96*60</f>
        <v>1138.4810126582286</v>
      </c>
      <c r="O96" s="47">
        <f t="shared" ref="O96:O103" si="67">N96/M96</f>
        <v>71.155063291139285</v>
      </c>
      <c r="P96" s="48">
        <f t="shared" ref="P96:P103" si="68">M96-J96</f>
        <v>0</v>
      </c>
      <c r="Q96" s="49">
        <f t="shared" si="64"/>
        <v>-15.407436708860715</v>
      </c>
      <c r="R96" s="425">
        <f t="shared" ref="R96:R103" si="69">O96/L96</f>
        <v>0.82200795137778238</v>
      </c>
      <c r="S96" s="459">
        <f>R108</f>
        <v>0.86593554716728649</v>
      </c>
      <c r="T96" s="89">
        <v>0.33333333333333331</v>
      </c>
      <c r="U96" s="89">
        <v>0.3881944444444444</v>
      </c>
      <c r="V96" s="435">
        <v>5</v>
      </c>
      <c r="W96" s="90">
        <f t="shared" ref="W96:W133" si="70">(U96-T96)*24*60</f>
        <v>78.999999999999957</v>
      </c>
      <c r="X96" s="96"/>
      <c r="Y96" s="96"/>
      <c r="Z96" s="54"/>
      <c r="AA96" s="54"/>
      <c r="AB96" s="447"/>
      <c r="AC96" s="447"/>
      <c r="AD96" s="435"/>
      <c r="AE96" s="435">
        <v>2</v>
      </c>
      <c r="AF96" s="54">
        <f t="shared" si="61"/>
        <v>-246.51898734177144</v>
      </c>
      <c r="AG96" s="428">
        <f t="shared" si="62"/>
        <v>0.82200795137778238</v>
      </c>
      <c r="AH96" s="468">
        <f>AG108</f>
        <v>0.86235986891945693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2560.2199999999998</v>
      </c>
      <c r="H97" s="210">
        <f t="shared" si="65"/>
        <v>74536.068501529036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1290.8672268907565</v>
      </c>
      <c r="O97" s="47">
        <f t="shared" si="67"/>
        <v>64.543361344537828</v>
      </c>
      <c r="P97" s="48">
        <f t="shared" si="68"/>
        <v>0</v>
      </c>
      <c r="Q97" s="49">
        <f t="shared" si="64"/>
        <v>-4.7066386554621715</v>
      </c>
      <c r="R97" s="425">
        <f t="shared" si="69"/>
        <v>0.93203409883809141</v>
      </c>
      <c r="S97" s="459"/>
      <c r="T97" s="211">
        <v>0.40416666666666662</v>
      </c>
      <c r="U97" s="211">
        <v>0.48680555555555549</v>
      </c>
      <c r="V97" s="212">
        <v>23</v>
      </c>
      <c r="W97" s="90">
        <f t="shared" si="70"/>
        <v>118.99999999999997</v>
      </c>
      <c r="X97" s="53">
        <v>0.3923611111111111</v>
      </c>
      <c r="Y97" s="53">
        <v>0.40277777777777773</v>
      </c>
      <c r="Z97" s="54"/>
      <c r="AA97" s="54"/>
      <c r="AB97" s="447"/>
      <c r="AC97" s="447"/>
      <c r="AD97" s="212"/>
      <c r="AE97" s="212"/>
      <c r="AF97" s="213">
        <f t="shared" si="61"/>
        <v>-94.132773109243544</v>
      </c>
      <c r="AG97" s="214">
        <f t="shared" si="62"/>
        <v>0.9320340988380913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298</v>
      </c>
      <c r="H98" s="210">
        <f t="shared" si="65"/>
        <v>23050.3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1051.7647058823566</v>
      </c>
      <c r="O98" s="47">
        <f t="shared" si="67"/>
        <v>58.431372549019812</v>
      </c>
      <c r="P98" s="48">
        <f t="shared" si="68"/>
        <v>-1</v>
      </c>
      <c r="Q98" s="49">
        <f t="shared" si="64"/>
        <v>-17.358101135190708</v>
      </c>
      <c r="R98" s="425">
        <f t="shared" si="69"/>
        <v>0.77096949891067812</v>
      </c>
      <c r="S98" s="459"/>
      <c r="T98" s="89">
        <v>0.52708333333333324</v>
      </c>
      <c r="U98" s="89">
        <v>0.53888888888888875</v>
      </c>
      <c r="V98" s="435">
        <v>5</v>
      </c>
      <c r="W98" s="90">
        <f t="shared" si="70"/>
        <v>16.99999999999994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-388.23529411764343</v>
      </c>
      <c r="AG98" s="428">
        <f t="shared" si="62"/>
        <v>0.73039215686274761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821</v>
      </c>
      <c r="H99" s="210">
        <f t="shared" si="65"/>
        <v>63496.14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1263.0769230769224</v>
      </c>
      <c r="O99" s="47">
        <f t="shared" si="67"/>
        <v>70.170940170940128</v>
      </c>
      <c r="P99" s="48">
        <f t="shared" si="68"/>
        <v>0</v>
      </c>
      <c r="Q99" s="49">
        <f t="shared" si="64"/>
        <v>-9.8290598290598723</v>
      </c>
      <c r="R99" s="425">
        <f t="shared" si="69"/>
        <v>0.87713675213675157</v>
      </c>
      <c r="S99" s="459"/>
      <c r="T99" s="89">
        <v>0.5430555555555554</v>
      </c>
      <c r="U99" s="89">
        <v>0.57013888888888875</v>
      </c>
      <c r="V99" s="435">
        <v>6</v>
      </c>
      <c r="W99" s="90">
        <f t="shared" si="70"/>
        <v>39.000000000000021</v>
      </c>
      <c r="X99" s="180"/>
      <c r="Y99" s="180"/>
      <c r="Z99" s="124"/>
      <c r="AA99" s="124"/>
      <c r="AB99" s="447"/>
      <c r="AC99" s="447"/>
      <c r="AD99" s="435"/>
      <c r="AE99" s="435">
        <v>1</v>
      </c>
      <c r="AF99" s="213">
        <f t="shared" si="61"/>
        <v>-176.92307692307759</v>
      </c>
      <c r="AG99" s="214">
        <f t="shared" si="62"/>
        <v>0.87713675213675169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1590</v>
      </c>
      <c r="H100" s="210">
        <f t="shared" si="65"/>
        <v>81789.599999999991</v>
      </c>
      <c r="I100" s="43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1271.9999999999991</v>
      </c>
      <c r="O100" s="47">
        <f t="shared" si="67"/>
        <v>63.599999999999952</v>
      </c>
      <c r="P100" s="48">
        <f t="shared" si="68"/>
        <v>0</v>
      </c>
      <c r="Q100" s="49">
        <f t="shared" si="64"/>
        <v>-8.4000000000000483</v>
      </c>
      <c r="R100" s="425">
        <f t="shared" si="69"/>
        <v>0.88333333333333264</v>
      </c>
      <c r="S100" s="459"/>
      <c r="T100" s="211">
        <v>0.57499999999999984</v>
      </c>
      <c r="U100" s="211">
        <v>0.62708333333333321</v>
      </c>
      <c r="V100" s="212">
        <v>7</v>
      </c>
      <c r="W100" s="90">
        <f t="shared" si="70"/>
        <v>75.000000000000057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-168.00000000000091</v>
      </c>
      <c r="AG100" s="428">
        <f t="shared" si="62"/>
        <v>0.88333333333333275</v>
      </c>
      <c r="AH100" s="468"/>
    </row>
    <row r="101" spans="1:34" s="218" customFormat="1" ht="19.149999999999999" customHeight="1">
      <c r="A101" s="490"/>
      <c r="B101" s="421" t="s">
        <v>203</v>
      </c>
      <c r="C101" s="55"/>
      <c r="D101" s="82" t="s">
        <v>252</v>
      </c>
      <c r="E101" s="83"/>
      <c r="F101" s="354">
        <v>29.113149847094796</v>
      </c>
      <c r="G101" s="57">
        <v>416.78000000000003</v>
      </c>
      <c r="H101" s="210">
        <f t="shared" si="65"/>
        <v>12133.778593272171</v>
      </c>
      <c r="I101" s="435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1250.3400000000047</v>
      </c>
      <c r="O101" s="47">
        <f t="shared" si="67"/>
        <v>62.517000000000237</v>
      </c>
      <c r="P101" s="48">
        <f t="shared" si="68"/>
        <v>0</v>
      </c>
      <c r="Q101" s="49">
        <f t="shared" si="64"/>
        <v>-6.7329999999997625</v>
      </c>
      <c r="R101" s="425">
        <f t="shared" si="69"/>
        <v>0.90277256317689869</v>
      </c>
      <c r="S101" s="459"/>
      <c r="T101" s="211">
        <v>0.64236111111111094</v>
      </c>
      <c r="U101" s="89">
        <v>0.65624999999999978</v>
      </c>
      <c r="V101" s="212">
        <v>22</v>
      </c>
      <c r="W101" s="90">
        <f t="shared" si="70"/>
        <v>19.999999999999929</v>
      </c>
      <c r="X101" s="220">
        <v>0.63194444444444442</v>
      </c>
      <c r="Y101" s="220">
        <v>0.64166666666666672</v>
      </c>
      <c r="Z101" s="217"/>
      <c r="AA101" s="217"/>
      <c r="AB101" s="447"/>
      <c r="AC101" s="447"/>
      <c r="AD101" s="435"/>
      <c r="AE101" s="435"/>
      <c r="AF101" s="213">
        <f t="shared" si="61"/>
        <v>-134.65999999999531</v>
      </c>
      <c r="AG101" s="214">
        <f t="shared" si="62"/>
        <v>0.90277256317689869</v>
      </c>
      <c r="AH101" s="468"/>
    </row>
    <row r="102" spans="1:34" s="218" customFormat="1" ht="19.149999999999999" customHeight="1">
      <c r="A102" s="490"/>
      <c r="B102" s="421" t="s">
        <v>207</v>
      </c>
      <c r="C102" s="175"/>
      <c r="D102" s="176" t="s">
        <v>246</v>
      </c>
      <c r="E102" s="177"/>
      <c r="F102" s="354">
        <v>50.67</v>
      </c>
      <c r="G102" s="57">
        <v>705.95999999999992</v>
      </c>
      <c r="H102" s="210">
        <f t="shared" si="65"/>
        <v>35770.993199999997</v>
      </c>
      <c r="I102" s="421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1323.6749999999981</v>
      </c>
      <c r="O102" s="47">
        <f t="shared" si="67"/>
        <v>69.667105263157794</v>
      </c>
      <c r="P102" s="48">
        <f t="shared" si="68"/>
        <v>0</v>
      </c>
      <c r="Q102" s="49">
        <f t="shared" si="64"/>
        <v>-9.2802631578948365</v>
      </c>
      <c r="R102" s="425">
        <f t="shared" si="69"/>
        <v>0.88244999999999874</v>
      </c>
      <c r="S102" s="459"/>
      <c r="T102" s="211">
        <v>0.66111111111111087</v>
      </c>
      <c r="U102" s="211">
        <v>0.68333333333333313</v>
      </c>
      <c r="V102" s="212">
        <v>7</v>
      </c>
      <c r="W102" s="90">
        <f t="shared" si="70"/>
        <v>32.000000000000043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-176.32500000000186</v>
      </c>
      <c r="AG102" s="428">
        <f t="shared" si="62"/>
        <v>0.88244999999999874</v>
      </c>
      <c r="AH102" s="468"/>
    </row>
    <row r="103" spans="1:34" s="218" customFormat="1" ht="19.149999999999999" customHeight="1">
      <c r="A103" s="490"/>
      <c r="B103" s="421" t="s">
        <v>118</v>
      </c>
      <c r="C103" s="221"/>
      <c r="D103" s="82" t="s">
        <v>298</v>
      </c>
      <c r="E103" s="83"/>
      <c r="F103" s="354">
        <v>30.13</v>
      </c>
      <c r="G103" s="57">
        <v>1413</v>
      </c>
      <c r="H103" s="210">
        <f t="shared" si="65"/>
        <v>42573.689999999995</v>
      </c>
      <c r="I103" s="222">
        <v>1</v>
      </c>
      <c r="J103" s="46">
        <v>18</v>
      </c>
      <c r="K103" s="44">
        <v>1200</v>
      </c>
      <c r="L103" s="47">
        <v>66.666666666666671</v>
      </c>
      <c r="M103" s="87">
        <v>18</v>
      </c>
      <c r="N103" s="44">
        <f t="shared" si="66"/>
        <v>1046.6666666666663</v>
      </c>
      <c r="O103" s="47">
        <f t="shared" si="67"/>
        <v>58.148148148148124</v>
      </c>
      <c r="P103" s="48">
        <f t="shared" si="68"/>
        <v>0</v>
      </c>
      <c r="Q103" s="49">
        <f t="shared" si="64"/>
        <v>-8.5185185185185475</v>
      </c>
      <c r="R103" s="425">
        <f t="shared" si="69"/>
        <v>0.87222222222222179</v>
      </c>
      <c r="S103" s="459"/>
      <c r="T103" s="211">
        <v>0.68819444444444422</v>
      </c>
      <c r="U103" s="211">
        <v>0.74444444444444424</v>
      </c>
      <c r="V103" s="212">
        <v>7</v>
      </c>
      <c r="W103" s="90">
        <f t="shared" si="70"/>
        <v>81.000000000000028</v>
      </c>
      <c r="X103" s="220"/>
      <c r="Y103" s="220"/>
      <c r="Z103" s="217"/>
      <c r="AA103" s="217"/>
      <c r="AB103" s="447"/>
      <c r="AC103" s="447"/>
      <c r="AD103" s="435">
        <v>1</v>
      </c>
      <c r="AE103" s="435"/>
      <c r="AF103" s="54">
        <f t="shared" si="61"/>
        <v>-153.33333333333371</v>
      </c>
      <c r="AG103" s="428">
        <f t="shared" si="62"/>
        <v>0.8722222222222219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18.75</v>
      </c>
      <c r="K108" s="101">
        <v>1396.875</v>
      </c>
      <c r="L108" s="104">
        <v>74.808251096491219</v>
      </c>
      <c r="M108" s="101">
        <f t="shared" ref="M108:O108" si="71">AVERAGE(M96:M107)</f>
        <v>18.625</v>
      </c>
      <c r="N108" s="101">
        <f t="shared" si="71"/>
        <v>1204.6089418968663</v>
      </c>
      <c r="O108" s="104">
        <f t="shared" si="71"/>
        <v>64.779123845867886</v>
      </c>
      <c r="P108" s="54">
        <f t="shared" ref="P108:P118" si="72">M108-J108</f>
        <v>-0.125</v>
      </c>
      <c r="Q108" s="88">
        <f t="shared" ref="Q108:Q118" si="73">O108-L108</f>
        <v>-10.029127250623333</v>
      </c>
      <c r="R108" s="105">
        <f t="shared" ref="R108:R118" si="74">O108/L108</f>
        <v>0.86593554716728649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3</v>
      </c>
      <c r="AF108" s="54">
        <f t="shared" si="61"/>
        <v>-192.26605810313367</v>
      </c>
      <c r="AG108" s="428">
        <f t="shared" si="62"/>
        <v>0.86235986891945693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1767</v>
      </c>
      <c r="H109" s="45">
        <f t="shared" ref="H109:H119" si="75">F109*G109</f>
        <v>52949.026915113864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8" si="76">G109/W109*60</f>
        <v>1191.2359550561798</v>
      </c>
      <c r="O109" s="47">
        <f t="shared" ref="O109:O118" si="77">N109/M109</f>
        <v>66.17977528089888</v>
      </c>
      <c r="P109" s="48">
        <f t="shared" si="72"/>
        <v>0</v>
      </c>
      <c r="Q109" s="49">
        <f t="shared" si="73"/>
        <v>-0.48689138576779101</v>
      </c>
      <c r="R109" s="425">
        <f t="shared" si="74"/>
        <v>0.99269662921348312</v>
      </c>
      <c r="S109" s="494">
        <f>R121</f>
        <v>0.8876593869539362</v>
      </c>
      <c r="T109" s="226">
        <v>0.5</v>
      </c>
      <c r="U109" s="226">
        <v>0.56180555555555556</v>
      </c>
      <c r="V109" s="227">
        <v>5</v>
      </c>
      <c r="W109" s="418">
        <f t="shared" si="70"/>
        <v>89</v>
      </c>
      <c r="X109" s="53"/>
      <c r="Y109" s="53"/>
      <c r="Z109" s="54"/>
      <c r="AA109" s="54"/>
      <c r="AB109" s="447"/>
      <c r="AC109" s="447"/>
      <c r="AD109" s="435">
        <v>1</v>
      </c>
      <c r="AE109" s="435"/>
      <c r="AF109" s="48">
        <f t="shared" si="61"/>
        <v>-8.7640449438201813</v>
      </c>
      <c r="AG109" s="125">
        <f t="shared" si="62"/>
        <v>0.99269662921348323</v>
      </c>
      <c r="AH109" s="468">
        <f>AG121</f>
        <v>0.88539110155470968</v>
      </c>
    </row>
    <row r="110" spans="1:34" ht="19.149999999999999" customHeight="1">
      <c r="A110" s="492"/>
      <c r="B110" s="421" t="s">
        <v>238</v>
      </c>
      <c r="C110" s="175"/>
      <c r="D110" s="42" t="s">
        <v>260</v>
      </c>
      <c r="E110" s="177"/>
      <c r="F110" s="343">
        <v>71.55</v>
      </c>
      <c r="G110" s="174">
        <v>768</v>
      </c>
      <c r="H110" s="45">
        <f t="shared" si="75"/>
        <v>54950.399999999994</v>
      </c>
      <c r="I110" s="421"/>
      <c r="J110" s="46">
        <v>18</v>
      </c>
      <c r="K110" s="44">
        <v>1385</v>
      </c>
      <c r="L110" s="47">
        <v>76.944444444444443</v>
      </c>
      <c r="M110" s="419">
        <v>18</v>
      </c>
      <c r="N110" s="44">
        <f t="shared" si="76"/>
        <v>1245.4054054054045</v>
      </c>
      <c r="O110" s="47">
        <f t="shared" si="77"/>
        <v>69.189189189189136</v>
      </c>
      <c r="P110" s="48">
        <f t="shared" si="72"/>
        <v>0</v>
      </c>
      <c r="Q110" s="49">
        <f t="shared" si="73"/>
        <v>-7.7552552552553067</v>
      </c>
      <c r="R110" s="425">
        <f t="shared" si="74"/>
        <v>0.8992096789930718</v>
      </c>
      <c r="S110" s="495"/>
      <c r="T110" s="226">
        <v>0.56736111111111109</v>
      </c>
      <c r="U110" s="226">
        <v>0.59305555555555556</v>
      </c>
      <c r="V110" s="227">
        <v>8</v>
      </c>
      <c r="W110" s="418">
        <f t="shared" si="70"/>
        <v>37.000000000000028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-139.59459459459549</v>
      </c>
      <c r="AG110" s="125">
        <f t="shared" si="62"/>
        <v>0.8992096789930718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261</v>
      </c>
      <c r="E111" s="177"/>
      <c r="F111" s="343">
        <v>59.54</v>
      </c>
      <c r="G111" s="57">
        <v>1246</v>
      </c>
      <c r="H111" s="45">
        <f t="shared" si="75"/>
        <v>74186.84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25">
        <f t="shared" si="74"/>
        <v>0.91488710763017866</v>
      </c>
      <c r="S111" s="495"/>
      <c r="T111" s="226">
        <v>0.60902777777777772</v>
      </c>
      <c r="U111" s="226">
        <v>0.64999999999999991</v>
      </c>
      <c r="V111" s="227">
        <v>23</v>
      </c>
      <c r="W111" s="418">
        <f t="shared" si="70"/>
        <v>58.99999999999995</v>
      </c>
      <c r="X111" s="53">
        <v>0.59722222222222221</v>
      </c>
      <c r="Y111" s="53">
        <v>0.60833333333333328</v>
      </c>
      <c r="Z111" s="54"/>
      <c r="AA111" s="54"/>
      <c r="AB111" s="447"/>
      <c r="AC111" s="447"/>
      <c r="AD111" s="435"/>
      <c r="AE111" s="435"/>
      <c r="AF111" s="48">
        <f t="shared" si="61"/>
        <v>-117.8813559322025</v>
      </c>
      <c r="AG111" s="125">
        <f t="shared" si="62"/>
        <v>0.91488710763017866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262</v>
      </c>
      <c r="E112" s="83"/>
      <c r="F112" s="343">
        <v>55.56</v>
      </c>
      <c r="G112" s="57">
        <v>844</v>
      </c>
      <c r="H112" s="45">
        <f t="shared" si="75"/>
        <v>46892.639999999999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1332.6315789473674</v>
      </c>
      <c r="O112" s="47">
        <f t="shared" si="77"/>
        <v>83.289473684210463</v>
      </c>
      <c r="P112" s="48">
        <f t="shared" si="72"/>
        <v>0</v>
      </c>
      <c r="Q112" s="49">
        <f t="shared" si="73"/>
        <v>-6.7105263157895365</v>
      </c>
      <c r="R112" s="425">
        <f t="shared" si="74"/>
        <v>0.92543859649122739</v>
      </c>
      <c r="S112" s="495"/>
      <c r="T112" s="226">
        <v>0.70833333333333337</v>
      </c>
      <c r="U112" s="226">
        <v>0.73472222222222228</v>
      </c>
      <c r="V112" s="227">
        <v>5</v>
      </c>
      <c r="W112" s="418">
        <f t="shared" si="70"/>
        <v>38.000000000000028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-107.36842105263258</v>
      </c>
      <c r="AG112" s="125">
        <f t="shared" si="62"/>
        <v>0.92543859649122739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263</v>
      </c>
      <c r="E113" s="83"/>
      <c r="F113" s="343">
        <v>54.09</v>
      </c>
      <c r="G113" s="57">
        <v>804</v>
      </c>
      <c r="H113" s="45">
        <f t="shared" si="75"/>
        <v>43488.36</v>
      </c>
      <c r="I113" s="435"/>
      <c r="J113" s="46">
        <v>16</v>
      </c>
      <c r="K113" s="44">
        <v>1440</v>
      </c>
      <c r="L113" s="47">
        <v>90</v>
      </c>
      <c r="M113" s="424">
        <v>16</v>
      </c>
      <c r="N113" s="44">
        <f t="shared" si="76"/>
        <v>1303.7837837837828</v>
      </c>
      <c r="O113" s="47">
        <f t="shared" si="77"/>
        <v>81.486486486486427</v>
      </c>
      <c r="P113" s="48">
        <f t="shared" si="72"/>
        <v>0</v>
      </c>
      <c r="Q113" s="49">
        <f t="shared" si="73"/>
        <v>-8.5135135135135727</v>
      </c>
      <c r="R113" s="425">
        <f t="shared" si="74"/>
        <v>0.90540540540540471</v>
      </c>
      <c r="S113" s="495"/>
      <c r="T113" s="226">
        <v>0.73888888888888893</v>
      </c>
      <c r="U113" s="226">
        <v>0.76458333333333339</v>
      </c>
      <c r="V113" s="227">
        <v>6</v>
      </c>
      <c r="W113" s="418">
        <f t="shared" si="70"/>
        <v>37.000000000000028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-136.21621621621716</v>
      </c>
      <c r="AG113" s="125">
        <f t="shared" si="62"/>
        <v>0.90540540540540471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264</v>
      </c>
      <c r="E114" s="43"/>
      <c r="F114" s="343">
        <v>52.21</v>
      </c>
      <c r="G114" s="44">
        <v>930</v>
      </c>
      <c r="H114" s="45">
        <f t="shared" si="75"/>
        <v>48555.3</v>
      </c>
      <c r="I114" s="435"/>
      <c r="J114" s="46">
        <v>17</v>
      </c>
      <c r="K114" s="44">
        <v>1440</v>
      </c>
      <c r="L114" s="47">
        <v>84.705882352941174</v>
      </c>
      <c r="M114" s="424">
        <v>17</v>
      </c>
      <c r="N114" s="44">
        <f t="shared" si="76"/>
        <v>1297.674418604651</v>
      </c>
      <c r="O114" s="47">
        <f t="shared" si="77"/>
        <v>76.333789329685359</v>
      </c>
      <c r="P114" s="48">
        <f t="shared" si="72"/>
        <v>0</v>
      </c>
      <c r="Q114" s="49">
        <f t="shared" si="73"/>
        <v>-8.3720930232558146</v>
      </c>
      <c r="R114" s="425">
        <f t="shared" si="74"/>
        <v>0.90116279069767435</v>
      </c>
      <c r="S114" s="495"/>
      <c r="T114" s="226">
        <v>0.76944444444444449</v>
      </c>
      <c r="U114" s="226">
        <v>0.7993055555555556</v>
      </c>
      <c r="V114" s="227">
        <v>7</v>
      </c>
      <c r="W114" s="418">
        <f t="shared" si="70"/>
        <v>43.000000000000007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-142.32558139534899</v>
      </c>
      <c r="AG114" s="125">
        <f t="shared" si="62"/>
        <v>0.90116279069767435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265</v>
      </c>
      <c r="E115" s="83"/>
      <c r="F115" s="343">
        <v>58.17</v>
      </c>
      <c r="G115" s="229">
        <v>1007</v>
      </c>
      <c r="H115" s="45">
        <f t="shared" si="75"/>
        <v>58577.19</v>
      </c>
      <c r="I115" s="435"/>
      <c r="J115" s="46">
        <v>16</v>
      </c>
      <c r="K115" s="44">
        <v>1636</v>
      </c>
      <c r="L115" s="47">
        <v>102.25</v>
      </c>
      <c r="M115" s="424">
        <v>16</v>
      </c>
      <c r="N115" s="44">
        <f t="shared" si="76"/>
        <v>1405.1162790697672</v>
      </c>
      <c r="O115" s="47">
        <f t="shared" si="77"/>
        <v>87.819767441860449</v>
      </c>
      <c r="P115" s="48">
        <f t="shared" si="72"/>
        <v>0</v>
      </c>
      <c r="Q115" s="49">
        <f t="shared" si="73"/>
        <v>-14.430232558139551</v>
      </c>
      <c r="R115" s="425">
        <f t="shared" si="74"/>
        <v>0.85887303121623915</v>
      </c>
      <c r="S115" s="495"/>
      <c r="T115" s="226">
        <v>0.8041666666666667</v>
      </c>
      <c r="U115" s="226">
        <v>0.83402777777777781</v>
      </c>
      <c r="V115" s="227">
        <v>7</v>
      </c>
      <c r="W115" s="418">
        <f t="shared" si="70"/>
        <v>43.000000000000007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-230.88372093023281</v>
      </c>
      <c r="AG115" s="125">
        <f t="shared" si="62"/>
        <v>0.85887303121623915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266</v>
      </c>
      <c r="E116" s="83"/>
      <c r="F116" s="343">
        <v>57.3</v>
      </c>
      <c r="G116" s="229">
        <v>1254</v>
      </c>
      <c r="H116" s="45">
        <f t="shared" si="75"/>
        <v>71854.2</v>
      </c>
      <c r="I116" s="435"/>
      <c r="J116" s="46">
        <v>19</v>
      </c>
      <c r="K116" s="44">
        <v>1440</v>
      </c>
      <c r="L116" s="47">
        <v>75.78947368421052</v>
      </c>
      <c r="M116" s="424">
        <v>19</v>
      </c>
      <c r="N116" s="44">
        <f t="shared" si="76"/>
        <v>1320.0000000000011</v>
      </c>
      <c r="O116" s="47">
        <f t="shared" si="77"/>
        <v>69.473684210526372</v>
      </c>
      <c r="P116" s="48">
        <f t="shared" si="72"/>
        <v>0</v>
      </c>
      <c r="Q116" s="49">
        <f t="shared" si="73"/>
        <v>-6.3157894736841484</v>
      </c>
      <c r="R116" s="425">
        <f t="shared" si="74"/>
        <v>0.91666666666666752</v>
      </c>
      <c r="S116" s="495"/>
      <c r="T116" s="226">
        <v>0.84930555555555554</v>
      </c>
      <c r="U116" s="226">
        <v>0.88888888888888884</v>
      </c>
      <c r="V116" s="227">
        <v>22</v>
      </c>
      <c r="W116" s="418">
        <f t="shared" si="70"/>
        <v>56.999999999999957</v>
      </c>
      <c r="X116" s="216">
        <v>0.83888888888888891</v>
      </c>
      <c r="Y116" s="216">
        <v>0.84861111111111109</v>
      </c>
      <c r="Z116" s="217"/>
      <c r="AA116" s="217"/>
      <c r="AB116" s="447"/>
      <c r="AC116" s="447"/>
      <c r="AD116" s="221"/>
      <c r="AE116" s="221"/>
      <c r="AF116" s="48">
        <f t="shared" si="61"/>
        <v>-119.99999999999886</v>
      </c>
      <c r="AG116" s="125">
        <f t="shared" si="62"/>
        <v>0.91666666666666741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267</v>
      </c>
      <c r="E117" s="83"/>
      <c r="F117" s="343">
        <v>51.06</v>
      </c>
      <c r="G117" s="229">
        <v>1415</v>
      </c>
      <c r="H117" s="45">
        <f t="shared" si="75"/>
        <v>72249.900000000009</v>
      </c>
      <c r="I117" s="435"/>
      <c r="J117" s="46">
        <v>16</v>
      </c>
      <c r="K117" s="44">
        <v>1500</v>
      </c>
      <c r="L117" s="47">
        <v>93.75</v>
      </c>
      <c r="M117" s="424">
        <v>16</v>
      </c>
      <c r="N117" s="44">
        <f t="shared" si="76"/>
        <v>1326.5625000000016</v>
      </c>
      <c r="O117" s="47">
        <f t="shared" si="77"/>
        <v>82.910156250000099</v>
      </c>
      <c r="P117" s="48">
        <f t="shared" si="72"/>
        <v>0</v>
      </c>
      <c r="Q117" s="49">
        <f t="shared" si="73"/>
        <v>-10.839843749999901</v>
      </c>
      <c r="R117" s="425">
        <f t="shared" si="74"/>
        <v>0.88437500000000102</v>
      </c>
      <c r="S117" s="495"/>
      <c r="T117" s="226">
        <v>0.89374999999999993</v>
      </c>
      <c r="U117" s="226">
        <v>0.93819444444444433</v>
      </c>
      <c r="V117" s="227">
        <v>7</v>
      </c>
      <c r="W117" s="418">
        <f t="shared" si="70"/>
        <v>63.999999999999929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-173.43749999999841</v>
      </c>
      <c r="AG117" s="125">
        <f t="shared" si="62"/>
        <v>0.88437500000000102</v>
      </c>
      <c r="AH117" s="468"/>
    </row>
    <row r="118" spans="1:34" s="218" customFormat="1" ht="19.149999999999999" customHeight="1">
      <c r="A118" s="492"/>
      <c r="B118" s="421" t="s">
        <v>227</v>
      </c>
      <c r="C118" s="163"/>
      <c r="D118" s="176" t="s">
        <v>248</v>
      </c>
      <c r="E118" s="43"/>
      <c r="F118" s="343">
        <v>53.68</v>
      </c>
      <c r="G118" s="44">
        <v>206</v>
      </c>
      <c r="H118" s="45">
        <f t="shared" si="75"/>
        <v>11058.08</v>
      </c>
      <c r="I118" s="435"/>
      <c r="J118" s="46">
        <v>20</v>
      </c>
      <c r="K118" s="44">
        <v>1500</v>
      </c>
      <c r="L118" s="47">
        <v>75</v>
      </c>
      <c r="M118" s="424">
        <v>20</v>
      </c>
      <c r="N118" s="44">
        <f t="shared" si="76"/>
        <v>1030.0000000000036</v>
      </c>
      <c r="O118" s="47">
        <f t="shared" si="77"/>
        <v>51.500000000000185</v>
      </c>
      <c r="P118" s="48">
        <f t="shared" si="72"/>
        <v>0</v>
      </c>
      <c r="Q118" s="49">
        <f t="shared" si="73"/>
        <v>-23.499999999999815</v>
      </c>
      <c r="R118" s="425">
        <f t="shared" si="74"/>
        <v>0.68666666666666909</v>
      </c>
      <c r="S118" s="495"/>
      <c r="T118" s="226">
        <v>0.94236111111111098</v>
      </c>
      <c r="U118" s="226">
        <v>0.95069444444444429</v>
      </c>
      <c r="V118" s="227">
        <v>6</v>
      </c>
      <c r="W118" s="418">
        <f t="shared" si="70"/>
        <v>11.999999999999957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-469.99999999999636</v>
      </c>
      <c r="AG118" s="125">
        <f t="shared" si="62"/>
        <v>0.68666666666666909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17.399999999999999</v>
      </c>
      <c r="K121" s="202">
        <v>1436.6</v>
      </c>
      <c r="L121" s="203">
        <v>83.205091159270722</v>
      </c>
      <c r="M121" s="202">
        <f t="shared" ref="M121:O121" si="78">AVERAGE(M109:M120)</f>
        <v>17.399999999999999</v>
      </c>
      <c r="N121" s="202">
        <f t="shared" si="78"/>
        <v>1271.9528564934958</v>
      </c>
      <c r="O121" s="203">
        <f t="shared" si="78"/>
        <v>73.857780209884623</v>
      </c>
      <c r="P121" s="48">
        <f t="shared" ref="P121:P130" si="79">M121-J121</f>
        <v>0</v>
      </c>
      <c r="Q121" s="49">
        <f t="shared" ref="Q121:Q130" si="80">O121-L121</f>
        <v>-9.3473109493860989</v>
      </c>
      <c r="R121" s="172">
        <f t="shared" ref="R121:R130" si="81">O121/L121</f>
        <v>0.8876593869539362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0</v>
      </c>
      <c r="AF121" s="48">
        <f>N121-K121</f>
        <v>-164.64714350650411</v>
      </c>
      <c r="AG121" s="125">
        <f>N121/K121</f>
        <v>0.88539110155470968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1801</v>
      </c>
      <c r="H122" s="45">
        <f t="shared" ref="H122:H132" si="82">F122*G122</f>
        <v>105664.67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1334.0740740740735</v>
      </c>
      <c r="O122" s="237">
        <f t="shared" ref="O122:O130" si="84">N122/M122</f>
        <v>70.21442495126702</v>
      </c>
      <c r="P122" s="108">
        <f t="shared" si="79"/>
        <v>0</v>
      </c>
      <c r="Q122" s="182">
        <f t="shared" si="80"/>
        <v>-5.5750487329435003</v>
      </c>
      <c r="R122" s="109">
        <f t="shared" si="81"/>
        <v>0.9264403292181066</v>
      </c>
      <c r="S122" s="459">
        <f>R134</f>
        <v>0.90015424982523995</v>
      </c>
      <c r="T122" s="50">
        <v>0.5</v>
      </c>
      <c r="U122" s="50">
        <v>0.55625000000000002</v>
      </c>
      <c r="V122" s="227">
        <v>5</v>
      </c>
      <c r="W122" s="418">
        <f t="shared" si="70"/>
        <v>81.000000000000028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-105.92592592592655</v>
      </c>
      <c r="AG122" s="425">
        <f t="shared" si="62"/>
        <v>0.9264403292181066</v>
      </c>
      <c r="AH122" s="473">
        <f>AG134</f>
        <v>0.90729944048056743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1799</v>
      </c>
      <c r="H123" s="45">
        <f t="shared" si="82"/>
        <v>107076.48000000001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1269.8823529411761</v>
      </c>
      <c r="O123" s="86">
        <f t="shared" si="84"/>
        <v>60.470588235294102</v>
      </c>
      <c r="P123" s="54">
        <f t="shared" si="79"/>
        <v>0</v>
      </c>
      <c r="Q123" s="88">
        <f t="shared" si="80"/>
        <v>-5.4817927170868472</v>
      </c>
      <c r="R123" s="428">
        <f t="shared" si="81"/>
        <v>0.91688256530048828</v>
      </c>
      <c r="S123" s="459"/>
      <c r="T123" s="50">
        <v>0.56111111111111112</v>
      </c>
      <c r="U123" s="50">
        <v>0.62013888888888891</v>
      </c>
      <c r="V123" s="227">
        <v>7</v>
      </c>
      <c r="W123" s="418">
        <f t="shared" si="70"/>
        <v>85.000000000000014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-115.11764705882388</v>
      </c>
      <c r="AG123" s="425">
        <f t="shared" si="62"/>
        <v>0.91688256530048817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1869</v>
      </c>
      <c r="H124" s="45">
        <f t="shared" si="82"/>
        <v>119466.48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1334.9999999999995</v>
      </c>
      <c r="O124" s="237">
        <f t="shared" si="84"/>
        <v>70.263157894736821</v>
      </c>
      <c r="P124" s="108">
        <f t="shared" si="79"/>
        <v>0</v>
      </c>
      <c r="Q124" s="182">
        <f t="shared" si="80"/>
        <v>-5.5263157894736992</v>
      </c>
      <c r="R124" s="109">
        <f t="shared" si="81"/>
        <v>0.92708333333333315</v>
      </c>
      <c r="S124" s="497"/>
      <c r="T124" s="50">
        <v>0.63611111111111107</v>
      </c>
      <c r="U124" s="50">
        <v>0.69444444444444442</v>
      </c>
      <c r="V124" s="227">
        <v>23</v>
      </c>
      <c r="W124" s="418">
        <f t="shared" si="70"/>
        <v>84.000000000000028</v>
      </c>
      <c r="X124" s="188">
        <v>0.625</v>
      </c>
      <c r="Y124" s="188">
        <v>0.63541666666666663</v>
      </c>
      <c r="Z124" s="54"/>
      <c r="AA124" s="54"/>
      <c r="AB124" s="447"/>
      <c r="AC124" s="447"/>
      <c r="AD124" s="435">
        <v>1</v>
      </c>
      <c r="AE124" s="435"/>
      <c r="AF124" s="108">
        <f t="shared" si="61"/>
        <v>-105.00000000000045</v>
      </c>
      <c r="AG124" s="109">
        <f t="shared" si="62"/>
        <v>0.92708333333333304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1157</v>
      </c>
      <c r="H125" s="45">
        <f t="shared" si="82"/>
        <v>65706.03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1446.2500000000005</v>
      </c>
      <c r="O125" s="237">
        <f t="shared" si="84"/>
        <v>80.347222222222243</v>
      </c>
      <c r="P125" s="108">
        <f t="shared" si="79"/>
        <v>0</v>
      </c>
      <c r="Q125" s="182">
        <f t="shared" si="80"/>
        <v>-10.541666666666643</v>
      </c>
      <c r="R125" s="109">
        <f t="shared" si="81"/>
        <v>0.88401589242053813</v>
      </c>
      <c r="S125" s="497"/>
      <c r="T125" s="50">
        <v>0.73472222222222217</v>
      </c>
      <c r="U125" s="50">
        <v>0.76805555555555549</v>
      </c>
      <c r="V125" s="227">
        <v>5</v>
      </c>
      <c r="W125" s="418">
        <f t="shared" si="70"/>
        <v>47.999999999999986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-189.74999999999955</v>
      </c>
      <c r="AG125" s="425">
        <f t="shared" si="62"/>
        <v>0.88401589242053813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936</v>
      </c>
      <c r="H126" s="45">
        <f t="shared" si="82"/>
        <v>53230.32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1403.9999999999995</v>
      </c>
      <c r="O126" s="86">
        <f t="shared" si="84"/>
        <v>77.999999999999972</v>
      </c>
      <c r="P126" s="54">
        <f t="shared" si="79"/>
        <v>0</v>
      </c>
      <c r="Q126" s="88">
        <f t="shared" si="80"/>
        <v>-12.888888888888914</v>
      </c>
      <c r="R126" s="428">
        <f t="shared" si="81"/>
        <v>0.85819070904645445</v>
      </c>
      <c r="S126" s="497"/>
      <c r="T126" s="50">
        <v>0.77291666666666659</v>
      </c>
      <c r="U126" s="50">
        <v>0.80069444444444438</v>
      </c>
      <c r="V126" s="227">
        <v>7</v>
      </c>
      <c r="W126" s="418">
        <f t="shared" si="70"/>
        <v>40.000000000000014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-232.00000000000045</v>
      </c>
      <c r="AG126" s="109">
        <f t="shared" si="62"/>
        <v>0.85819070904645445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1146</v>
      </c>
      <c r="H127" s="45">
        <f t="shared" si="82"/>
        <v>54549.599999999999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1348.2352941176475</v>
      </c>
      <c r="O127" s="86">
        <f t="shared" si="84"/>
        <v>70.959752321981455</v>
      </c>
      <c r="P127" s="54">
        <f t="shared" si="79"/>
        <v>0</v>
      </c>
      <c r="Q127" s="88">
        <f t="shared" si="80"/>
        <v>-4.8297213622290656</v>
      </c>
      <c r="R127" s="428">
        <f t="shared" si="81"/>
        <v>0.93627450980392202</v>
      </c>
      <c r="S127" s="497"/>
      <c r="T127" s="50">
        <v>0.80486111111111103</v>
      </c>
      <c r="U127" s="50">
        <v>0.84027777777777768</v>
      </c>
      <c r="V127" s="421">
        <v>6</v>
      </c>
      <c r="W127" s="418">
        <f t="shared" si="70"/>
        <v>50.999999999999979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-91.764705882352473</v>
      </c>
      <c r="AG127" s="109">
        <f t="shared" si="62"/>
        <v>0.93627450980392191</v>
      </c>
      <c r="AH127" s="460"/>
    </row>
    <row r="128" spans="1:34" ht="19.149999999999999" customHeight="1">
      <c r="A128" s="496"/>
      <c r="B128" s="130" t="s">
        <v>238</v>
      </c>
      <c r="C128" s="157"/>
      <c r="D128" s="59" t="s">
        <v>272</v>
      </c>
      <c r="E128" s="83"/>
      <c r="F128" s="343">
        <v>63.92</v>
      </c>
      <c r="G128" s="57">
        <v>231</v>
      </c>
      <c r="H128" s="45">
        <f t="shared" si="82"/>
        <v>14765.52</v>
      </c>
      <c r="I128" s="435">
        <v>1</v>
      </c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1260.0000000000045</v>
      </c>
      <c r="O128" s="86">
        <f t="shared" si="84"/>
        <v>66.315789473684447</v>
      </c>
      <c r="P128" s="54">
        <f t="shared" si="79"/>
        <v>0</v>
      </c>
      <c r="Q128" s="88">
        <f t="shared" si="80"/>
        <v>-9.4736842105260735</v>
      </c>
      <c r="R128" s="428">
        <f t="shared" si="81"/>
        <v>0.87500000000000322</v>
      </c>
      <c r="S128" s="497"/>
      <c r="T128" s="50">
        <v>0.8555555555555554</v>
      </c>
      <c r="U128" s="50">
        <v>0.86319444444444426</v>
      </c>
      <c r="V128" s="421">
        <v>22</v>
      </c>
      <c r="W128" s="418">
        <f t="shared" si="70"/>
        <v>10.999999999999961</v>
      </c>
      <c r="X128" s="64">
        <v>0.84444444444444444</v>
      </c>
      <c r="Y128" s="64">
        <v>0.85416666666666663</v>
      </c>
      <c r="Z128" s="54"/>
      <c r="AA128" s="54"/>
      <c r="AB128" s="447"/>
      <c r="AC128" s="447"/>
      <c r="AD128" s="435"/>
      <c r="AE128" s="435"/>
      <c r="AF128" s="48">
        <f t="shared" si="61"/>
        <v>-179.99999999999545</v>
      </c>
      <c r="AG128" s="425">
        <f t="shared" si="62"/>
        <v>0.87500000000000311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276</v>
      </c>
      <c r="E129" s="60"/>
      <c r="F129" s="343">
        <v>50.67</v>
      </c>
      <c r="G129" s="57">
        <v>1048</v>
      </c>
      <c r="H129" s="45">
        <f t="shared" si="82"/>
        <v>53102.16</v>
      </c>
      <c r="I129" s="435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1397.3333333333333</v>
      </c>
      <c r="O129" s="86">
        <f t="shared" si="84"/>
        <v>77.629629629629619</v>
      </c>
      <c r="P129" s="54">
        <f t="shared" si="79"/>
        <v>0</v>
      </c>
      <c r="Q129" s="88">
        <f t="shared" si="80"/>
        <v>-5.7037037037037095</v>
      </c>
      <c r="R129" s="428">
        <f t="shared" si="81"/>
        <v>0.93155555555555547</v>
      </c>
      <c r="S129" s="497"/>
      <c r="T129" s="50">
        <v>0.86805555555555536</v>
      </c>
      <c r="U129" s="50">
        <v>0.89930555555555536</v>
      </c>
      <c r="V129" s="421">
        <v>7</v>
      </c>
      <c r="W129" s="418">
        <f t="shared" si="70"/>
        <v>45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-102.66666666666674</v>
      </c>
      <c r="AG129" s="109">
        <f t="shared" si="62"/>
        <v>0.93155555555555547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277</v>
      </c>
      <c r="E130" s="60"/>
      <c r="F130" s="343">
        <v>56.43</v>
      </c>
      <c r="G130" s="57">
        <v>896</v>
      </c>
      <c r="H130" s="45">
        <f t="shared" si="82"/>
        <v>50561.279999999999</v>
      </c>
      <c r="I130" s="435"/>
      <c r="J130" s="46">
        <v>16</v>
      </c>
      <c r="K130" s="44">
        <v>1500</v>
      </c>
      <c r="L130" s="47">
        <v>93.75</v>
      </c>
      <c r="M130" s="424">
        <v>17</v>
      </c>
      <c r="N130" s="57">
        <f t="shared" si="83"/>
        <v>1378.4615384615377</v>
      </c>
      <c r="O130" s="86">
        <f t="shared" si="84"/>
        <v>81.085972850678687</v>
      </c>
      <c r="P130" s="54">
        <f t="shared" si="79"/>
        <v>1</v>
      </c>
      <c r="Q130" s="88">
        <f t="shared" si="80"/>
        <v>-12.664027149321313</v>
      </c>
      <c r="R130" s="428">
        <f t="shared" si="81"/>
        <v>0.86491704374057266</v>
      </c>
      <c r="S130" s="497"/>
      <c r="T130" s="50">
        <v>0.90416666666666645</v>
      </c>
      <c r="U130" s="50">
        <v>0.9312499999999998</v>
      </c>
      <c r="V130" s="421">
        <v>7</v>
      </c>
      <c r="W130" s="418">
        <f t="shared" si="70"/>
        <v>39.000000000000021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-121.53846153846234</v>
      </c>
      <c r="AG130" s="109">
        <f t="shared" si="62"/>
        <v>0.91897435897435842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1490.7777777777778</v>
      </c>
      <c r="L134" s="243">
        <v>80.88570964448158</v>
      </c>
      <c r="M134" s="242">
        <f t="shared" ref="M134:O134" si="85">AVERAGE(M122:M133)</f>
        <v>18.666666666666668</v>
      </c>
      <c r="N134" s="242">
        <f t="shared" si="85"/>
        <v>1352.5818436586414</v>
      </c>
      <c r="O134" s="243">
        <f t="shared" si="85"/>
        <v>72.809615286610494</v>
      </c>
      <c r="P134" s="51">
        <f t="shared" ref="P134:P143" si="86">M134-J134</f>
        <v>0.11111111111111072</v>
      </c>
      <c r="Q134" s="139">
        <f t="shared" ref="Q134:Q143" si="87">O134-L134</f>
        <v>-8.0760943578710851</v>
      </c>
      <c r="R134" s="244">
        <f t="shared" ref="R134:R143" si="88">O134/L134</f>
        <v>0.90015424982523995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-138.19593411913638</v>
      </c>
      <c r="AG134" s="425">
        <f t="shared" si="62"/>
        <v>0.90729944048056743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1944</v>
      </c>
      <c r="H135" s="245">
        <f t="shared" ref="H135:H146" si="89">F135*G135</f>
        <v>105150.96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1422.4390243902435</v>
      </c>
      <c r="O135" s="115">
        <f t="shared" ref="O135:O143" si="91">N135/M135</f>
        <v>83.672883787661377</v>
      </c>
      <c r="P135" s="54">
        <f t="shared" si="86"/>
        <v>1</v>
      </c>
      <c r="Q135" s="88">
        <f t="shared" si="87"/>
        <v>-10.077116212338623</v>
      </c>
      <c r="R135" s="428">
        <f t="shared" si="88"/>
        <v>0.89251076040172139</v>
      </c>
      <c r="S135" s="495">
        <f>R147</f>
        <v>0.91055039460673914</v>
      </c>
      <c r="T135" s="246">
        <v>0.5</v>
      </c>
      <c r="U135" s="50">
        <v>0.55694444444444446</v>
      </c>
      <c r="V135" s="142">
        <v>5</v>
      </c>
      <c r="W135" s="247">
        <f t="shared" ref="W135:W147" si="92">(U135-T135)*24*60</f>
        <v>82.000000000000028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-77.560975609756497</v>
      </c>
      <c r="AG135" s="120">
        <f t="shared" si="62"/>
        <v>0.948292682926829</v>
      </c>
      <c r="AH135" s="468">
        <f>AG147</f>
        <v>0.92525548266132229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960.80000000000007</v>
      </c>
      <c r="H136" s="84">
        <f t="shared" si="89"/>
        <v>51181.816000000006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1406.0487804878044</v>
      </c>
      <c r="O136" s="86">
        <f t="shared" si="91"/>
        <v>87.878048780487774</v>
      </c>
      <c r="P136" s="54">
        <f t="shared" si="86"/>
        <v>0</v>
      </c>
      <c r="Q136" s="88">
        <f t="shared" si="87"/>
        <v>-5.8719512195122263</v>
      </c>
      <c r="R136" s="428">
        <f t="shared" si="88"/>
        <v>0.93736585365853631</v>
      </c>
      <c r="S136" s="495"/>
      <c r="T136" s="246">
        <v>0.56180555555555556</v>
      </c>
      <c r="U136" s="50">
        <v>0.59027777777777779</v>
      </c>
      <c r="V136" s="142">
        <v>7</v>
      </c>
      <c r="W136" s="247">
        <f t="shared" si="92"/>
        <v>41.000000000000014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-93.951219512195621</v>
      </c>
      <c r="AG136" s="125">
        <f t="shared" si="62"/>
        <v>0.93736585365853631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280</v>
      </c>
      <c r="E137" s="83"/>
      <c r="F137" s="343">
        <v>57.734999999999999</v>
      </c>
      <c r="G137" s="209">
        <v>1490</v>
      </c>
      <c r="H137" s="84">
        <f t="shared" si="89"/>
        <v>86025.15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1375.3846153846168</v>
      </c>
      <c r="O137" s="86">
        <f t="shared" si="91"/>
        <v>85.961538461538552</v>
      </c>
      <c r="P137" s="54">
        <f t="shared" si="86"/>
        <v>0</v>
      </c>
      <c r="Q137" s="88">
        <f t="shared" si="87"/>
        <v>-11.850961538461448</v>
      </c>
      <c r="R137" s="428">
        <f t="shared" si="88"/>
        <v>0.87884000983042609</v>
      </c>
      <c r="S137" s="495"/>
      <c r="T137" s="50">
        <v>0.60555555555555551</v>
      </c>
      <c r="U137" s="50">
        <v>0.65069444444444435</v>
      </c>
      <c r="V137" s="249">
        <v>22</v>
      </c>
      <c r="W137" s="247">
        <f t="shared" si="92"/>
        <v>64.999999999999929</v>
      </c>
      <c r="X137" s="53">
        <v>0.59444444444444444</v>
      </c>
      <c r="Y137" s="53">
        <v>0.60416666666666663</v>
      </c>
      <c r="Z137" s="54"/>
      <c r="AA137" s="54"/>
      <c r="AB137" s="447"/>
      <c r="AC137" s="447"/>
      <c r="AD137" s="435"/>
      <c r="AE137" s="435"/>
      <c r="AF137" s="48">
        <f t="shared" si="61"/>
        <v>-189.61538461538316</v>
      </c>
      <c r="AG137" s="125">
        <f t="shared" si="62"/>
        <v>0.87884000983042609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1201</v>
      </c>
      <c r="H138" s="84">
        <f t="shared" si="89"/>
        <v>60854.670000000006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1412.9411764705887</v>
      </c>
      <c r="O138" s="86">
        <f t="shared" si="91"/>
        <v>78.496732026143818</v>
      </c>
      <c r="P138" s="54">
        <f t="shared" si="86"/>
        <v>0</v>
      </c>
      <c r="Q138" s="88">
        <f t="shared" si="87"/>
        <v>-4.8366013071895111</v>
      </c>
      <c r="R138" s="434">
        <f t="shared" si="88"/>
        <v>0.94196078431372587</v>
      </c>
      <c r="S138" s="495"/>
      <c r="T138" s="50">
        <v>0.65555555555555545</v>
      </c>
      <c r="U138" s="50">
        <v>0.6909722222222221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447"/>
      <c r="AC138" s="447"/>
      <c r="AD138" s="435"/>
      <c r="AE138" s="435">
        <v>1</v>
      </c>
      <c r="AF138" s="48">
        <f t="shared" si="61"/>
        <v>-87.058823529411256</v>
      </c>
      <c r="AG138" s="125">
        <f t="shared" si="62"/>
        <v>0.94196078431372587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1203</v>
      </c>
      <c r="H139" s="84">
        <f t="shared" si="89"/>
        <v>61328.939999999995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1336.6666666666674</v>
      </c>
      <c r="O139" s="86">
        <f t="shared" si="91"/>
        <v>66.833333333333371</v>
      </c>
      <c r="P139" s="54">
        <f t="shared" si="86"/>
        <v>0</v>
      </c>
      <c r="Q139" s="88">
        <f t="shared" si="87"/>
        <v>-5.1666666666666288</v>
      </c>
      <c r="R139" s="428">
        <f t="shared" si="88"/>
        <v>0.92824074074074125</v>
      </c>
      <c r="S139" s="495"/>
      <c r="T139" s="50">
        <v>0.73124999999999984</v>
      </c>
      <c r="U139" s="50">
        <v>0.76874999999999982</v>
      </c>
      <c r="V139" s="250">
        <v>5</v>
      </c>
      <c r="W139" s="247">
        <f t="shared" si="92"/>
        <v>53.999999999999972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-103.33333333333258</v>
      </c>
      <c r="AG139" s="125">
        <f t="shared" si="62"/>
        <v>0.92824074074074125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819</v>
      </c>
      <c r="H140" s="84">
        <f t="shared" si="89"/>
        <v>41498.730000000003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1403.9999999999986</v>
      </c>
      <c r="O140" s="86">
        <f t="shared" si="91"/>
        <v>82.588235294117567</v>
      </c>
      <c r="P140" s="54">
        <f t="shared" si="86"/>
        <v>0</v>
      </c>
      <c r="Q140" s="88">
        <f t="shared" si="87"/>
        <v>-5.6470588235294912</v>
      </c>
      <c r="R140" s="428">
        <f t="shared" si="88"/>
        <v>0.93599999999999905</v>
      </c>
      <c r="S140" s="502"/>
      <c r="T140" s="63">
        <v>0.77361111111111092</v>
      </c>
      <c r="U140" s="252">
        <v>0.7979166666666665</v>
      </c>
      <c r="V140" s="253">
        <v>7</v>
      </c>
      <c r="W140" s="247">
        <f t="shared" si="92"/>
        <v>35.000000000000036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-96.000000000001364</v>
      </c>
      <c r="AG140" s="125">
        <f t="shared" si="62"/>
        <v>0.93599999999999905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1412</v>
      </c>
      <c r="H141" s="84">
        <f t="shared" si="89"/>
        <v>71899.040000000008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1323.7500000000016</v>
      </c>
      <c r="O141" s="86">
        <f t="shared" si="91"/>
        <v>69.67105263157903</v>
      </c>
      <c r="P141" s="54">
        <f t="shared" si="86"/>
        <v>0</v>
      </c>
      <c r="Q141" s="88">
        <f t="shared" si="87"/>
        <v>-6.1184210526314899</v>
      </c>
      <c r="R141" s="428">
        <f t="shared" si="88"/>
        <v>0.91927083333333448</v>
      </c>
      <c r="S141" s="502"/>
      <c r="T141" s="63">
        <v>0.80208333333333315</v>
      </c>
      <c r="U141" s="252">
        <v>0.84652777777777755</v>
      </c>
      <c r="V141" s="55">
        <v>6</v>
      </c>
      <c r="W141" s="247">
        <f t="shared" si="92"/>
        <v>63.999999999999929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-116.24999999999841</v>
      </c>
      <c r="AG141" s="125">
        <f t="shared" si="62"/>
        <v>0.91927083333333448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719</v>
      </c>
      <c r="H142" s="84">
        <f t="shared" si="89"/>
        <v>36431.730000000003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1307.2727272727257</v>
      </c>
      <c r="O142" s="86">
        <f t="shared" si="91"/>
        <v>76.898395721925041</v>
      </c>
      <c r="P142" s="54">
        <f t="shared" si="86"/>
        <v>0</v>
      </c>
      <c r="Q142" s="88">
        <f t="shared" si="87"/>
        <v>-7.8074866310161326</v>
      </c>
      <c r="R142" s="428">
        <f t="shared" si="88"/>
        <v>0.90782828282828176</v>
      </c>
      <c r="S142" s="502"/>
      <c r="T142" s="63">
        <v>0.86666666666666636</v>
      </c>
      <c r="U142" s="252">
        <v>0.88958333333333306</v>
      </c>
      <c r="V142" s="55">
        <v>7</v>
      </c>
      <c r="W142" s="247">
        <f t="shared" si="92"/>
        <v>33.000000000000043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-132.72727272727434</v>
      </c>
      <c r="AG142" s="125">
        <f t="shared" si="62"/>
        <v>0.90782828282828176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849</v>
      </c>
      <c r="H143" s="84">
        <f t="shared" si="89"/>
        <v>42866.01</v>
      </c>
      <c r="I143" s="43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1340.5263157894728</v>
      </c>
      <c r="O143" s="86">
        <f t="shared" si="91"/>
        <v>89.368421052631518</v>
      </c>
      <c r="P143" s="54">
        <f t="shared" si="86"/>
        <v>1</v>
      </c>
      <c r="Q143" s="88">
        <f t="shared" si="87"/>
        <v>-13.488721804511343</v>
      </c>
      <c r="R143" s="428">
        <f t="shared" si="88"/>
        <v>0.86885964912280644</v>
      </c>
      <c r="S143" s="502"/>
      <c r="T143" s="63">
        <v>0.89444444444444415</v>
      </c>
      <c r="U143" s="252">
        <v>0.92083333333333306</v>
      </c>
      <c r="V143" s="55">
        <v>7</v>
      </c>
      <c r="W143" s="247">
        <f t="shared" si="92"/>
        <v>38.000000000000028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-99.473684210527153</v>
      </c>
      <c r="AG143" s="125">
        <f t="shared" si="62"/>
        <v>0.93092105263157832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1369.8921451624578</v>
      </c>
      <c r="O147" s="243">
        <f t="shared" si="93"/>
        <v>80.152071232157567</v>
      </c>
      <c r="P147" s="51">
        <f t="shared" ref="P147:P154" si="94">M147-J147</f>
        <v>0.22222222222222143</v>
      </c>
      <c r="Q147" s="139">
        <f t="shared" ref="Q147:Q154" si="95">O147-L147</f>
        <v>-7.8738872506507676</v>
      </c>
      <c r="R147" s="258">
        <f t="shared" ref="R147:R154" si="96">O147/L147</f>
        <v>0.91055039460673914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1</v>
      </c>
      <c r="AF147" s="204">
        <f t="shared" si="61"/>
        <v>-110.66341039309782</v>
      </c>
      <c r="AG147" s="259">
        <f t="shared" si="62"/>
        <v>0.92525548266132229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2703</v>
      </c>
      <c r="H148" s="84">
        <f t="shared" ref="H148:H172" si="97">F148*G148</f>
        <v>99794.760000000009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1448.0357142857144</v>
      </c>
      <c r="O148" s="47">
        <f t="shared" ref="O148:O154" si="99">N148/M148</f>
        <v>120.66964285714288</v>
      </c>
      <c r="P148" s="48">
        <f t="shared" si="94"/>
        <v>0</v>
      </c>
      <c r="Q148" s="49">
        <f t="shared" si="95"/>
        <v>-45.997023809523782</v>
      </c>
      <c r="R148" s="425">
        <f t="shared" si="96"/>
        <v>0.72401785714285727</v>
      </c>
      <c r="S148" s="506">
        <f>R160</f>
        <v>0.84859784581722186</v>
      </c>
      <c r="T148" s="246">
        <v>0.45833333333333331</v>
      </c>
      <c r="U148" s="50">
        <v>0.53611111111111109</v>
      </c>
      <c r="V148" s="421">
        <v>5</v>
      </c>
      <c r="W148" s="418">
        <f>(U148-T148)*24*60</f>
        <v>112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-551.96428571428555</v>
      </c>
      <c r="AG148" s="125">
        <f t="shared" si="62"/>
        <v>0.72401785714285727</v>
      </c>
      <c r="AH148" s="468">
        <f>AG160</f>
        <v>0.81118051161339788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875.69999999999993</v>
      </c>
      <c r="H149" s="84">
        <f t="shared" si="97"/>
        <v>23206.05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1420.0540540540528</v>
      </c>
      <c r="O149" s="47">
        <f t="shared" si="99"/>
        <v>118.33783783783774</v>
      </c>
      <c r="P149" s="48">
        <f t="shared" si="94"/>
        <v>0</v>
      </c>
      <c r="Q149" s="49">
        <f t="shared" si="95"/>
        <v>-48.328828828828918</v>
      </c>
      <c r="R149" s="425">
        <f t="shared" si="96"/>
        <v>0.71002702702702647</v>
      </c>
      <c r="S149" s="507"/>
      <c r="T149" s="246">
        <v>0.5395833333333333</v>
      </c>
      <c r="U149" s="50">
        <v>0.56527777777777777</v>
      </c>
      <c r="V149" s="421">
        <v>5</v>
      </c>
      <c r="W149" s="418">
        <f t="shared" ref="W149:W159" si="100">(U149-T149)*24*60</f>
        <v>37.000000000000028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-579.94594594594719</v>
      </c>
      <c r="AG149" s="125">
        <f t="shared" si="62"/>
        <v>0.71002702702702636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25">
        <f t="shared" si="96"/>
        <v>0.83555555555555849</v>
      </c>
      <c r="S150" s="507"/>
      <c r="T150" s="246">
        <v>0.70833333333333337</v>
      </c>
      <c r="U150" s="50">
        <v>0.71458333333333335</v>
      </c>
      <c r="V150" s="421">
        <v>5</v>
      </c>
      <c r="W150" s="418">
        <f t="shared" si="100"/>
        <v>8.999999999999968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-246.66666666666219</v>
      </c>
      <c r="AG150" s="125">
        <f t="shared" si="62"/>
        <v>0.83555555555555849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1411</v>
      </c>
      <c r="H151" s="84">
        <f t="shared" si="97"/>
        <v>40312.269999999997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1434.9152542372894</v>
      </c>
      <c r="O151" s="47">
        <f t="shared" si="99"/>
        <v>119.57627118644079</v>
      </c>
      <c r="P151" s="48">
        <f t="shared" si="94"/>
        <v>0</v>
      </c>
      <c r="Q151" s="49">
        <f t="shared" si="95"/>
        <v>-5.4237288135592081</v>
      </c>
      <c r="R151" s="425">
        <f t="shared" si="96"/>
        <v>0.95661016949152633</v>
      </c>
      <c r="S151" s="507"/>
      <c r="T151" s="246">
        <v>0.71805555555555556</v>
      </c>
      <c r="U151" s="50">
        <v>0.75902777777777775</v>
      </c>
      <c r="V151" s="421">
        <v>5</v>
      </c>
      <c r="W151" s="418">
        <f t="shared" si="100"/>
        <v>58.99999999999995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-65.084745762710554</v>
      </c>
      <c r="AG151" s="125">
        <f t="shared" si="62"/>
        <v>0.95661016949152633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258</v>
      </c>
      <c r="H152" s="84">
        <f t="shared" si="97"/>
        <v>5268.3600000000006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967.50000000000341</v>
      </c>
      <c r="O152" s="47">
        <f t="shared" si="99"/>
        <v>96.750000000000341</v>
      </c>
      <c r="P152" s="48">
        <f t="shared" si="94"/>
        <v>-2</v>
      </c>
      <c r="Q152" s="49">
        <f t="shared" si="95"/>
        <v>-28.249999999999659</v>
      </c>
      <c r="R152" s="425">
        <f t="shared" si="96"/>
        <v>0.77400000000000269</v>
      </c>
      <c r="S152" s="507"/>
      <c r="T152" s="261">
        <v>0.76249999999999996</v>
      </c>
      <c r="U152" s="63">
        <v>0.77361111111111103</v>
      </c>
      <c r="V152" s="422">
        <v>5</v>
      </c>
      <c r="W152" s="418">
        <f t="shared" si="100"/>
        <v>15.999999999999943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-532.49999999999659</v>
      </c>
      <c r="AG152" s="125">
        <f t="shared" si="62"/>
        <v>0.64500000000000224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1141</v>
      </c>
      <c r="H153" s="84">
        <f t="shared" si="97"/>
        <v>21587.72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1955.999999999998</v>
      </c>
      <c r="O153" s="47">
        <f t="shared" si="99"/>
        <v>391.19999999999959</v>
      </c>
      <c r="P153" s="48">
        <f t="shared" si="94"/>
        <v>0</v>
      </c>
      <c r="Q153" s="49">
        <f t="shared" si="95"/>
        <v>-48.800000000000409</v>
      </c>
      <c r="R153" s="425">
        <f t="shared" si="96"/>
        <v>0.88909090909090815</v>
      </c>
      <c r="S153" s="507"/>
      <c r="T153" s="261">
        <v>0.77708333333333324</v>
      </c>
      <c r="U153" s="63">
        <v>0.80138888888888882</v>
      </c>
      <c r="V153" s="422">
        <v>5</v>
      </c>
      <c r="W153" s="418">
        <f t="shared" si="100"/>
        <v>35.000000000000036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-244.00000000000205</v>
      </c>
      <c r="AG153" s="125">
        <f t="shared" si="62"/>
        <v>0.88909090909090815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2712</v>
      </c>
      <c r="H154" s="84">
        <f t="shared" si="97"/>
        <v>48029.520000000004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1984.3902439024384</v>
      </c>
      <c r="O154" s="47">
        <f t="shared" si="99"/>
        <v>396.87804878048769</v>
      </c>
      <c r="P154" s="48">
        <f t="shared" si="94"/>
        <v>0</v>
      </c>
      <c r="Q154" s="49">
        <f t="shared" si="95"/>
        <v>-43.121951219512312</v>
      </c>
      <c r="R154" s="425">
        <f t="shared" si="96"/>
        <v>0.90199556541019932</v>
      </c>
      <c r="S154" s="507"/>
      <c r="T154" s="261">
        <v>0.80486111111111103</v>
      </c>
      <c r="U154" s="63">
        <v>0.86180555555555549</v>
      </c>
      <c r="V154" s="422">
        <v>5</v>
      </c>
      <c r="W154" s="418">
        <f t="shared" si="100"/>
        <v>82.000000000000028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-215.60975609756156</v>
      </c>
      <c r="AG154" s="125">
        <f t="shared" si="62"/>
        <v>0.90199556541019932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264"/>
      <c r="AG155" s="129"/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1494.8897999732619</v>
      </c>
      <c r="O160" s="270">
        <f t="shared" si="101"/>
        <v>192.55089215805057</v>
      </c>
      <c r="P160" s="65">
        <f t="shared" ref="P160:P163" si="102">M160-J160</f>
        <v>-0.28571428571428648</v>
      </c>
      <c r="Q160" s="74">
        <f t="shared" ref="Q160:Q163" si="103">O160-L160</f>
        <v>-34.353869746711325</v>
      </c>
      <c r="R160" s="271">
        <f>O160/L160</f>
        <v>0.84859784581722186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-347.96734288388097</v>
      </c>
      <c r="AG160" s="129">
        <f t="shared" si="62"/>
        <v>0.81118051161339788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3297</v>
      </c>
      <c r="H161" s="84">
        <f t="shared" ref="H161:H170" si="104">F161*G161</f>
        <v>99338.61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1150.1162790697676</v>
      </c>
      <c r="O161" s="86">
        <f t="shared" ref="O161:O165" si="106">N161/M161</f>
        <v>63.895348837209312</v>
      </c>
      <c r="P161" s="54">
        <f t="shared" si="102"/>
        <v>0</v>
      </c>
      <c r="Q161" s="88">
        <f t="shared" si="103"/>
        <v>-2.7713178294573595</v>
      </c>
      <c r="R161" s="428">
        <f t="shared" ref="R161:R163" si="107">O161/L161</f>
        <v>0.95843023255813964</v>
      </c>
      <c r="S161" s="468">
        <f>R173</f>
        <v>0.93323707141793311</v>
      </c>
      <c r="T161" s="89">
        <v>0.16666666666666666</v>
      </c>
      <c r="U161" s="89">
        <v>0.28611111111111109</v>
      </c>
      <c r="V161" s="435">
        <v>5</v>
      </c>
      <c r="W161" s="90">
        <f t="shared" ref="W161:W172" si="108">(U161-T161)*24*60</f>
        <v>171.99999999999997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-49.883720930232357</v>
      </c>
      <c r="AG161" s="428">
        <f t="shared" si="62"/>
        <v>0.95843023255813975</v>
      </c>
      <c r="AH161" s="468">
        <f>AG173</f>
        <v>0.93710448422599946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2989</v>
      </c>
      <c r="H162" s="84">
        <f t="shared" si="104"/>
        <v>102313.46999999999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2160.722891566264</v>
      </c>
      <c r="O162" s="86">
        <f t="shared" si="106"/>
        <v>166.20945319740491</v>
      </c>
      <c r="P162" s="54">
        <f t="shared" si="102"/>
        <v>0</v>
      </c>
      <c r="Q162" s="88">
        <f t="shared" si="103"/>
        <v>-6.8674698795181541</v>
      </c>
      <c r="R162" s="428">
        <f t="shared" si="107"/>
        <v>0.96032128514056181</v>
      </c>
      <c r="S162" s="468"/>
      <c r="T162" s="89">
        <v>0.30208333333333331</v>
      </c>
      <c r="U162" s="89">
        <v>0.35972222222222222</v>
      </c>
      <c r="V162" s="435">
        <v>23</v>
      </c>
      <c r="W162" s="90">
        <f t="shared" si="108"/>
        <v>83.000000000000028</v>
      </c>
      <c r="X162" s="96">
        <v>0.2902777777777778</v>
      </c>
      <c r="Y162" s="96">
        <v>0.30138888888888887</v>
      </c>
      <c r="Z162" s="54"/>
      <c r="AA162" s="54"/>
      <c r="AB162" s="447"/>
      <c r="AC162" s="447"/>
      <c r="AD162" s="435">
        <v>1</v>
      </c>
      <c r="AE162" s="435"/>
      <c r="AF162" s="54">
        <f t="shared" si="61"/>
        <v>-89.277108433735975</v>
      </c>
      <c r="AG162" s="428">
        <f t="shared" si="62"/>
        <v>0.96032128514056181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256</v>
      </c>
      <c r="E163" s="248"/>
      <c r="F163" s="349">
        <v>36.409999999999997</v>
      </c>
      <c r="G163" s="57">
        <v>5500</v>
      </c>
      <c r="H163" s="84">
        <f t="shared" si="104"/>
        <v>200254.99999999997</v>
      </c>
      <c r="I163" s="435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2426.4705882352937</v>
      </c>
      <c r="O163" s="86">
        <f t="shared" si="106"/>
        <v>242.64705882352936</v>
      </c>
      <c r="P163" s="54">
        <f t="shared" si="102"/>
        <v>0</v>
      </c>
      <c r="Q163" s="88">
        <f t="shared" si="103"/>
        <v>-34.252941176470614</v>
      </c>
      <c r="R163" s="428">
        <f t="shared" si="107"/>
        <v>0.87629851507233436</v>
      </c>
      <c r="S163" s="468"/>
      <c r="T163" s="89">
        <v>0.36458333333333331</v>
      </c>
      <c r="U163" s="89">
        <v>0.45902777777777776</v>
      </c>
      <c r="V163" s="435">
        <v>7</v>
      </c>
      <c r="W163" s="90">
        <f t="shared" si="108"/>
        <v>136</v>
      </c>
      <c r="X163" s="96"/>
      <c r="Y163" s="96"/>
      <c r="Z163" s="54"/>
      <c r="AA163" s="54"/>
      <c r="AB163" s="447"/>
      <c r="AC163" s="447"/>
      <c r="AD163" s="435">
        <v>1</v>
      </c>
      <c r="AE163" s="435"/>
      <c r="AF163" s="54">
        <f t="shared" si="61"/>
        <v>-342.52941176470631</v>
      </c>
      <c r="AG163" s="428">
        <f t="shared" si="62"/>
        <v>0.87629851507233425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216</v>
      </c>
      <c r="E164" s="273"/>
      <c r="F164" s="349">
        <v>35.83</v>
      </c>
      <c r="G164" s="57">
        <v>1924</v>
      </c>
      <c r="H164" s="84">
        <f t="shared" si="104"/>
        <v>68936.92</v>
      </c>
      <c r="I164" s="435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2178.1132075471678</v>
      </c>
      <c r="O164" s="86">
        <f t="shared" si="106"/>
        <v>198.01029159519706</v>
      </c>
      <c r="P164" s="54">
        <f>M164-J164</f>
        <v>0</v>
      </c>
      <c r="Q164" s="88">
        <f>O164-L164</f>
        <v>-6.5351629502574724</v>
      </c>
      <c r="R164" s="428">
        <f>O164/L164</f>
        <v>0.9680503144654079</v>
      </c>
      <c r="S164" s="468"/>
      <c r="T164" s="89">
        <v>0.49861111111111106</v>
      </c>
      <c r="U164" s="89">
        <v>0.53541666666666665</v>
      </c>
      <c r="V164" s="435">
        <v>4</v>
      </c>
      <c r="W164" s="90">
        <f t="shared" si="108"/>
        <v>53.00000000000005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-71.886792452832196</v>
      </c>
      <c r="AG164" s="428">
        <f>N164/K164</f>
        <v>0.9680503144654079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215</v>
      </c>
      <c r="E165" s="83"/>
      <c r="F165" s="346">
        <v>34.229999999999997</v>
      </c>
      <c r="G165" s="57">
        <v>1064.7</v>
      </c>
      <c r="H165" s="84">
        <f t="shared" si="104"/>
        <v>36444.680999999997</v>
      </c>
      <c r="I165" s="435"/>
      <c r="J165" s="87">
        <v>13</v>
      </c>
      <c r="K165" s="57">
        <v>2250</v>
      </c>
      <c r="L165" s="86">
        <v>173.07692307692307</v>
      </c>
      <c r="M165" s="87">
        <v>13</v>
      </c>
      <c r="N165" s="57">
        <f t="shared" si="105"/>
        <v>2129.3999999999965</v>
      </c>
      <c r="O165" s="86">
        <f t="shared" si="106"/>
        <v>163.79999999999973</v>
      </c>
      <c r="P165" s="54">
        <f t="shared" ref="P165" si="109">M165-J165</f>
        <v>0</v>
      </c>
      <c r="Q165" s="88">
        <f t="shared" ref="Q165" si="110">O165-L165</f>
        <v>-9.2769230769233388</v>
      </c>
      <c r="R165" s="428">
        <f t="shared" ref="R165" si="111">O165/L165</f>
        <v>0.94639999999999846</v>
      </c>
      <c r="S165" s="468"/>
      <c r="T165" s="89">
        <v>0.54027777777777775</v>
      </c>
      <c r="U165" s="89">
        <v>0.56111111111111112</v>
      </c>
      <c r="V165" s="435">
        <v>7</v>
      </c>
      <c r="W165" s="90">
        <f t="shared" si="108"/>
        <v>30.000000000000053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-120.60000000000355</v>
      </c>
      <c r="AG165" s="428">
        <f>N165/K165</f>
        <v>0.94639999999999846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13</v>
      </c>
      <c r="K173" s="101">
        <v>2143.8000000000002</v>
      </c>
      <c r="L173" s="104">
        <v>178.85319347319347</v>
      </c>
      <c r="M173" s="101">
        <f t="shared" ref="M173:O173" si="112">AVERAGE(M161:M172)</f>
        <v>13</v>
      </c>
      <c r="N173" s="101">
        <f t="shared" si="112"/>
        <v>2008.9645932836979</v>
      </c>
      <c r="O173" s="104">
        <f t="shared" si="112"/>
        <v>166.91243049066807</v>
      </c>
      <c r="P173" s="54">
        <f>M173-J173</f>
        <v>0</v>
      </c>
      <c r="Q173" s="88">
        <f>O173-L173</f>
        <v>-11.940762982525399</v>
      </c>
      <c r="R173" s="105">
        <f>O173/L173</f>
        <v>0.93323707141793311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2</v>
      </c>
      <c r="AE173" s="107">
        <f>SUM(AE161:AE172)</f>
        <v>0</v>
      </c>
      <c r="AF173" s="54">
        <f t="shared" si="61"/>
        <v>-134.83540671630226</v>
      </c>
      <c r="AG173" s="428">
        <f t="shared" si="62"/>
        <v>0.93710448422599946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50" priority="4" operator="greaterThan">
      <formula>0</formula>
    </cfRule>
  </conditionalFormatting>
  <conditionalFormatting sqref="Q5:Q173">
    <cfRule type="cellIs" dxfId="749" priority="7" operator="lessThan">
      <formula>0</formula>
    </cfRule>
  </conditionalFormatting>
  <conditionalFormatting sqref="R5:R173">
    <cfRule type="cellIs" dxfId="748" priority="5" operator="greaterThan">
      <formula>1</formula>
    </cfRule>
    <cfRule type="cellIs" dxfId="747" priority="6" operator="lessThan">
      <formula>0.8</formula>
    </cfRule>
  </conditionalFormatting>
  <conditionalFormatting sqref="S5:S11">
    <cfRule type="cellIs" dxfId="746" priority="20" operator="lessThan">
      <formula>0.8</formula>
    </cfRule>
  </conditionalFormatting>
  <conditionalFormatting sqref="S21:S29 AH21:AH29">
    <cfRule type="cellIs" dxfId="745" priority="13" operator="lessThan">
      <formula>0.8</formula>
    </cfRule>
  </conditionalFormatting>
  <conditionalFormatting sqref="S43:S72">
    <cfRule type="cellIs" dxfId="744" priority="10" operator="lessThan">
      <formula>0.8</formula>
    </cfRule>
  </conditionalFormatting>
  <conditionalFormatting sqref="S82:S91 AH82:AH91">
    <cfRule type="cellIs" dxfId="743" priority="12" operator="lessThan">
      <formula>0.8</formula>
    </cfRule>
  </conditionalFormatting>
  <conditionalFormatting sqref="S95:S104">
    <cfRule type="cellIs" dxfId="742" priority="8" operator="lessThan">
      <formula>0.8</formula>
    </cfRule>
  </conditionalFormatting>
  <conditionalFormatting sqref="S108:S109">
    <cfRule type="cellIs" dxfId="741" priority="9" operator="lessThan">
      <formula>0.8</formula>
    </cfRule>
  </conditionalFormatting>
  <conditionalFormatting sqref="S122:S135 AH135">
    <cfRule type="cellIs" dxfId="740" priority="21" operator="lessThan">
      <formula>0.8</formula>
    </cfRule>
  </conditionalFormatting>
  <conditionalFormatting sqref="S137 AH137">
    <cfRule type="cellIs" dxfId="739" priority="17" operator="lessThan">
      <formula>0.8</formula>
    </cfRule>
  </conditionalFormatting>
  <conditionalFormatting sqref="S139:S146 AH139:AH146">
    <cfRule type="cellIs" dxfId="738" priority="11" operator="lessThan">
      <formula>0.8</formula>
    </cfRule>
  </conditionalFormatting>
  <conditionalFormatting sqref="S148:S150">
    <cfRule type="cellIs" dxfId="737" priority="14" operator="lessThan">
      <formula>0.8</formula>
    </cfRule>
  </conditionalFormatting>
  <conditionalFormatting sqref="S161">
    <cfRule type="cellIs" dxfId="736" priority="25" operator="lessThan">
      <formula>0.8</formula>
    </cfRule>
  </conditionalFormatting>
  <conditionalFormatting sqref="AF5:AF173">
    <cfRule type="cellIs" dxfId="735" priority="3" operator="lessThan">
      <formula>0</formula>
    </cfRule>
  </conditionalFormatting>
  <conditionalFormatting sqref="AG5:AG173">
    <cfRule type="cellIs" dxfId="734" priority="1" operator="greaterThan">
      <formula>1</formula>
    </cfRule>
    <cfRule type="cellIs" dxfId="733" priority="2" operator="lessThan">
      <formula>0.8</formula>
    </cfRule>
  </conditionalFormatting>
  <conditionalFormatting sqref="AH5:AH9 S17:S18 AH17:AH18 AH57 AH95">
    <cfRule type="cellIs" dxfId="732" priority="26" operator="lessThan">
      <formula>0.8</formula>
    </cfRule>
  </conditionalFormatting>
  <conditionalFormatting sqref="AH31 S31:S32">
    <cfRule type="cellIs" dxfId="731" priority="22" operator="lessThan">
      <formula>0.8</formula>
    </cfRule>
  </conditionalFormatting>
  <conditionalFormatting sqref="AH70:AH72">
    <cfRule type="cellIs" dxfId="730" priority="19" operator="lessThan">
      <formula>0.8</formula>
    </cfRule>
  </conditionalFormatting>
  <conditionalFormatting sqref="AH97:AH98">
    <cfRule type="cellIs" dxfId="729" priority="18" operator="lessThan">
      <formula>0.8</formula>
    </cfRule>
  </conditionalFormatting>
  <conditionalFormatting sqref="AH100:AH107">
    <cfRule type="cellIs" dxfId="728" priority="16" operator="lessThan">
      <formula>0.8</formula>
    </cfRule>
  </conditionalFormatting>
  <conditionalFormatting sqref="AH109">
    <cfRule type="cellIs" dxfId="727" priority="24" operator="lessThan">
      <formula>0.8</formula>
    </cfRule>
  </conditionalFormatting>
  <conditionalFormatting sqref="AH148">
    <cfRule type="cellIs" dxfId="726" priority="23" operator="lessThan">
      <formula>0.8</formula>
    </cfRule>
  </conditionalFormatting>
  <conditionalFormatting sqref="AH150">
    <cfRule type="cellIs" dxfId="725" priority="15" operator="lessThan">
      <formula>0.8</formula>
    </cfRule>
  </conditionalFormatting>
  <dataValidations count="1">
    <dataValidation type="list" allowBlank="1" showInputMessage="1" showErrorMessage="1" sqref="AB5:AC173" xr:uid="{00000000-0002-0000-05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W38"/>
  <sheetViews>
    <sheetView zoomScale="40" zoomScaleNormal="40" workbookViewId="0">
      <selection activeCell="D10" sqref="D10:Q10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317</v>
      </c>
      <c r="E3" s="583"/>
      <c r="F3" s="572" t="s">
        <v>3</v>
      </c>
      <c r="G3" s="533"/>
      <c r="H3" s="584">
        <v>227737.89999999997</v>
      </c>
      <c r="I3" s="585"/>
      <c r="J3" s="572" t="s">
        <v>4</v>
      </c>
      <c r="K3" s="533"/>
      <c r="L3" s="577">
        <v>7344303.5823740438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382.41079579937832</v>
      </c>
      <c r="G6" s="574"/>
      <c r="H6" s="552">
        <f>AVERAGE(D13:P13,Q13)</f>
        <v>145.93125054188025</v>
      </c>
      <c r="I6" s="553"/>
      <c r="J6" s="552">
        <f>AVERAGE(D30:E30,G30:H30)</f>
        <v>711.25</v>
      </c>
      <c r="K6" s="553"/>
      <c r="L6" s="554">
        <f>AVERAGE(J30:M30)</f>
        <v>881.25</v>
      </c>
      <c r="M6" s="555"/>
      <c r="N6" s="556">
        <v>0</v>
      </c>
      <c r="O6" s="541">
        <v>0</v>
      </c>
      <c r="P6" s="557">
        <v>6</v>
      </c>
      <c r="Q6" s="541">
        <v>3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AVERAGE(D14:O14,P14:Q14,D31:E31,J31:M31,G31:H31)</f>
        <v>365.82827913336439</v>
      </c>
      <c r="G7" s="545"/>
      <c r="H7" s="546">
        <f>AVERAGE(D14:P14,Q14)</f>
        <v>131.36961776421006</v>
      </c>
      <c r="I7" s="547"/>
      <c r="J7" s="546">
        <f>AVERAGE(D31:E31,G31:H31)</f>
        <v>713.15080030591923</v>
      </c>
      <c r="K7" s="547"/>
      <c r="L7" s="548">
        <f>AVERAGE(J31:M31)</f>
        <v>839.11107275284985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AVERAGE(D15:O15,P15:Q15,D32:E32,G32:H32,J32:M32)</f>
        <v>0.91825002797323918</v>
      </c>
      <c r="G8" s="551"/>
      <c r="H8" s="550">
        <f>AVERAGE(D15:O15,P15:Q15)</f>
        <v>0.89676131575302076</v>
      </c>
      <c r="I8" s="551"/>
      <c r="J8" s="550">
        <f>AVERAGE(D32:E32,G32:H32)</f>
        <v>0.9542807372410127</v>
      </c>
      <c r="K8" s="551"/>
      <c r="L8" s="550">
        <f>AVERAGE(J32:M32)</f>
        <v>0.95742981147623007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102.62498452012383</v>
      </c>
      <c r="K13" s="19">
        <v>76.69016290726816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50000000000003" customHeight="1">
      <c r="B14" s="525"/>
      <c r="C14" s="14" t="s">
        <v>42</v>
      </c>
      <c r="D14" s="19">
        <v>123.87990392000452</v>
      </c>
      <c r="E14" s="19">
        <v>101.62690076401118</v>
      </c>
      <c r="F14" s="19">
        <v>128.36356006463046</v>
      </c>
      <c r="G14" s="19">
        <v>284.59391738870568</v>
      </c>
      <c r="H14" s="19">
        <v>224.95807118666758</v>
      </c>
      <c r="I14" s="19">
        <v>78.610415022125053</v>
      </c>
      <c r="J14" s="19">
        <v>88.576507490735793</v>
      </c>
      <c r="K14" s="19">
        <v>64.416170634920675</v>
      </c>
      <c r="L14" s="19">
        <v>76.731687258777768</v>
      </c>
      <c r="M14" s="19">
        <v>74.07459628001294</v>
      </c>
      <c r="N14" s="19">
        <v>81.177677931958513</v>
      </c>
      <c r="O14" s="19">
        <v>190.47205981035248</v>
      </c>
      <c r="P14" s="19">
        <v>181.43206983492701</v>
      </c>
      <c r="Q14" s="9">
        <v>140.26111111111109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0.91760851846576486</v>
      </c>
      <c r="E15" s="10">
        <f t="shared" si="0"/>
        <v>0.87037662881737377</v>
      </c>
      <c r="F15" s="10">
        <f t="shared" si="0"/>
        <v>0.84783245565015675</v>
      </c>
      <c r="G15" s="10">
        <f t="shared" si="0"/>
        <v>0.90501678397740959</v>
      </c>
      <c r="H15" s="10">
        <f t="shared" si="0"/>
        <v>0.98419156144167064</v>
      </c>
      <c r="I15" s="10">
        <f t="shared" si="0"/>
        <v>0.90011969916369261</v>
      </c>
      <c r="J15" s="10">
        <f t="shared" si="0"/>
        <v>0.86310860756687124</v>
      </c>
      <c r="K15" s="10">
        <f t="shared" si="0"/>
        <v>0.8399534985055529</v>
      </c>
      <c r="L15" s="10">
        <f t="shared" si="0"/>
        <v>0.91220441684182818</v>
      </c>
      <c r="M15" s="10">
        <f t="shared" si="0"/>
        <v>0.90863723498353011</v>
      </c>
      <c r="N15" s="10">
        <f t="shared" si="0"/>
        <v>0.9222015792967786</v>
      </c>
      <c r="O15" s="10">
        <f t="shared" si="0"/>
        <v>0.83943615026598151</v>
      </c>
      <c r="P15" s="362">
        <f t="shared" si="0"/>
        <v>0.90889721149160674</v>
      </c>
      <c r="Q15" s="11">
        <f t="shared" si="0"/>
        <v>0.93507407407407395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9" customHeight="1">
      <c r="B17" s="528"/>
      <c r="C17" s="360" t="s">
        <v>46</v>
      </c>
      <c r="D17" s="12">
        <v>0.66111111111111098</v>
      </c>
      <c r="E17" s="12">
        <v>0.52361111111111103</v>
      </c>
      <c r="F17" s="12">
        <v>0.57638888888888884</v>
      </c>
      <c r="G17" s="12">
        <v>0.55208333333333326</v>
      </c>
      <c r="H17" s="12">
        <v>0.55486111111111114</v>
      </c>
      <c r="I17" s="12">
        <v>0.6069444444444444</v>
      </c>
      <c r="J17" s="12">
        <v>0.69305555555555542</v>
      </c>
      <c r="K17" s="12">
        <v>0.66527777777777763</v>
      </c>
      <c r="L17" s="12">
        <v>0.95763888888888904</v>
      </c>
      <c r="M17" s="12">
        <v>0.8951388888888886</v>
      </c>
      <c r="N17" s="12">
        <v>0.92361111111111072</v>
      </c>
      <c r="O17" s="22">
        <v>0.83680555555555547</v>
      </c>
      <c r="P17" s="12">
        <v>0.52499999999999991</v>
      </c>
      <c r="Q17" s="363">
        <v>0.51041666666666663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 t="s">
        <v>49</v>
      </c>
      <c r="F20" s="365">
        <v>1</v>
      </c>
      <c r="G20" s="365" t="s">
        <v>49</v>
      </c>
      <c r="H20" s="365">
        <v>1</v>
      </c>
      <c r="I20" s="365" t="s">
        <v>49</v>
      </c>
      <c r="J20" s="365">
        <v>2</v>
      </c>
      <c r="K20" s="365" t="s">
        <v>49</v>
      </c>
      <c r="L20" s="365" t="s">
        <v>49</v>
      </c>
      <c r="M20" s="365" t="s">
        <v>49</v>
      </c>
      <c r="N20" s="365" t="s">
        <v>49</v>
      </c>
      <c r="O20" s="365" t="s">
        <v>49</v>
      </c>
      <c r="P20" s="365">
        <v>1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>
        <v>1</v>
      </c>
      <c r="G21" s="365" t="s">
        <v>49</v>
      </c>
      <c r="H21" s="365" t="s">
        <v>49</v>
      </c>
      <c r="I21" s="365" t="s">
        <v>49</v>
      </c>
      <c r="J21" s="365">
        <v>1</v>
      </c>
      <c r="K21" s="365">
        <v>1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18.399999999999999</v>
      </c>
      <c r="K22" s="367">
        <v>18.142857142857142</v>
      </c>
      <c r="L22" s="367">
        <v>17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164.3032967032967</v>
      </c>
      <c r="E31" s="8">
        <v>824.56989337157279</v>
      </c>
      <c r="F31" s="8">
        <v>0</v>
      </c>
      <c r="G31" s="8">
        <v>903.41928822811087</v>
      </c>
      <c r="H31" s="376">
        <v>960.31072292069655</v>
      </c>
      <c r="I31" s="375">
        <v>0</v>
      </c>
      <c r="J31" s="8">
        <v>993.33333333332359</v>
      </c>
      <c r="K31" s="8">
        <v>622.59920634920775</v>
      </c>
      <c r="L31" s="8">
        <v>877.9674242325982</v>
      </c>
      <c r="M31" s="376">
        <v>862.5443270962694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0.74683316683316681</v>
      </c>
      <c r="E32" s="10">
        <f t="shared" si="1"/>
        <v>0.99947865863220942</v>
      </c>
      <c r="F32" s="10">
        <f t="shared" si="1"/>
        <v>0</v>
      </c>
      <c r="G32" s="10">
        <f t="shared" si="1"/>
        <v>1.0037992091423453</v>
      </c>
      <c r="H32" s="10">
        <f t="shared" si="1"/>
        <v>1.0670119143563295</v>
      </c>
      <c r="I32" s="375">
        <f t="shared" si="1"/>
        <v>0</v>
      </c>
      <c r="J32" s="10">
        <f t="shared" si="1"/>
        <v>1.2040404040403923</v>
      </c>
      <c r="K32" s="10">
        <f t="shared" si="1"/>
        <v>0.69177689594356417</v>
      </c>
      <c r="L32" s="10">
        <f t="shared" si="1"/>
        <v>0.97551936025844244</v>
      </c>
      <c r="M32" s="11">
        <f t="shared" si="1"/>
        <v>0.95838258566252155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2748.0000000000095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0.34722222222222227</v>
      </c>
      <c r="E34" s="12">
        <v>0.36180555555555555</v>
      </c>
      <c r="F34" s="12">
        <v>0</v>
      </c>
      <c r="G34" s="12">
        <v>1137.6923076923117</v>
      </c>
      <c r="H34" s="363">
        <v>0.4548611111111111</v>
      </c>
      <c r="I34" s="23">
        <v>0</v>
      </c>
      <c r="J34" s="12">
        <v>0.73055555555555562</v>
      </c>
      <c r="K34" s="12">
        <v>0.83333333333333337</v>
      </c>
      <c r="L34" s="12">
        <v>46207.020833333336</v>
      </c>
      <c r="M34" s="13">
        <v>46207.006944444445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06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24" priority="1" operator="lessThan">
      <formula>0.8</formula>
    </cfRule>
  </conditionalFormatting>
  <conditionalFormatting sqref="D15:Q15">
    <cfRule type="cellIs" dxfId="723" priority="4" operator="lessThan">
      <formula>0.8</formula>
    </cfRule>
  </conditionalFormatting>
  <conditionalFormatting sqref="J32:M32">
    <cfRule type="cellIs" dxfId="7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  <pageSetUpPr fitToPage="1"/>
  </sheetPr>
  <dimension ref="A1:R126"/>
  <sheetViews>
    <sheetView topLeftCell="A26" zoomScale="70" zoomScaleNormal="70" workbookViewId="0">
      <selection activeCell="D27" sqref="D27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73960</v>
      </c>
      <c r="F1" s="278" t="s">
        <v>4</v>
      </c>
      <c r="G1" s="279">
        <f>SUM(H5:H124)</f>
        <v>1368427.130779221</v>
      </c>
      <c r="H1" s="280" t="s">
        <v>80</v>
      </c>
      <c r="I1" s="281">
        <f>+J16+J64+J24+J38+J51+J81+J100+J91+J57+J124+J111</f>
        <v>45.828571428571429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318</v>
      </c>
      <c r="B2" s="634"/>
      <c r="C2" s="283"/>
      <c r="D2" s="409" t="s">
        <v>84</v>
      </c>
      <c r="E2" s="284">
        <f>AVERAGE(L16,L24,L38,L51,L100,L111,L91)</f>
        <v>603.83904418351835</v>
      </c>
      <c r="F2" s="285" t="s">
        <v>85</v>
      </c>
      <c r="G2" s="286">
        <f>G1/E1</f>
        <v>18.502259745527596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753</v>
      </c>
      <c r="H5" s="291">
        <f>F5*G5</f>
        <v>19306.920000000002</v>
      </c>
      <c r="I5" s="412"/>
      <c r="J5" s="292">
        <v>10</v>
      </c>
      <c r="K5" s="293">
        <f t="shared" ref="K5:K7" si="0">G5/P5*60</f>
        <v>1505.9999999999973</v>
      </c>
      <c r="L5" s="294">
        <f t="shared" ref="L5:L7" si="1">K5/J5</f>
        <v>150.59999999999974</v>
      </c>
      <c r="M5" s="295">
        <v>0.3888888888888889</v>
      </c>
      <c r="N5" s="295">
        <v>0.40972222222222227</v>
      </c>
      <c r="O5" s="289">
        <v>5</v>
      </c>
      <c r="P5" s="415">
        <f t="shared" ref="P5:P7" si="2">(N5-M5)*24*60</f>
        <v>30.000000000000053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1889</v>
      </c>
      <c r="H6" s="291">
        <f t="shared" ref="H6:H15" si="3">F6*G6</f>
        <v>56386.65</v>
      </c>
      <c r="I6" s="412"/>
      <c r="J6" s="292">
        <v>12</v>
      </c>
      <c r="K6" s="293">
        <f t="shared" si="0"/>
        <v>1511.2000000000005</v>
      </c>
      <c r="L6" s="294">
        <f t="shared" si="1"/>
        <v>125.93333333333338</v>
      </c>
      <c r="M6" s="295">
        <v>0.41319444444444442</v>
      </c>
      <c r="N6" s="295">
        <v>0.46527777777777773</v>
      </c>
      <c r="O6" s="289">
        <v>5</v>
      </c>
      <c r="P6" s="415">
        <f t="shared" si="2"/>
        <v>74.999999999999972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1731</v>
      </c>
      <c r="H7" s="291">
        <f t="shared" si="3"/>
        <v>51099.12</v>
      </c>
      <c r="I7" s="412"/>
      <c r="J7" s="292">
        <v>12</v>
      </c>
      <c r="K7" s="293">
        <f t="shared" si="0"/>
        <v>1731.0000000000016</v>
      </c>
      <c r="L7" s="294">
        <f t="shared" si="1"/>
        <v>144.25000000000014</v>
      </c>
      <c r="M7" s="295">
        <v>0.46875</v>
      </c>
      <c r="N7" s="295">
        <v>0.51041666666666663</v>
      </c>
      <c r="O7" s="289">
        <v>5</v>
      </c>
      <c r="P7" s="415">
        <f t="shared" si="2"/>
        <v>59.999999999999943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1582.7333333333333</v>
      </c>
      <c r="L16" s="303">
        <f>AVERAGE(L5:L15)</f>
        <v>140.26111111111109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1889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1619.142857142858</v>
      </c>
      <c r="L17" s="294">
        <f>K17/J17</f>
        <v>179.90476190476201</v>
      </c>
      <c r="M17" s="295">
        <v>0.17361111111111113</v>
      </c>
      <c r="N17" s="295">
        <v>0.22222222222222221</v>
      </c>
      <c r="O17" s="289">
        <v>10</v>
      </c>
      <c r="P17" s="415">
        <f>(N17-M17)*24*60</f>
        <v>69.999999999999957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1731</v>
      </c>
      <c r="H18" s="291">
        <f t="shared" si="4"/>
        <v>0</v>
      </c>
      <c r="I18" s="412"/>
      <c r="J18" s="292">
        <v>9</v>
      </c>
      <c r="K18" s="293">
        <f t="shared" si="5"/>
        <v>1597.8461538461545</v>
      </c>
      <c r="L18" s="294">
        <f t="shared" ref="L18:L19" si="6">K18/J18</f>
        <v>177.5384615384616</v>
      </c>
      <c r="M18" s="295">
        <v>0.22569444444444445</v>
      </c>
      <c r="N18" s="295">
        <v>0.27083333333333331</v>
      </c>
      <c r="O18" s="289">
        <v>5</v>
      </c>
      <c r="P18" s="415">
        <f t="shared" ref="P18:P19" si="7">(N18-M18)*24*60</f>
        <v>64.999999999999972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3556</v>
      </c>
      <c r="H19" s="291">
        <f t="shared" si="4"/>
        <v>69804.28</v>
      </c>
      <c r="I19" s="412"/>
      <c r="J19" s="292">
        <v>15</v>
      </c>
      <c r="K19" s="293">
        <f t="shared" si="5"/>
        <v>2031.999999999998</v>
      </c>
      <c r="L19" s="294">
        <f t="shared" si="6"/>
        <v>135.46666666666653</v>
      </c>
      <c r="M19" s="295">
        <v>0.27430555555555552</v>
      </c>
      <c r="N19" s="295">
        <v>0.34722222222222227</v>
      </c>
      <c r="O19" s="289">
        <v>5</v>
      </c>
      <c r="P19" s="415">
        <f t="shared" si="7"/>
        <v>105.00000000000011</v>
      </c>
      <c r="Q19" s="296">
        <v>0.35416666666666669</v>
      </c>
      <c r="R19" s="296">
        <v>0.38541666666666669</v>
      </c>
    </row>
    <row r="20" spans="1:18" ht="15.75" customHeight="1">
      <c r="A20" s="625"/>
      <c r="B20" s="290">
        <v>0</v>
      </c>
      <c r="C20" s="411"/>
      <c r="D20" s="306"/>
      <c r="E20" s="306"/>
      <c r="F20" s="397" t="s">
        <v>109</v>
      </c>
      <c r="G20" s="410"/>
      <c r="H20" s="291">
        <f t="shared" si="4"/>
        <v>0</v>
      </c>
      <c r="I20" s="412"/>
      <c r="J20" s="292"/>
      <c r="K20" s="293"/>
      <c r="L20" s="294"/>
      <c r="M20" s="295"/>
      <c r="N20" s="295"/>
      <c r="O20" s="289"/>
      <c r="P20" s="415"/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11</v>
      </c>
      <c r="K24" s="302">
        <f>AVERAGE(K17:K23)</f>
        <v>1749.6630036630033</v>
      </c>
      <c r="L24" s="303">
        <f>AVERAGE(L17:L23)</f>
        <v>164.3032967032967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1443</v>
      </c>
      <c r="H25" s="291">
        <f t="shared" ref="H25:H37" si="8">F25*G25</f>
        <v>26738.79</v>
      </c>
      <c r="I25" s="412"/>
      <c r="J25" s="292">
        <v>3</v>
      </c>
      <c r="K25" s="293">
        <f t="shared" ref="K25:K28" si="9">G25/P25*60</f>
        <v>2792.903225806454</v>
      </c>
      <c r="L25" s="294">
        <f t="shared" ref="L25:L28" si="10">K25/J25</f>
        <v>930.9677419354847</v>
      </c>
      <c r="M25" s="295">
        <v>0.18055555555555555</v>
      </c>
      <c r="N25" s="295">
        <v>0.20208333333333331</v>
      </c>
      <c r="O25" s="289">
        <v>20</v>
      </c>
      <c r="P25" s="415">
        <f t="shared" ref="P25:P28" si="11">(N25-M25)*24*60</f>
        <v>30.999999999999972</v>
      </c>
      <c r="Q25" s="296">
        <v>0.20486111111111113</v>
      </c>
      <c r="R25" s="296">
        <v>0.24652777777777779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737</v>
      </c>
      <c r="H26" s="291">
        <f t="shared" si="8"/>
        <v>11077.109999999999</v>
      </c>
      <c r="I26" s="412"/>
      <c r="J26" s="292">
        <v>4</v>
      </c>
      <c r="K26" s="293">
        <f t="shared" si="9"/>
        <v>2763.75000000001</v>
      </c>
      <c r="L26" s="294">
        <f t="shared" si="10"/>
        <v>690.9375000000025</v>
      </c>
      <c r="M26" s="295">
        <v>0.26111111111111113</v>
      </c>
      <c r="N26" s="295">
        <v>0.2722222222222222</v>
      </c>
      <c r="O26" s="289">
        <v>25</v>
      </c>
      <c r="P26" s="415">
        <f t="shared" si="11"/>
        <v>15.999999999999943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2562</v>
      </c>
      <c r="H27" s="291">
        <f t="shared" si="8"/>
        <v>46577.159999999996</v>
      </c>
      <c r="I27" s="412"/>
      <c r="J27" s="292">
        <v>4</v>
      </c>
      <c r="K27" s="293">
        <f t="shared" si="9"/>
        <v>2794.9090909090928</v>
      </c>
      <c r="L27" s="294">
        <f t="shared" si="10"/>
        <v>698.7272727272732</v>
      </c>
      <c r="M27" s="295">
        <v>0.28611111111111115</v>
      </c>
      <c r="N27" s="295">
        <v>0.32430555555555557</v>
      </c>
      <c r="O27" s="289">
        <v>20</v>
      </c>
      <c r="P27" s="415">
        <f t="shared" si="11"/>
        <v>54.999999999999964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1662</v>
      </c>
      <c r="H28" s="291">
        <f t="shared" si="8"/>
        <v>41433.659999999996</v>
      </c>
      <c r="I28" s="412"/>
      <c r="J28" s="292">
        <v>3</v>
      </c>
      <c r="K28" s="293">
        <f t="shared" si="9"/>
        <v>2932.9411764705919</v>
      </c>
      <c r="L28" s="294">
        <f t="shared" si="10"/>
        <v>977.64705882353064</v>
      </c>
      <c r="M28" s="295">
        <v>0.33819444444444446</v>
      </c>
      <c r="N28" s="295">
        <v>0.36180555555555555</v>
      </c>
      <c r="O28" s="289">
        <v>20</v>
      </c>
      <c r="P28" s="415">
        <f t="shared" si="11"/>
        <v>33.999999999999957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2821.1258732965371</v>
      </c>
      <c r="L38" s="303">
        <f>AVERAGE(L25:L37)</f>
        <v>824.56989337157279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856</v>
      </c>
      <c r="H52" s="291">
        <f>F52*G52</f>
        <v>15562.08</v>
      </c>
      <c r="I52" s="412"/>
      <c r="J52" s="292">
        <v>3</v>
      </c>
      <c r="K52" s="293">
        <f>G52/P52*60</f>
        <v>3021.1764705882179</v>
      </c>
      <c r="L52" s="294">
        <f>K52/J52</f>
        <v>1007.0588235294059</v>
      </c>
      <c r="M52" s="295">
        <v>0.30555555555555552</v>
      </c>
      <c r="N52" s="295">
        <v>0.31736111111111115</v>
      </c>
      <c r="O52" s="293">
        <v>20</v>
      </c>
      <c r="P52" s="415">
        <f>(N52-M52)*24*60</f>
        <v>17.000000000000099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494</v>
      </c>
      <c r="H53" s="291">
        <f t="shared" ref="H53:H116" si="13">F53*G53</f>
        <v>12364.82</v>
      </c>
      <c r="I53" s="412"/>
      <c r="J53" s="292">
        <v>4</v>
      </c>
      <c r="K53" s="293">
        <f t="shared" ref="K53:K59" si="14">G53/P53*60</f>
        <v>2963.9999999999868</v>
      </c>
      <c r="L53" s="294">
        <f t="shared" ref="L53:L59" si="15">K53/J53</f>
        <v>740.9999999999967</v>
      </c>
      <c r="M53" s="295">
        <v>0.33124999999999999</v>
      </c>
      <c r="N53" s="295">
        <v>0.33819444444444446</v>
      </c>
      <c r="O53" s="293">
        <v>20</v>
      </c>
      <c r="P53" s="415">
        <f t="shared" ref="P53:P59" si="16">(N53-M53)*24*60</f>
        <v>10.000000000000044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715</v>
      </c>
      <c r="H54" s="291">
        <f t="shared" si="13"/>
        <v>17746.3</v>
      </c>
      <c r="I54" s="412"/>
      <c r="J54" s="292">
        <v>4</v>
      </c>
      <c r="K54" s="293">
        <f t="shared" si="14"/>
        <v>3064.2857142857079</v>
      </c>
      <c r="L54" s="294">
        <f t="shared" si="15"/>
        <v>766.07142857142696</v>
      </c>
      <c r="M54" s="295">
        <v>0.3520833333333333</v>
      </c>
      <c r="N54" s="295">
        <v>0.36180555555555555</v>
      </c>
      <c r="O54" s="293">
        <v>20</v>
      </c>
      <c r="P54" s="415">
        <f t="shared" si="16"/>
        <v>14.00000000000003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458</v>
      </c>
      <c r="H55" s="291">
        <f t="shared" si="13"/>
        <v>10863.76</v>
      </c>
      <c r="I55" s="412"/>
      <c r="J55" s="292">
        <v>4</v>
      </c>
      <c r="K55" s="293">
        <f t="shared" si="14"/>
        <v>2748.0000000000095</v>
      </c>
      <c r="L55" s="294">
        <f t="shared" si="15"/>
        <v>687.00000000000239</v>
      </c>
      <c r="M55" s="295">
        <v>0.3756944444444445</v>
      </c>
      <c r="N55" s="295">
        <v>0.38263888888888892</v>
      </c>
      <c r="O55" s="293">
        <v>20</v>
      </c>
      <c r="P55" s="415">
        <f t="shared" si="16"/>
        <v>9.9999999999999645</v>
      </c>
      <c r="Q55" s="296">
        <v>0.38263888888888892</v>
      </c>
      <c r="R55" s="296">
        <v>0.42430555555555555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1088</v>
      </c>
      <c r="H56" s="291">
        <f t="shared" si="13"/>
        <v>32640</v>
      </c>
      <c r="I56" s="412"/>
      <c r="J56" s="292">
        <v>4</v>
      </c>
      <c r="K56" s="293">
        <f t="shared" si="14"/>
        <v>3108.5714285714275</v>
      </c>
      <c r="L56" s="294">
        <f t="shared" si="15"/>
        <v>777.14285714285688</v>
      </c>
      <c r="M56" s="295">
        <v>0.44166666666666665</v>
      </c>
      <c r="N56" s="295">
        <v>0.45624999999999999</v>
      </c>
      <c r="O56" s="293">
        <v>25</v>
      </c>
      <c r="P56" s="415">
        <f t="shared" si="16"/>
        <v>21.000000000000007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481</v>
      </c>
      <c r="H57" s="291">
        <f t="shared" si="13"/>
        <v>12121.199999999999</v>
      </c>
      <c r="I57" s="412"/>
      <c r="J57" s="292">
        <v>3</v>
      </c>
      <c r="K57" s="293">
        <f t="shared" si="14"/>
        <v>3206.6666666666497</v>
      </c>
      <c r="L57" s="294">
        <f t="shared" si="15"/>
        <v>1068.8888888888832</v>
      </c>
      <c r="M57" s="295">
        <v>0.47013888888888888</v>
      </c>
      <c r="N57" s="295">
        <v>0.47638888888888892</v>
      </c>
      <c r="O57" s="293">
        <v>20</v>
      </c>
      <c r="P57" s="415">
        <f t="shared" si="16"/>
        <v>9.000000000000048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1251</v>
      </c>
      <c r="H58" s="291">
        <f t="shared" si="13"/>
        <v>25920.719999999998</v>
      </c>
      <c r="I58" s="412"/>
      <c r="J58" s="292">
        <v>3</v>
      </c>
      <c r="K58" s="293">
        <f t="shared" si="14"/>
        <v>3127.5000000000109</v>
      </c>
      <c r="L58" s="294">
        <f t="shared" si="15"/>
        <v>1042.5000000000036</v>
      </c>
      <c r="M58" s="295">
        <v>0.49027777777777781</v>
      </c>
      <c r="N58" s="295">
        <v>0.50694444444444442</v>
      </c>
      <c r="O58" s="293">
        <v>20</v>
      </c>
      <c r="P58" s="415">
        <f t="shared" si="16"/>
        <v>23.999999999999915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1479</v>
      </c>
      <c r="H59" s="291">
        <f t="shared" si="13"/>
        <v>25246.53</v>
      </c>
      <c r="I59" s="412"/>
      <c r="J59" s="292">
        <v>3</v>
      </c>
      <c r="K59" s="293">
        <f t="shared" si="14"/>
        <v>3413.0769230769351</v>
      </c>
      <c r="L59" s="294">
        <f t="shared" si="15"/>
        <v>1137.6923076923117</v>
      </c>
      <c r="M59" s="295">
        <v>0.52083333333333337</v>
      </c>
      <c r="N59" s="295">
        <v>0.53888888888888886</v>
      </c>
      <c r="O59" s="293">
        <v>20</v>
      </c>
      <c r="P59" s="415">
        <f t="shared" si="16"/>
        <v>25.999999999999908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3081.6596503986184</v>
      </c>
      <c r="L64" s="303">
        <f>AVERAGE(L52:L63)</f>
        <v>903.41928822811087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557</v>
      </c>
      <c r="H65" s="291">
        <f>F65*G65</f>
        <v>12410.972727272727</v>
      </c>
      <c r="I65" s="412"/>
      <c r="J65" s="292">
        <v>4</v>
      </c>
      <c r="K65" s="293">
        <f t="shared" ref="K65:K70" si="17">G65/P65*60</f>
        <v>3038.181818181818</v>
      </c>
      <c r="L65" s="294">
        <f t="shared" ref="L65:L70" si="18">K65/J65</f>
        <v>759.5454545454545</v>
      </c>
      <c r="M65" s="295">
        <v>0.18055555555555555</v>
      </c>
      <c r="N65" s="295">
        <v>0.18819444444444444</v>
      </c>
      <c r="O65" s="293">
        <v>20</v>
      </c>
      <c r="P65" s="415">
        <f>(N65-M65)*24*60</f>
        <v>11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2503</v>
      </c>
      <c r="H66" s="291">
        <f t="shared" ref="H66:H74" si="19">F66*G66</f>
        <v>35117.089999999997</v>
      </c>
      <c r="I66" s="412"/>
      <c r="J66" s="292">
        <v>3</v>
      </c>
      <c r="K66" s="293">
        <f t="shared" si="17"/>
        <v>3195.3191489361707</v>
      </c>
      <c r="L66" s="294">
        <f t="shared" si="18"/>
        <v>1065.1063829787236</v>
      </c>
      <c r="M66" s="295">
        <v>0.20208333333333331</v>
      </c>
      <c r="N66" s="295">
        <v>0.23472222222222219</v>
      </c>
      <c r="O66" s="293">
        <v>20</v>
      </c>
      <c r="P66" s="415">
        <f t="shared" ref="P66:P70" si="20">(N66-M66)*24*60</f>
        <v>46.999999999999993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1318</v>
      </c>
      <c r="H67" s="291">
        <f t="shared" si="19"/>
        <v>23961.239999999998</v>
      </c>
      <c r="I67" s="412"/>
      <c r="J67" s="292">
        <v>3</v>
      </c>
      <c r="K67" s="293">
        <f t="shared" si="17"/>
        <v>3163.2000000000007</v>
      </c>
      <c r="L67" s="294">
        <f t="shared" si="18"/>
        <v>1054.4000000000003</v>
      </c>
      <c r="M67" s="295">
        <v>0.24861111111111112</v>
      </c>
      <c r="N67" s="295">
        <v>0.26597222222222222</v>
      </c>
      <c r="O67" s="293">
        <v>20</v>
      </c>
      <c r="P67" s="415">
        <f t="shared" si="20"/>
        <v>24.999999999999993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1401</v>
      </c>
      <c r="H68" s="291">
        <f t="shared" si="19"/>
        <v>25065.163636363635</v>
      </c>
      <c r="I68" s="412"/>
      <c r="J68" s="292">
        <v>3</v>
      </c>
      <c r="K68" s="293">
        <f t="shared" si="17"/>
        <v>3113.3333333333348</v>
      </c>
      <c r="L68" s="294">
        <f t="shared" si="18"/>
        <v>1037.7777777777783</v>
      </c>
      <c r="M68" s="295">
        <v>0.27986111111111112</v>
      </c>
      <c r="N68" s="295">
        <v>0.2986111111111111</v>
      </c>
      <c r="O68" s="293">
        <v>20</v>
      </c>
      <c r="P68" s="415">
        <f t="shared" si="20"/>
        <v>26.999999999999986</v>
      </c>
      <c r="Q68" s="296">
        <v>0.2986111111111111</v>
      </c>
      <c r="R68" s="296">
        <v>0.34027777777777773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2513</v>
      </c>
      <c r="H69" s="291">
        <f t="shared" si="19"/>
        <v>41866.58</v>
      </c>
      <c r="I69" s="412"/>
      <c r="J69" s="292">
        <v>4</v>
      </c>
      <c r="K69" s="293">
        <f t="shared" si="17"/>
        <v>3141.2500000000009</v>
      </c>
      <c r="L69" s="294">
        <f t="shared" si="18"/>
        <v>785.31250000000023</v>
      </c>
      <c r="M69" s="295">
        <v>0.3576388888888889</v>
      </c>
      <c r="N69" s="295">
        <v>0.39097222222222222</v>
      </c>
      <c r="O69" s="293">
        <v>25</v>
      </c>
      <c r="P69" s="415">
        <f t="shared" si="20"/>
        <v>47.999999999999986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3815</v>
      </c>
      <c r="H70" s="291">
        <f t="shared" si="19"/>
        <v>54499.999999999993</v>
      </c>
      <c r="I70" s="412"/>
      <c r="J70" s="292">
        <v>3</v>
      </c>
      <c r="K70" s="293">
        <f t="shared" si="17"/>
        <v>3179.1666666666674</v>
      </c>
      <c r="L70" s="294">
        <f t="shared" si="18"/>
        <v>1059.7222222222224</v>
      </c>
      <c r="M70" s="295">
        <v>0.40486111111111112</v>
      </c>
      <c r="N70" s="295">
        <v>0.4548611111111111</v>
      </c>
      <c r="O70" s="293">
        <v>20</v>
      </c>
      <c r="P70" s="415">
        <f t="shared" si="20"/>
        <v>71.999999999999986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3138.4084945196651</v>
      </c>
      <c r="L75" s="303">
        <f>AVERAGE(L65:L74)</f>
        <v>960.31072292069655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 t="s">
        <v>118</v>
      </c>
      <c r="C82" s="308"/>
      <c r="D82" s="309" t="s">
        <v>145</v>
      </c>
      <c r="E82" s="328"/>
      <c r="F82" s="397">
        <v>17.22</v>
      </c>
      <c r="G82" s="312">
        <v>596</v>
      </c>
      <c r="H82" s="329">
        <f t="shared" ref="H82:H90" si="21">F82*G82</f>
        <v>10263.119999999999</v>
      </c>
      <c r="I82" s="412"/>
      <c r="J82" s="292">
        <v>3</v>
      </c>
      <c r="K82" s="293">
        <f t="shared" ref="K82" si="22">G82/P82*60</f>
        <v>2979.9999999999709</v>
      </c>
      <c r="L82" s="294">
        <f t="shared" ref="L82" si="23">K82/J82</f>
        <v>993.33333333332359</v>
      </c>
      <c r="M82" s="295">
        <v>0.72222222222222221</v>
      </c>
      <c r="N82" s="295">
        <v>0.73055555555555562</v>
      </c>
      <c r="O82" s="293">
        <v>20</v>
      </c>
      <c r="P82" s="415">
        <f t="shared" ref="P82" si="24">(N82-M82)*24*60</f>
        <v>12.000000000000117</v>
      </c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>
        <f>AVERAGE(J82:J90)</f>
        <v>3</v>
      </c>
      <c r="K91" s="302">
        <f>AVERAGE(K82:K90)</f>
        <v>2979.9999999999709</v>
      </c>
      <c r="L91" s="303">
        <f>AVERAGE(L82:L90)</f>
        <v>993.33333333332359</v>
      </c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1196</v>
      </c>
      <c r="H92" s="291">
        <f t="shared" ref="H92:H99" si="25">F92*G92</f>
        <v>29349.84</v>
      </c>
      <c r="I92" s="412"/>
      <c r="J92" s="292">
        <v>3</v>
      </c>
      <c r="K92" s="293">
        <f>G92/P92*60</f>
        <v>2392.0000000000086</v>
      </c>
      <c r="L92" s="294">
        <f t="shared" ref="L92:L94" si="26">K92/J92</f>
        <v>797.33333333333621</v>
      </c>
      <c r="M92" s="295">
        <v>0.72222222222222221</v>
      </c>
      <c r="N92" s="295">
        <v>0.74305555555555547</v>
      </c>
      <c r="O92" s="289">
        <v>20</v>
      </c>
      <c r="P92" s="415">
        <f>(N92-M92)*24*60</f>
        <v>29.999999999999893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703</v>
      </c>
      <c r="H93" s="291">
        <f t="shared" si="25"/>
        <v>16358.81</v>
      </c>
      <c r="I93" s="412"/>
      <c r="J93" s="292">
        <v>4</v>
      </c>
      <c r="K93" s="293">
        <f t="shared" ref="K93:K94" si="27">G93/P93*60</f>
        <v>2109.0000000000077</v>
      </c>
      <c r="L93" s="294">
        <f t="shared" si="26"/>
        <v>527.25000000000193</v>
      </c>
      <c r="M93" s="295">
        <v>0.75694444444444453</v>
      </c>
      <c r="N93" s="295">
        <v>0.77083333333333337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2535</v>
      </c>
      <c r="H94" s="291">
        <f t="shared" si="25"/>
        <v>61676.549999999996</v>
      </c>
      <c r="I94" s="412"/>
      <c r="J94" s="292">
        <v>4</v>
      </c>
      <c r="K94" s="293">
        <f t="shared" si="27"/>
        <v>2172.8571428571408</v>
      </c>
      <c r="L94" s="294">
        <f t="shared" si="26"/>
        <v>543.21428571428521</v>
      </c>
      <c r="M94" s="295">
        <v>0.78472222222222221</v>
      </c>
      <c r="N94" s="295">
        <v>0.83333333333333337</v>
      </c>
      <c r="O94" s="289">
        <v>20</v>
      </c>
      <c r="P94" s="415">
        <f>(N94-M94)*24*60</f>
        <v>70.000000000000071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5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5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5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5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5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2224.6190476190527</v>
      </c>
      <c r="L100" s="303">
        <f>AVERAGE(L92:L99)</f>
        <v>622.59920634920775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780</v>
      </c>
      <c r="H101" s="291">
        <f t="shared" ref="H101:H110" si="28">F101*G101</f>
        <v>19523.400000000001</v>
      </c>
      <c r="I101" s="412"/>
      <c r="J101" s="292">
        <v>4</v>
      </c>
      <c r="K101" s="293">
        <f>G101/P101*60</f>
        <v>3120.0000000000109</v>
      </c>
      <c r="L101" s="294">
        <f t="shared" ref="L101:L105" si="29">K101/J101</f>
        <v>780.00000000000273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2658</v>
      </c>
      <c r="H102" s="291">
        <f t="shared" si="28"/>
        <v>75939.06</v>
      </c>
      <c r="I102" s="412"/>
      <c r="J102" s="292">
        <v>3</v>
      </c>
      <c r="K102" s="293">
        <f t="shared" ref="K102:K105" si="31">G102/P102*60</f>
        <v>2899.6363636363653</v>
      </c>
      <c r="L102" s="294">
        <f t="shared" si="29"/>
        <v>966.54545454545507</v>
      </c>
      <c r="M102" s="295">
        <v>0.74652777777777779</v>
      </c>
      <c r="N102" s="295">
        <v>0.78472222222222221</v>
      </c>
      <c r="O102" s="289">
        <v>20</v>
      </c>
      <c r="P102" s="293">
        <f t="shared" si="30"/>
        <v>54.999999999999964</v>
      </c>
      <c r="Q102" s="296">
        <v>0.78472222222222221</v>
      </c>
      <c r="R102" s="296">
        <v>0.82638888888888884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1440</v>
      </c>
      <c r="H103" s="291">
        <f t="shared" si="28"/>
        <v>35740.800000000003</v>
      </c>
      <c r="I103" s="412"/>
      <c r="J103" s="292">
        <v>4</v>
      </c>
      <c r="K103" s="293">
        <f t="shared" si="31"/>
        <v>2879.999999999995</v>
      </c>
      <c r="L103" s="294">
        <f t="shared" si="29"/>
        <v>719.99999999999875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1438</v>
      </c>
      <c r="H104" s="291">
        <f t="shared" si="28"/>
        <v>43140</v>
      </c>
      <c r="I104" s="412"/>
      <c r="J104" s="292">
        <v>3</v>
      </c>
      <c r="K104" s="293">
        <f t="shared" si="31"/>
        <v>2875.9999999999945</v>
      </c>
      <c r="L104" s="294">
        <f t="shared" si="29"/>
        <v>958.66666666666481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7717</v>
      </c>
      <c r="H105" s="291">
        <f t="shared" si="28"/>
        <v>110242.85714285712</v>
      </c>
      <c r="I105" s="412"/>
      <c r="J105" s="292">
        <v>3</v>
      </c>
      <c r="K105" s="293">
        <f t="shared" si="31"/>
        <v>2893.87499985261</v>
      </c>
      <c r="L105" s="294">
        <f t="shared" si="29"/>
        <v>964.62499995087001</v>
      </c>
      <c r="M105" s="295">
        <v>46206.909722222219</v>
      </c>
      <c r="N105" s="295">
        <v>46207.020833333336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8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8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8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8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8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2933.9022726977951</v>
      </c>
      <c r="L111" s="303">
        <f>AVERAGE(L101:L110)</f>
        <v>877.9674242325982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1124</v>
      </c>
      <c r="H112" s="329">
        <f t="shared" si="13"/>
        <v>18770.8</v>
      </c>
      <c r="I112" s="412"/>
      <c r="J112" s="292">
        <v>3</v>
      </c>
      <c r="K112" s="293">
        <f t="shared" ref="K112:K118" si="32">G112/P112*60</f>
        <v>2697.5999999999922</v>
      </c>
      <c r="L112" s="294">
        <f t="shared" ref="L112:L118" si="33">K112/J112</f>
        <v>899.19999999999743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4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950</v>
      </c>
      <c r="H113" s="329">
        <f t="shared" si="13"/>
        <v>17271</v>
      </c>
      <c r="I113" s="412"/>
      <c r="J113" s="292">
        <v>4</v>
      </c>
      <c r="K113" s="293">
        <f t="shared" si="32"/>
        <v>2849.9999999999873</v>
      </c>
      <c r="L113" s="294">
        <f t="shared" si="33"/>
        <v>712.49999999999682</v>
      </c>
      <c r="M113" s="295">
        <v>0.75347222222222221</v>
      </c>
      <c r="N113" s="295">
        <v>0.76736111111111116</v>
      </c>
      <c r="O113" s="289">
        <v>20</v>
      </c>
      <c r="P113" s="415">
        <f t="shared" si="34"/>
        <v>20.000000000000089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1081</v>
      </c>
      <c r="H114" s="329">
        <f t="shared" si="13"/>
        <v>19652.579999999998</v>
      </c>
      <c r="I114" s="412"/>
      <c r="J114" s="292">
        <v>3</v>
      </c>
      <c r="K114" s="293">
        <f t="shared" si="32"/>
        <v>3243.0000000000114</v>
      </c>
      <c r="L114" s="294">
        <f t="shared" si="33"/>
        <v>1081.0000000000039</v>
      </c>
      <c r="M114" s="295">
        <v>0.78125</v>
      </c>
      <c r="N114" s="295">
        <v>0.79513888888888884</v>
      </c>
      <c r="O114" s="289">
        <v>20</v>
      </c>
      <c r="P114" s="415">
        <f t="shared" si="34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4990</v>
      </c>
      <c r="H115" s="329">
        <f t="shared" si="13"/>
        <v>83133.399999999994</v>
      </c>
      <c r="I115" s="412"/>
      <c r="J115" s="292">
        <v>4</v>
      </c>
      <c r="K115" s="293">
        <f t="shared" si="32"/>
        <v>2851.4285714285684</v>
      </c>
      <c r="L115" s="294">
        <f t="shared" si="33"/>
        <v>712.85714285714209</v>
      </c>
      <c r="M115" s="295">
        <v>0.80902777777777779</v>
      </c>
      <c r="N115" s="295">
        <v>0.88194444444444453</v>
      </c>
      <c r="O115" s="289">
        <v>20</v>
      </c>
      <c r="P115" s="415">
        <f t="shared" si="34"/>
        <v>105.00000000000011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1009</v>
      </c>
      <c r="H116" s="329">
        <f t="shared" si="13"/>
        <v>22482.354545454546</v>
      </c>
      <c r="I116" s="412"/>
      <c r="J116" s="292">
        <v>4</v>
      </c>
      <c r="K116" s="293">
        <f t="shared" si="32"/>
        <v>2421.6000000000085</v>
      </c>
      <c r="L116" s="294">
        <f t="shared" si="33"/>
        <v>605.40000000000214</v>
      </c>
      <c r="M116" s="295">
        <v>0.89236111111111116</v>
      </c>
      <c r="N116" s="331">
        <v>0.90972222222222221</v>
      </c>
      <c r="O116" s="289">
        <v>20</v>
      </c>
      <c r="P116" s="415">
        <f t="shared" si="34"/>
        <v>24.999999999999911</v>
      </c>
      <c r="Q116" s="296">
        <v>0.90972222222222221</v>
      </c>
      <c r="R116" s="296">
        <v>0.95138888888888884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3303</v>
      </c>
      <c r="H117" s="329">
        <f t="shared" ref="H117:H123" si="35">F117*G117</f>
        <v>59093.672727272729</v>
      </c>
      <c r="I117" s="412"/>
      <c r="J117" s="292">
        <v>3</v>
      </c>
      <c r="K117" s="293">
        <f t="shared" si="32"/>
        <v>3048.9230768138641</v>
      </c>
      <c r="L117" s="294">
        <f t="shared" si="33"/>
        <v>1016.307692271288</v>
      </c>
      <c r="M117" s="295">
        <v>46206.961805555555</v>
      </c>
      <c r="N117" s="295">
        <v>46207.006944444445</v>
      </c>
      <c r="O117" s="293">
        <v>20</v>
      </c>
      <c r="P117" s="415">
        <f t="shared" si="34"/>
        <v>65.000000002328306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5558</v>
      </c>
      <c r="H118" s="329">
        <f t="shared" si="35"/>
        <v>77978.739999999991</v>
      </c>
      <c r="I118" s="412"/>
      <c r="J118" s="292">
        <v>3</v>
      </c>
      <c r="K118" s="293">
        <f t="shared" si="32"/>
        <v>3031.6363636363635</v>
      </c>
      <c r="L118" s="294">
        <f t="shared" si="33"/>
        <v>1010.5454545454545</v>
      </c>
      <c r="M118" s="295">
        <v>2.0833333333333332E-2</v>
      </c>
      <c r="N118" s="295">
        <v>9.7222222222222224E-2</v>
      </c>
      <c r="O118" s="293">
        <v>20</v>
      </c>
      <c r="P118" s="415">
        <f t="shared" si="34"/>
        <v>110.00000000000001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5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5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5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5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5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2877.7411445541143</v>
      </c>
      <c r="L124" s="303">
        <f>AVERAGE(L112:L123)</f>
        <v>862.5443270962694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20" activePane="bottomLeft" state="frozen"/>
      <selection pane="bottomLeft" activeCell="J36" sqref="J36"/>
      <selection activeCell="AE97" sqref="AE97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153777.89999999997</v>
      </c>
      <c r="F1" s="421" t="s">
        <v>4</v>
      </c>
      <c r="G1" s="30">
        <f>SUM(H5:H173)</f>
        <v>5975876.451594823</v>
      </c>
      <c r="H1" s="417" t="s">
        <v>166</v>
      </c>
      <c r="I1" s="31">
        <f>M17+M30+M43+M56+M69+M82+M95+M108+M121+M134+M147+M160+M173</f>
        <v>192.83055555555558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319</v>
      </c>
      <c r="B2" s="446"/>
      <c r="C2" s="420"/>
      <c r="D2" s="420" t="s">
        <v>84</v>
      </c>
      <c r="E2" s="34">
        <f>AVERAGE(O17,O30,O43,O56,O69,O82,O95,O108,O121,O134,O147,O160,O173)</f>
        <v>130.68565673752533</v>
      </c>
      <c r="F2" s="35" t="s">
        <v>85</v>
      </c>
      <c r="G2" s="36">
        <f>G1/E1</f>
        <v>38.860437368404853</v>
      </c>
      <c r="H2" s="417" t="s">
        <v>176</v>
      </c>
      <c r="I2" s="417">
        <f>COUNT(I5:I173)</f>
        <v>7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4663.4400000000005</v>
      </c>
      <c r="H5" s="45">
        <f t="shared" ref="H5:H16" si="0">F5*G5</f>
        <v>176417.93520000001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2312.4495867768587</v>
      </c>
      <c r="O5" s="47">
        <f t="shared" ref="O5:O11" si="2">N5/M5</f>
        <v>115.62247933884294</v>
      </c>
      <c r="P5" s="48">
        <f t="shared" ref="P5:P11" si="3">M5-J5</f>
        <v>0</v>
      </c>
      <c r="Q5" s="49">
        <f t="shared" ref="Q5:Q11" si="4">O5-L5</f>
        <v>-4.3775206611570638</v>
      </c>
      <c r="R5" s="425">
        <f t="shared" ref="R5:R11" si="5">O5/L5</f>
        <v>0.9635206611570245</v>
      </c>
      <c r="S5" s="459">
        <f>R17</f>
        <v>0.91760851846576486</v>
      </c>
      <c r="T5" s="89">
        <v>0.25</v>
      </c>
      <c r="U5" s="89">
        <v>0.33402777777777781</v>
      </c>
      <c r="V5" s="421">
        <v>5</v>
      </c>
      <c r="W5" s="418">
        <f>(U5-T5)*24*60</f>
        <v>121.00000000000006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-87.550413223141277</v>
      </c>
      <c r="AG5" s="425">
        <f t="shared" ref="AG5:AG70" si="7">N5/K5</f>
        <v>0.9635206611570245</v>
      </c>
      <c r="AH5" s="459">
        <f>AG17</f>
        <v>0.91846914648115918</v>
      </c>
    </row>
    <row r="6" spans="1:34" ht="19.149999999999999" customHeight="1">
      <c r="A6" s="457"/>
      <c r="B6" s="40" t="s">
        <v>193</v>
      </c>
      <c r="C6" s="41"/>
      <c r="D6" s="42" t="s">
        <v>194</v>
      </c>
      <c r="E6" s="43"/>
      <c r="F6" s="343">
        <v>37.83</v>
      </c>
      <c r="G6" s="44">
        <v>2194.56</v>
      </c>
      <c r="H6" s="45">
        <f t="shared" si="0"/>
        <v>83020.204799999992</v>
      </c>
      <c r="I6" s="418"/>
      <c r="J6" s="46">
        <v>20</v>
      </c>
      <c r="K6" s="44">
        <v>2400</v>
      </c>
      <c r="L6" s="47">
        <v>120</v>
      </c>
      <c r="M6" s="419">
        <v>20</v>
      </c>
      <c r="N6" s="44">
        <f t="shared" si="1"/>
        <v>2270.2344827586194</v>
      </c>
      <c r="O6" s="47">
        <f t="shared" si="2"/>
        <v>113.51172413793097</v>
      </c>
      <c r="P6" s="48">
        <f t="shared" si="3"/>
        <v>0</v>
      </c>
      <c r="Q6" s="49">
        <f t="shared" si="4"/>
        <v>-6.4882758620690311</v>
      </c>
      <c r="R6" s="425">
        <f t="shared" si="5"/>
        <v>0.94593103448275806</v>
      </c>
      <c r="S6" s="459"/>
      <c r="T6" s="89">
        <v>0.35000000000000003</v>
      </c>
      <c r="U6" s="89">
        <v>0.39027777777777783</v>
      </c>
      <c r="V6" s="421">
        <v>23</v>
      </c>
      <c r="W6" s="418">
        <f t="shared" ref="W6:W17" si="8">(U6-T6)*24*60</f>
        <v>58.000000000000036</v>
      </c>
      <c r="X6" s="53">
        <v>0.33888888888888885</v>
      </c>
      <c r="Y6" s="53">
        <v>0.34861111111111115</v>
      </c>
      <c r="Z6" s="54"/>
      <c r="AA6" s="54"/>
      <c r="AB6" s="447"/>
      <c r="AC6" s="447"/>
      <c r="AD6" s="435">
        <v>1</v>
      </c>
      <c r="AE6" s="435"/>
      <c r="AF6" s="48">
        <f t="shared" si="6"/>
        <v>-129.76551724138062</v>
      </c>
      <c r="AG6" s="425">
        <f t="shared" si="7"/>
        <v>0.94593103448275806</v>
      </c>
      <c r="AH6" s="459"/>
    </row>
    <row r="7" spans="1:34" ht="19.149999999999999" customHeight="1">
      <c r="A7" s="457"/>
      <c r="B7" s="40" t="s">
        <v>193</v>
      </c>
      <c r="C7" s="41"/>
      <c r="D7" s="42" t="s">
        <v>195</v>
      </c>
      <c r="E7" s="43"/>
      <c r="F7" s="343">
        <v>46.93</v>
      </c>
      <c r="G7" s="44">
        <v>3175</v>
      </c>
      <c r="H7" s="45">
        <f t="shared" si="0"/>
        <v>149002.75</v>
      </c>
      <c r="I7" s="418"/>
      <c r="J7" s="46">
        <v>21</v>
      </c>
      <c r="K7" s="44">
        <v>2400</v>
      </c>
      <c r="L7" s="47">
        <v>114.28571428571429</v>
      </c>
      <c r="M7" s="419">
        <v>21</v>
      </c>
      <c r="N7" s="44">
        <f t="shared" si="1"/>
        <v>2164.772727272727</v>
      </c>
      <c r="O7" s="47">
        <f t="shared" si="2"/>
        <v>103.08441558441557</v>
      </c>
      <c r="P7" s="48">
        <f t="shared" si="3"/>
        <v>0</v>
      </c>
      <c r="Q7" s="49">
        <f t="shared" si="4"/>
        <v>-11.201298701298725</v>
      </c>
      <c r="R7" s="425">
        <f t="shared" si="5"/>
        <v>0.90198863636363613</v>
      </c>
      <c r="S7" s="459"/>
      <c r="T7" s="89">
        <v>0.39583333333333337</v>
      </c>
      <c r="U7" s="89">
        <v>0.45694444444444449</v>
      </c>
      <c r="V7" s="421">
        <v>8</v>
      </c>
      <c r="W7" s="418">
        <f t="shared" si="8"/>
        <v>88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-235.22727272727298</v>
      </c>
      <c r="AG7" s="425">
        <f t="shared" si="7"/>
        <v>0.90198863636363624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1503</v>
      </c>
      <c r="H8" s="45">
        <f t="shared" si="0"/>
        <v>43376.58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2312.307692307691</v>
      </c>
      <c r="O8" s="47">
        <f t="shared" si="2"/>
        <v>136.01809954751124</v>
      </c>
      <c r="P8" s="48">
        <f t="shared" si="3"/>
        <v>0</v>
      </c>
      <c r="Q8" s="49">
        <f t="shared" si="4"/>
        <v>-15.217194570135831</v>
      </c>
      <c r="R8" s="425">
        <f t="shared" si="5"/>
        <v>0.8993806660084368</v>
      </c>
      <c r="S8" s="459"/>
      <c r="T8" s="89">
        <v>0.46180555555555558</v>
      </c>
      <c r="U8" s="89">
        <v>0.48888888888888893</v>
      </c>
      <c r="V8" s="421">
        <v>7</v>
      </c>
      <c r="W8" s="418">
        <f t="shared" si="8"/>
        <v>39.000000000000021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-258.69230769230899</v>
      </c>
      <c r="AG8" s="425">
        <f t="shared" si="7"/>
        <v>0.8993806660084368</v>
      </c>
      <c r="AH8" s="459"/>
    </row>
    <row r="9" spans="1:34" ht="19.149999999999999" customHeight="1">
      <c r="A9" s="457"/>
      <c r="B9" s="40" t="s">
        <v>193</v>
      </c>
      <c r="C9" s="55"/>
      <c r="D9" s="42" t="s">
        <v>197</v>
      </c>
      <c r="E9" s="56"/>
      <c r="F9" s="343">
        <v>38.99</v>
      </c>
      <c r="G9" s="57">
        <v>1144</v>
      </c>
      <c r="H9" s="45">
        <f t="shared" si="0"/>
        <v>44604.560000000005</v>
      </c>
      <c r="I9" s="435"/>
      <c r="J9" s="46">
        <v>18</v>
      </c>
      <c r="K9" s="44">
        <v>2571</v>
      </c>
      <c r="L9" s="47">
        <v>142.83333333333334</v>
      </c>
      <c r="M9" s="419">
        <v>18</v>
      </c>
      <c r="N9" s="44">
        <f t="shared" si="1"/>
        <v>2366.8965517241336</v>
      </c>
      <c r="O9" s="47">
        <f t="shared" si="2"/>
        <v>131.49425287356297</v>
      </c>
      <c r="P9" s="48">
        <f t="shared" si="3"/>
        <v>0</v>
      </c>
      <c r="Q9" s="49">
        <f t="shared" si="4"/>
        <v>-11.339080459770372</v>
      </c>
      <c r="R9" s="425">
        <f t="shared" si="5"/>
        <v>0.92061320564921556</v>
      </c>
      <c r="S9" s="459"/>
      <c r="T9" s="89">
        <v>0.52847222222222223</v>
      </c>
      <c r="U9" s="89">
        <v>0.54861111111111116</v>
      </c>
      <c r="V9" s="421">
        <v>4</v>
      </c>
      <c r="W9" s="418">
        <f t="shared" si="8"/>
        <v>29.000000000000057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-204.10344827586641</v>
      </c>
      <c r="AG9" s="425">
        <f t="shared" si="7"/>
        <v>0.92061320564921567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196</v>
      </c>
      <c r="E10" s="43"/>
      <c r="F10" s="343">
        <v>35.89</v>
      </c>
      <c r="G10" s="44">
        <v>2525</v>
      </c>
      <c r="H10" s="45">
        <f t="shared" si="0"/>
        <v>90622.25</v>
      </c>
      <c r="I10" s="418"/>
      <c r="J10" s="46">
        <v>18</v>
      </c>
      <c r="K10" s="44">
        <v>2571</v>
      </c>
      <c r="L10" s="47">
        <v>142.83333333333334</v>
      </c>
      <c r="M10" s="419">
        <v>18</v>
      </c>
      <c r="N10" s="44">
        <f t="shared" si="1"/>
        <v>2330.7692307692332</v>
      </c>
      <c r="O10" s="47">
        <f t="shared" si="2"/>
        <v>129.48717948717962</v>
      </c>
      <c r="P10" s="48">
        <f t="shared" si="3"/>
        <v>0</v>
      </c>
      <c r="Q10" s="49">
        <f t="shared" si="4"/>
        <v>-13.346153846153726</v>
      </c>
      <c r="R10" s="425">
        <f t="shared" si="5"/>
        <v>0.90656134996858539</v>
      </c>
      <c r="S10" s="460"/>
      <c r="T10" s="89">
        <v>0.55347222222222225</v>
      </c>
      <c r="U10" s="89">
        <v>0.59861111111111109</v>
      </c>
      <c r="V10" s="421">
        <v>7</v>
      </c>
      <c r="W10" s="418">
        <f t="shared" si="8"/>
        <v>64.999999999999929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-240.23076923076678</v>
      </c>
      <c r="AG10" s="425">
        <f t="shared" si="7"/>
        <v>0.90656134996858551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199</v>
      </c>
      <c r="E11" s="43"/>
      <c r="F11" s="343">
        <v>31.11</v>
      </c>
      <c r="G11" s="44">
        <v>2814</v>
      </c>
      <c r="H11" s="45">
        <f t="shared" si="0"/>
        <v>87543.54</v>
      </c>
      <c r="I11" s="418"/>
      <c r="J11" s="46">
        <v>18</v>
      </c>
      <c r="K11" s="44">
        <v>2769</v>
      </c>
      <c r="L11" s="47">
        <v>153.83333333333334</v>
      </c>
      <c r="M11" s="419">
        <v>18</v>
      </c>
      <c r="N11" s="44">
        <f t="shared" si="1"/>
        <v>2482.941176470591</v>
      </c>
      <c r="O11" s="47">
        <f t="shared" si="2"/>
        <v>137.9411764705884</v>
      </c>
      <c r="P11" s="48">
        <f t="shared" si="3"/>
        <v>0</v>
      </c>
      <c r="Q11" s="49">
        <f t="shared" si="4"/>
        <v>-15.89215686274494</v>
      </c>
      <c r="R11" s="425">
        <f t="shared" si="5"/>
        <v>0.89669237142310987</v>
      </c>
      <c r="S11" s="460"/>
      <c r="T11" s="89">
        <v>0.61388888888888882</v>
      </c>
      <c r="U11" s="89">
        <v>0.66111111111111098</v>
      </c>
      <c r="V11" s="421">
        <v>22</v>
      </c>
      <c r="W11" s="418">
        <f t="shared" si="8"/>
        <v>67.999999999999915</v>
      </c>
      <c r="X11" s="53">
        <v>0.60347222222222219</v>
      </c>
      <c r="Y11" s="53">
        <v>0.61249999999999993</v>
      </c>
      <c r="Z11" s="54"/>
      <c r="AA11" s="54"/>
      <c r="AB11" s="447"/>
      <c r="AC11" s="447"/>
      <c r="AD11" s="435"/>
      <c r="AE11" s="435"/>
      <c r="AF11" s="48">
        <f t="shared" si="6"/>
        <v>-286.05882352940898</v>
      </c>
      <c r="AG11" s="425">
        <f t="shared" si="7"/>
        <v>0.89669237142310976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2320.053064011408</v>
      </c>
      <c r="O17" s="73">
        <f t="shared" si="9"/>
        <v>123.87990392000452</v>
      </c>
      <c r="P17" s="65">
        <f t="shared" ref="P17:P23" si="10">M17-J17</f>
        <v>0</v>
      </c>
      <c r="Q17" s="74">
        <f t="shared" ref="Q17:Q23" si="11">O17-L17</f>
        <v>-11.12309728047569</v>
      </c>
      <c r="R17" s="75">
        <f>O17/L17</f>
        <v>0.91760851846576486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-205.94693598859203</v>
      </c>
      <c r="AG17" s="426">
        <f t="shared" si="7"/>
        <v>0.91846914648115918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600</v>
      </c>
      <c r="H18" s="84">
        <f t="shared" ref="H18:H29" si="12">F18*G18</f>
        <v>16500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1500.0000000000005</v>
      </c>
      <c r="O18" s="86">
        <f t="shared" ref="O18:O23" si="14">N18/M18</f>
        <v>125.00000000000004</v>
      </c>
      <c r="P18" s="54">
        <f t="shared" si="10"/>
        <v>0</v>
      </c>
      <c r="Q18" s="88">
        <f t="shared" si="11"/>
        <v>-41.666666666666615</v>
      </c>
      <c r="R18" s="428">
        <f t="shared" ref="R18:R23" si="15">O18/L18</f>
        <v>0.75000000000000033</v>
      </c>
      <c r="S18" s="468">
        <f>R30</f>
        <v>0.87037662881737377</v>
      </c>
      <c r="T18" s="89">
        <v>0.125</v>
      </c>
      <c r="U18" s="89">
        <v>0.14166666666666666</v>
      </c>
      <c r="V18" s="435">
        <v>5</v>
      </c>
      <c r="W18" s="90">
        <f>(U18-T18)*24*60</f>
        <v>23.999999999999993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-499.99999999999955</v>
      </c>
      <c r="AG18" s="92">
        <f t="shared" si="7"/>
        <v>0.75000000000000022</v>
      </c>
      <c r="AH18" s="469">
        <f>AG30</f>
        <v>0.88019570297001615</v>
      </c>
    </row>
    <row r="19" spans="1:34" ht="19.149999999999999" customHeight="1">
      <c r="A19" s="467"/>
      <c r="B19" s="432" t="s">
        <v>193</v>
      </c>
      <c r="C19" s="431"/>
      <c r="D19" s="82" t="s">
        <v>205</v>
      </c>
      <c r="E19" s="83"/>
      <c r="F19" s="343">
        <v>36.86</v>
      </c>
      <c r="G19" s="57">
        <v>3881.15</v>
      </c>
      <c r="H19" s="84">
        <f t="shared" si="12"/>
        <v>143059.18900000001</v>
      </c>
      <c r="I19" s="43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2196.8773584905666</v>
      </c>
      <c r="O19" s="95">
        <f t="shared" si="14"/>
        <v>122.04874213836482</v>
      </c>
      <c r="P19" s="54">
        <f t="shared" si="10"/>
        <v>0</v>
      </c>
      <c r="Q19" s="88">
        <f t="shared" si="11"/>
        <v>-11.284591194968527</v>
      </c>
      <c r="R19" s="428">
        <f t="shared" si="15"/>
        <v>0.915365566037736</v>
      </c>
      <c r="S19" s="468"/>
      <c r="T19" s="89">
        <v>0.14583333333333334</v>
      </c>
      <c r="U19" s="89">
        <v>0.21944444444444444</v>
      </c>
      <c r="V19" s="435">
        <v>6</v>
      </c>
      <c r="W19" s="90">
        <f>(U19-T19)*24*60</f>
        <v>105.99999999999999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-203.12264150943338</v>
      </c>
      <c r="AG19" s="425">
        <f t="shared" si="7"/>
        <v>0.91536556603773611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1348</v>
      </c>
      <c r="H20" s="84">
        <f t="shared" si="12"/>
        <v>58152.72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1394.4827586206889</v>
      </c>
      <c r="O20" s="95">
        <f t="shared" si="14"/>
        <v>82.028397565922873</v>
      </c>
      <c r="P20" s="54">
        <f t="shared" si="10"/>
        <v>0</v>
      </c>
      <c r="Q20" s="88">
        <f t="shared" si="11"/>
        <v>-6.206896551724185</v>
      </c>
      <c r="R20" s="428">
        <f t="shared" si="15"/>
        <v>0.92965517241379259</v>
      </c>
      <c r="S20" s="468"/>
      <c r="T20" s="89">
        <v>0.23541666666666666</v>
      </c>
      <c r="U20" s="89">
        <v>0.27569444444444446</v>
      </c>
      <c r="V20" s="435">
        <v>23</v>
      </c>
      <c r="W20" s="90">
        <f t="shared" ref="W20:W29" si="16">(U20-T20)*24*60</f>
        <v>58.000000000000036</v>
      </c>
      <c r="X20" s="96">
        <v>0.22361111111111109</v>
      </c>
      <c r="Y20" s="96">
        <v>0.23472222222222219</v>
      </c>
      <c r="Z20" s="54"/>
      <c r="AA20" s="54"/>
      <c r="AB20" s="447"/>
      <c r="AC20" s="447"/>
      <c r="AD20" s="435"/>
      <c r="AE20" s="435"/>
      <c r="AF20" s="91">
        <f t="shared" si="6"/>
        <v>-105.51724137931114</v>
      </c>
      <c r="AG20" s="92">
        <f t="shared" si="7"/>
        <v>0.92965517241379259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208</v>
      </c>
      <c r="E21" s="43"/>
      <c r="F21" s="343">
        <v>44.3</v>
      </c>
      <c r="G21" s="44">
        <v>2053</v>
      </c>
      <c r="H21" s="84">
        <f t="shared" si="12"/>
        <v>90947.9</v>
      </c>
      <c r="I21" s="42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1432.3255813953488</v>
      </c>
      <c r="O21" s="95">
        <f t="shared" si="14"/>
        <v>79.573643410852711</v>
      </c>
      <c r="P21" s="54">
        <f t="shared" si="10"/>
        <v>0</v>
      </c>
      <c r="Q21" s="88">
        <f t="shared" si="11"/>
        <v>-7.3708010335917322</v>
      </c>
      <c r="R21" s="428">
        <f t="shared" si="15"/>
        <v>0.91522401367114936</v>
      </c>
      <c r="S21" s="468"/>
      <c r="T21" s="89">
        <v>0.28055555555555556</v>
      </c>
      <c r="U21" s="89">
        <v>0.34027777777777779</v>
      </c>
      <c r="V21" s="435">
        <v>7</v>
      </c>
      <c r="W21" s="90">
        <f t="shared" si="16"/>
        <v>86.000000000000014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-132.67441860465124</v>
      </c>
      <c r="AG21" s="425">
        <f t="shared" si="7"/>
        <v>0.91522401367114936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209</v>
      </c>
      <c r="E22" s="43"/>
      <c r="F22" s="343">
        <v>49.91</v>
      </c>
      <c r="G22" s="44">
        <v>2941</v>
      </c>
      <c r="H22" s="84">
        <f t="shared" si="12"/>
        <v>146785.31</v>
      </c>
      <c r="I22" s="421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1411.6800000000005</v>
      </c>
      <c r="O22" s="95">
        <f t="shared" si="14"/>
        <v>83.040000000000035</v>
      </c>
      <c r="P22" s="54">
        <f t="shared" si="10"/>
        <v>0</v>
      </c>
      <c r="Q22" s="88">
        <f t="shared" si="11"/>
        <v>-9.0188235294117334</v>
      </c>
      <c r="R22" s="428">
        <f t="shared" si="15"/>
        <v>0.9020319488817895</v>
      </c>
      <c r="S22" s="468"/>
      <c r="T22" s="89">
        <v>0.35555555555555557</v>
      </c>
      <c r="U22" s="89">
        <v>0.44236111111111109</v>
      </c>
      <c r="V22" s="435">
        <v>22</v>
      </c>
      <c r="W22" s="90">
        <f t="shared" si="16"/>
        <v>124.99999999999996</v>
      </c>
      <c r="X22" s="96">
        <v>0.3444444444444445</v>
      </c>
      <c r="Y22" s="96">
        <v>0.35416666666666669</v>
      </c>
      <c r="Z22" s="54"/>
      <c r="AA22" s="54"/>
      <c r="AB22" s="447"/>
      <c r="AC22" s="447"/>
      <c r="AD22" s="435"/>
      <c r="AE22" s="435"/>
      <c r="AF22" s="91">
        <f t="shared" si="6"/>
        <v>-153.31999999999948</v>
      </c>
      <c r="AG22" s="92">
        <f t="shared" si="7"/>
        <v>0.9020319488817895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205</v>
      </c>
      <c r="E23" s="43"/>
      <c r="F23" s="343">
        <v>36.86</v>
      </c>
      <c r="G23" s="44">
        <v>2089.85</v>
      </c>
      <c r="H23" s="84">
        <f t="shared" si="12"/>
        <v>77031.870999999999</v>
      </c>
      <c r="I23" s="421">
        <v>1</v>
      </c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2125.2711864406797</v>
      </c>
      <c r="O23" s="95">
        <f t="shared" si="14"/>
        <v>118.07062146892665</v>
      </c>
      <c r="P23" s="54">
        <f t="shared" si="10"/>
        <v>0</v>
      </c>
      <c r="Q23" s="88">
        <f t="shared" si="11"/>
        <v>-15.262711864406697</v>
      </c>
      <c r="R23" s="428">
        <f t="shared" si="15"/>
        <v>0.88552966101694974</v>
      </c>
      <c r="S23" s="468"/>
      <c r="T23" s="89">
        <v>0.48263888888888884</v>
      </c>
      <c r="U23" s="89">
        <v>0.52361111111111103</v>
      </c>
      <c r="V23" s="435">
        <v>5</v>
      </c>
      <c r="W23" s="90">
        <f t="shared" si="16"/>
        <v>58.99999999999995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-274.72881355932032</v>
      </c>
      <c r="AG23" s="425">
        <f t="shared" si="7"/>
        <v>0.88552966101694985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1676.7728141578807</v>
      </c>
      <c r="O30" s="104">
        <f t="shared" si="17"/>
        <v>101.62690076401118</v>
      </c>
      <c r="P30" s="54">
        <f t="shared" ref="P30:P38" si="18">M30-J30</f>
        <v>0</v>
      </c>
      <c r="Q30" s="88">
        <f t="shared" ref="Q30:Q38" si="19">O30-L30</f>
        <v>-15.135081806794943</v>
      </c>
      <c r="R30" s="105">
        <f t="shared" ref="R30:R38" si="20">O30/L30</f>
        <v>0.87037662881737377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0</v>
      </c>
      <c r="AF30" s="108">
        <f t="shared" si="6"/>
        <v>-228.2271858421193</v>
      </c>
      <c r="AG30" s="109">
        <f t="shared" ref="AG30" si="21">N30/K30</f>
        <v>0.88019570297001615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1300</v>
      </c>
      <c r="H31" s="112">
        <f t="shared" ref="H31:H40" si="22">F31*G31</f>
        <v>34450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1418.181818181818</v>
      </c>
      <c r="O31" s="115">
        <f t="shared" ref="O31:O38" si="24">N31/M31</f>
        <v>118.18181818181817</v>
      </c>
      <c r="P31" s="116">
        <f t="shared" si="18"/>
        <v>0</v>
      </c>
      <c r="Q31" s="117">
        <f t="shared" si="19"/>
        <v>-48.484848484848484</v>
      </c>
      <c r="R31" s="429">
        <f t="shared" si="20"/>
        <v>0.70909090909090911</v>
      </c>
      <c r="S31" s="477">
        <f>R43</f>
        <v>0.84783245565015675</v>
      </c>
      <c r="T31" s="118">
        <v>0.125</v>
      </c>
      <c r="U31" s="118">
        <v>0.16319444444444445</v>
      </c>
      <c r="V31" s="142">
        <v>5</v>
      </c>
      <c r="W31" s="119">
        <f t="shared" ref="W31:W42" si="25">(U31-T31)*24*60</f>
        <v>55.000000000000007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-581.81818181818198</v>
      </c>
      <c r="AG31" s="120">
        <f t="shared" si="7"/>
        <v>0.70909090909090899</v>
      </c>
      <c r="AH31" s="473">
        <f>AG43</f>
        <v>0.84617261652532905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1893</v>
      </c>
      <c r="H32" s="84">
        <f t="shared" si="22"/>
        <v>66879.69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1893.0000000000005</v>
      </c>
      <c r="O32" s="47">
        <f t="shared" si="24"/>
        <v>157.75000000000003</v>
      </c>
      <c r="P32" s="116">
        <f t="shared" si="18"/>
        <v>0</v>
      </c>
      <c r="Q32" s="49">
        <f t="shared" si="19"/>
        <v>-18.749999999999972</v>
      </c>
      <c r="R32" s="425">
        <f t="shared" si="20"/>
        <v>0.89376770538243644</v>
      </c>
      <c r="S32" s="468"/>
      <c r="T32" s="89">
        <v>0.16736111111111113</v>
      </c>
      <c r="U32" s="89">
        <v>0.20902777777777778</v>
      </c>
      <c r="V32" s="142">
        <v>6</v>
      </c>
      <c r="W32" s="90">
        <f t="shared" si="25"/>
        <v>59.999999999999986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-224.99999999999955</v>
      </c>
      <c r="AG32" s="425">
        <f t="shared" si="7"/>
        <v>0.89376770538243644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2760</v>
      </c>
      <c r="H33" s="84">
        <f t="shared" si="22"/>
        <v>94474.799999999988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2044.444444444445</v>
      </c>
      <c r="O33" s="47">
        <f t="shared" si="24"/>
        <v>157.2649572649573</v>
      </c>
      <c r="P33" s="116">
        <f t="shared" si="18"/>
        <v>0</v>
      </c>
      <c r="Q33" s="49">
        <f t="shared" si="19"/>
        <v>-15.811965811965763</v>
      </c>
      <c r="R33" s="425">
        <f t="shared" si="20"/>
        <v>0.90864197530864221</v>
      </c>
      <c r="S33" s="468"/>
      <c r="T33" s="89">
        <v>0.22500000000000001</v>
      </c>
      <c r="U33" s="89">
        <v>0.28125</v>
      </c>
      <c r="V33" s="142">
        <v>23</v>
      </c>
      <c r="W33" s="90">
        <f t="shared" si="25"/>
        <v>80.999999999999986</v>
      </c>
      <c r="X33" s="123">
        <v>0.21388888888888891</v>
      </c>
      <c r="Y33" s="123">
        <v>0.22361111111111109</v>
      </c>
      <c r="Z33" s="124"/>
      <c r="AA33" s="124"/>
      <c r="AB33" s="447"/>
      <c r="AC33" s="447"/>
      <c r="AD33" s="435"/>
      <c r="AE33" s="435"/>
      <c r="AF33" s="48">
        <f t="shared" si="6"/>
        <v>-205.55555555555497</v>
      </c>
      <c r="AG33" s="125">
        <f t="shared" si="7"/>
        <v>0.90864197530864221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216</v>
      </c>
      <c r="E34" s="83"/>
      <c r="F34" s="343">
        <v>35.83</v>
      </c>
      <c r="G34" s="137">
        <v>1569.2</v>
      </c>
      <c r="H34" s="84">
        <f t="shared" si="22"/>
        <v>56224.436000000002</v>
      </c>
      <c r="I34" s="43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2003.2340425531918</v>
      </c>
      <c r="O34" s="47">
        <f t="shared" si="24"/>
        <v>182.11218568665379</v>
      </c>
      <c r="P34" s="116">
        <f t="shared" si="18"/>
        <v>0</v>
      </c>
      <c r="Q34" s="49">
        <f t="shared" si="19"/>
        <v>-22.433268858800744</v>
      </c>
      <c r="R34" s="425">
        <f t="shared" si="20"/>
        <v>0.89032624113475189</v>
      </c>
      <c r="S34" s="468"/>
      <c r="T34" s="89">
        <v>0.28611111111111109</v>
      </c>
      <c r="U34" s="89">
        <v>0.31874999999999998</v>
      </c>
      <c r="V34" s="137">
        <v>7</v>
      </c>
      <c r="W34" s="90">
        <f t="shared" si="25"/>
        <v>46.999999999999993</v>
      </c>
      <c r="X34" s="123"/>
      <c r="Y34" s="123"/>
      <c r="Z34" s="124"/>
      <c r="AA34" s="124"/>
      <c r="AB34" s="447"/>
      <c r="AC34" s="447"/>
      <c r="AD34" s="435">
        <v>1</v>
      </c>
      <c r="AE34" s="435"/>
      <c r="AF34" s="48">
        <f t="shared" si="6"/>
        <v>-246.76595744680822</v>
      </c>
      <c r="AG34" s="125">
        <f t="shared" si="7"/>
        <v>0.89032624113475189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2574</v>
      </c>
      <c r="H35" s="84">
        <f t="shared" si="22"/>
        <v>128468.34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1342.9565217391307</v>
      </c>
      <c r="O35" s="47">
        <f t="shared" si="24"/>
        <v>78.997442455242989</v>
      </c>
      <c r="P35" s="116">
        <f t="shared" si="18"/>
        <v>0</v>
      </c>
      <c r="Q35" s="49">
        <f t="shared" si="19"/>
        <v>-13.061381074168779</v>
      </c>
      <c r="R35" s="425">
        <f t="shared" si="20"/>
        <v>0.85811918321989189</v>
      </c>
      <c r="S35" s="468"/>
      <c r="T35" s="89">
        <v>0.33402777777777776</v>
      </c>
      <c r="U35" s="89">
        <v>0.41388888888888886</v>
      </c>
      <c r="V35" s="134">
        <v>22</v>
      </c>
      <c r="W35" s="90">
        <f t="shared" si="25"/>
        <v>114.99999999999999</v>
      </c>
      <c r="X35" s="123">
        <v>0.32291666666666669</v>
      </c>
      <c r="Y35" s="123">
        <v>0.33333333333333331</v>
      </c>
      <c r="Z35" s="124"/>
      <c r="AA35" s="124"/>
      <c r="AB35" s="447"/>
      <c r="AC35" s="447"/>
      <c r="AD35" s="435"/>
      <c r="AE35" s="435"/>
      <c r="AF35" s="116">
        <f t="shared" si="6"/>
        <v>-222.04347826086928</v>
      </c>
      <c r="AG35" s="120">
        <f t="shared" si="7"/>
        <v>0.85811918321989189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1224</v>
      </c>
      <c r="H36" s="84">
        <f t="shared" si="22"/>
        <v>57442.32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1984.8648648648632</v>
      </c>
      <c r="O36" s="47">
        <f t="shared" si="24"/>
        <v>104.46657183499281</v>
      </c>
      <c r="P36" s="116">
        <f t="shared" si="18"/>
        <v>0</v>
      </c>
      <c r="Q36" s="49">
        <f t="shared" si="19"/>
        <v>-21.8492176386914</v>
      </c>
      <c r="R36" s="425">
        <f t="shared" si="20"/>
        <v>0.82702702702702646</v>
      </c>
      <c r="S36" s="468"/>
      <c r="T36" s="89">
        <v>0.45416666666666661</v>
      </c>
      <c r="U36" s="89">
        <v>0.47986111111111107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-415.13513513513681</v>
      </c>
      <c r="AG36" s="425">
        <f t="shared" si="7"/>
        <v>0.82702702702702635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1091.3</v>
      </c>
      <c r="H37" s="84">
        <f t="shared" si="22"/>
        <v>47973.548000000003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2046.1874999999973</v>
      </c>
      <c r="O37" s="47">
        <f t="shared" si="24"/>
        <v>107.69407894736828</v>
      </c>
      <c r="P37" s="116">
        <f t="shared" si="18"/>
        <v>0</v>
      </c>
      <c r="Q37" s="49">
        <f t="shared" si="19"/>
        <v>-18.621710526315923</v>
      </c>
      <c r="R37" s="425">
        <f t="shared" si="20"/>
        <v>0.85257812499999897</v>
      </c>
      <c r="S37" s="468"/>
      <c r="T37" s="89">
        <v>0.48472222222222217</v>
      </c>
      <c r="U37" s="89">
        <v>0.50694444444444442</v>
      </c>
      <c r="V37" s="134">
        <v>7</v>
      </c>
      <c r="W37" s="90">
        <f t="shared" si="25"/>
        <v>32.000000000000043</v>
      </c>
      <c r="X37" s="123"/>
      <c r="Y37" s="123"/>
      <c r="Z37" s="124"/>
      <c r="AA37" s="124"/>
      <c r="AB37" s="447"/>
      <c r="AC37" s="447"/>
      <c r="AD37" s="435"/>
      <c r="AE37" s="435">
        <v>1</v>
      </c>
      <c r="AF37" s="48">
        <f t="shared" si="6"/>
        <v>-353.81250000000273</v>
      </c>
      <c r="AG37" s="125">
        <f t="shared" si="7"/>
        <v>0.85257812499999885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210</v>
      </c>
      <c r="E38" s="83"/>
      <c r="F38" s="343">
        <v>38.479999999999997</v>
      </c>
      <c r="G38" s="134">
        <v>3547</v>
      </c>
      <c r="H38" s="84">
        <f t="shared" si="22"/>
        <v>136488.56</v>
      </c>
      <c r="I38" s="435"/>
      <c r="J38" s="113">
        <v>19</v>
      </c>
      <c r="K38" s="94">
        <v>2769</v>
      </c>
      <c r="L38" s="95">
        <v>145.73684210526315</v>
      </c>
      <c r="M38" s="149">
        <v>19</v>
      </c>
      <c r="N38" s="44">
        <f t="shared" si="23"/>
        <v>2288.3870967741941</v>
      </c>
      <c r="O38" s="47">
        <f t="shared" si="24"/>
        <v>120.44142614601022</v>
      </c>
      <c r="P38" s="116">
        <f t="shared" si="18"/>
        <v>0</v>
      </c>
      <c r="Q38" s="49">
        <f t="shared" si="19"/>
        <v>-25.295415959252935</v>
      </c>
      <c r="R38" s="425">
        <f t="shared" si="20"/>
        <v>0.82643087640815971</v>
      </c>
      <c r="S38" s="468"/>
      <c r="T38" s="151">
        <v>0.51180555555555551</v>
      </c>
      <c r="U38" s="151">
        <v>0.57638888888888884</v>
      </c>
      <c r="V38" s="134">
        <v>7</v>
      </c>
      <c r="W38" s="90">
        <f t="shared" si="25"/>
        <v>92.999999999999986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-480.61290322580589</v>
      </c>
      <c r="AG38" s="125">
        <f t="shared" si="7"/>
        <v>0.82643087640815971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1877.6570360697051</v>
      </c>
      <c r="O43" s="104">
        <f t="shared" si="26"/>
        <v>128.36356006463046</v>
      </c>
      <c r="P43" s="54">
        <f>M43-J43</f>
        <v>0</v>
      </c>
      <c r="Q43" s="88">
        <f>N43-K43</f>
        <v>-341.3429639302949</v>
      </c>
      <c r="R43" s="105">
        <f t="shared" ref="R43:R50" si="27">O43/L43</f>
        <v>0.84783245565015675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1</v>
      </c>
      <c r="AE43" s="107">
        <f>SUM(AE31:AE42)</f>
        <v>1</v>
      </c>
      <c r="AF43" s="48">
        <f t="shared" ref="AF43:AF54" si="28">N43-K43</f>
        <v>-341.3429639302949</v>
      </c>
      <c r="AG43" s="426">
        <f t="shared" si="7"/>
        <v>0.84617261652532905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1349</v>
      </c>
      <c r="H44" s="45">
        <f>F44*G44</f>
        <v>33360.770000000004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2130.0000000000009</v>
      </c>
      <c r="O44" s="138">
        <f t="shared" ref="O44:O50" si="30">N44/M44</f>
        <v>426.00000000000017</v>
      </c>
      <c r="P44" s="51">
        <f t="shared" ref="P44:P50" si="31">M44-J44</f>
        <v>1</v>
      </c>
      <c r="Q44" s="139">
        <f t="shared" ref="Q44:Q50" si="32">O44-L44</f>
        <v>-73.999999999999829</v>
      </c>
      <c r="R44" s="140">
        <f t="shared" si="27"/>
        <v>0.85200000000000031</v>
      </c>
      <c r="S44" s="459">
        <f>R56</f>
        <v>0.90501678397740959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130.00000000000091</v>
      </c>
      <c r="AG44" s="430">
        <f t="shared" si="7"/>
        <v>1.0650000000000004</v>
      </c>
      <c r="AH44" s="482">
        <f>AG56</f>
        <v>0.99013354187252445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459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98.421052631579641</v>
      </c>
      <c r="AG45" s="430">
        <f t="shared" si="7"/>
        <v>1.0492105263157898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1523</v>
      </c>
      <c r="H46" s="45">
        <f t="shared" ref="H46:H51" si="34">F46*G46</f>
        <v>47867.89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1450.4761904761908</v>
      </c>
      <c r="O46" s="138">
        <f t="shared" si="30"/>
        <v>207.21088435374153</v>
      </c>
      <c r="P46" s="51">
        <f t="shared" si="31"/>
        <v>0</v>
      </c>
      <c r="Q46" s="139">
        <f t="shared" si="32"/>
        <v>-7.0748299319727437</v>
      </c>
      <c r="R46" s="140">
        <f t="shared" si="27"/>
        <v>0.96698412698412717</v>
      </c>
      <c r="S46" s="459"/>
      <c r="T46" s="89">
        <v>0.19166666666666662</v>
      </c>
      <c r="U46" s="89">
        <v>0.23541666666666661</v>
      </c>
      <c r="V46" s="142">
        <v>15</v>
      </c>
      <c r="W46" s="143">
        <f t="shared" si="33"/>
        <v>62.999999999999979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-49.523809523809177</v>
      </c>
      <c r="AG46" s="430">
        <f t="shared" si="7"/>
        <v>0.96698412698412717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225</v>
      </c>
      <c r="E47" s="148"/>
      <c r="F47" s="350">
        <v>28.47</v>
      </c>
      <c r="G47" s="137">
        <v>1230</v>
      </c>
      <c r="H47" s="45">
        <f t="shared" si="34"/>
        <v>35018.1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1447.058823529411</v>
      </c>
      <c r="O47" s="138">
        <f t="shared" si="30"/>
        <v>206.72268907563014</v>
      </c>
      <c r="P47" s="51">
        <f t="shared" si="31"/>
        <v>0</v>
      </c>
      <c r="Q47" s="139">
        <f t="shared" si="32"/>
        <v>-7.5630252100841346</v>
      </c>
      <c r="R47" s="140">
        <f t="shared" si="27"/>
        <v>0.96470588235294075</v>
      </c>
      <c r="S47" s="459"/>
      <c r="T47" s="89">
        <v>0.24583333333333326</v>
      </c>
      <c r="U47" s="89">
        <v>0.28124999999999994</v>
      </c>
      <c r="V47" s="137">
        <v>15</v>
      </c>
      <c r="W47" s="143">
        <f t="shared" si="33"/>
        <v>51.000000000000021</v>
      </c>
      <c r="X47" s="123"/>
      <c r="Y47" s="123"/>
      <c r="Z47" s="124"/>
      <c r="AA47" s="124"/>
      <c r="AB47" s="447"/>
      <c r="AC47" s="447"/>
      <c r="AD47" s="435"/>
      <c r="AE47" s="435"/>
      <c r="AF47" s="144">
        <f t="shared" si="28"/>
        <v>-52.941176470588971</v>
      </c>
      <c r="AG47" s="430">
        <f t="shared" si="7"/>
        <v>0.96470588235294064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1270</v>
      </c>
      <c r="H48" s="45">
        <f t="shared" si="34"/>
        <v>15062.199999999999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1465.3846153846162</v>
      </c>
      <c r="O48" s="138">
        <f t="shared" si="30"/>
        <v>244.23076923076937</v>
      </c>
      <c r="P48" s="51">
        <f t="shared" si="31"/>
        <v>0</v>
      </c>
      <c r="Q48" s="139">
        <f t="shared" si="32"/>
        <v>-28.435897435897317</v>
      </c>
      <c r="R48" s="140">
        <f t="shared" si="27"/>
        <v>0.8957118675945086</v>
      </c>
      <c r="S48" s="459"/>
      <c r="T48" s="89">
        <v>0.29166666666666663</v>
      </c>
      <c r="U48" s="89">
        <v>0.32777777777777772</v>
      </c>
      <c r="V48" s="134">
        <v>15</v>
      </c>
      <c r="W48" s="143">
        <f t="shared" si="33"/>
        <v>51.999999999999972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-170.61538461538385</v>
      </c>
      <c r="AG48" s="430">
        <f t="shared" si="7"/>
        <v>0.8957118675945086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3536.52</v>
      </c>
      <c r="H49" s="45">
        <f t="shared" si="34"/>
        <v>35683.486799999999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1463.387586206896</v>
      </c>
      <c r="O49" s="138">
        <f t="shared" si="30"/>
        <v>243.89793103448267</v>
      </c>
      <c r="P49" s="51">
        <f t="shared" si="31"/>
        <v>0</v>
      </c>
      <c r="Q49" s="139">
        <f t="shared" si="32"/>
        <v>-6.1020689655173328</v>
      </c>
      <c r="R49" s="140">
        <f t="shared" si="27"/>
        <v>0.97559172413793072</v>
      </c>
      <c r="S49" s="459"/>
      <c r="T49" s="89">
        <v>0.34513888888888883</v>
      </c>
      <c r="U49" s="89">
        <v>0.4458333333333333</v>
      </c>
      <c r="V49" s="134">
        <v>25</v>
      </c>
      <c r="W49" s="143">
        <f t="shared" si="33"/>
        <v>145.00000000000006</v>
      </c>
      <c r="X49" s="152">
        <v>0.33194444444444443</v>
      </c>
      <c r="Y49" s="152">
        <v>0.3444444444444445</v>
      </c>
      <c r="Z49" s="153"/>
      <c r="AA49" s="124"/>
      <c r="AB49" s="447"/>
      <c r="AC49" s="447"/>
      <c r="AD49" s="435"/>
      <c r="AE49" s="435"/>
      <c r="AF49" s="144">
        <f t="shared" si="28"/>
        <v>-36.612413793103997</v>
      </c>
      <c r="AG49" s="430">
        <f t="shared" si="7"/>
        <v>0.97559172413793072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3128.46</v>
      </c>
      <c r="H50" s="45">
        <f t="shared" si="34"/>
        <v>31566.161400000001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1466.4656250000007</v>
      </c>
      <c r="O50" s="138">
        <f t="shared" si="30"/>
        <v>244.41093750000013</v>
      </c>
      <c r="P50" s="51">
        <f t="shared" si="31"/>
        <v>0</v>
      </c>
      <c r="Q50" s="139">
        <f t="shared" si="32"/>
        <v>-5.5890624999998693</v>
      </c>
      <c r="R50" s="140">
        <f t="shared" si="27"/>
        <v>0.97764375000000048</v>
      </c>
      <c r="S50" s="459"/>
      <c r="T50" s="89">
        <v>0.46319444444444441</v>
      </c>
      <c r="U50" s="89">
        <v>0.55208333333333326</v>
      </c>
      <c r="V50" s="134">
        <v>25</v>
      </c>
      <c r="W50" s="143">
        <f t="shared" si="33"/>
        <v>127.99999999999994</v>
      </c>
      <c r="X50" s="152">
        <v>0.45</v>
      </c>
      <c r="Y50" s="152">
        <v>0.46249999999999997</v>
      </c>
      <c r="Z50" s="153"/>
      <c r="AA50" s="153"/>
      <c r="AB50" s="447"/>
      <c r="AC50" s="447"/>
      <c r="AD50" s="435"/>
      <c r="AE50" s="435"/>
      <c r="AF50" s="144">
        <f t="shared" si="28"/>
        <v>-33.534374999999272</v>
      </c>
      <c r="AG50" s="430">
        <f t="shared" si="7"/>
        <v>0.97764375000000048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1645.8848418898135</v>
      </c>
      <c r="O56" s="104">
        <f t="shared" si="35"/>
        <v>284.59391738870568</v>
      </c>
      <c r="P56" s="158">
        <f>M56-J56</f>
        <v>0.28571428571428559</v>
      </c>
      <c r="Q56" s="117">
        <f>N56-K56</f>
        <v>-16.400872395900706</v>
      </c>
      <c r="R56" s="159">
        <f t="shared" ref="R56:R61" si="36">O56/L56</f>
        <v>0.90501678397740959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0</v>
      </c>
      <c r="AF56" s="162">
        <f>N56-K56</f>
        <v>-16.400872395900706</v>
      </c>
      <c r="AG56" s="428">
        <f>N56/K56</f>
        <v>0.99013354187252445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972</v>
      </c>
      <c r="H57" s="84">
        <f t="shared" ref="H57:H66" si="37">F57*G57</f>
        <v>27468.720000000001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1457.9999999999993</v>
      </c>
      <c r="O57" s="86">
        <f t="shared" ref="O57:O61" si="39">N57/M57</f>
        <v>208.28571428571419</v>
      </c>
      <c r="P57" s="165">
        <f t="shared" ref="P57:P61" si="40">M57-J57</f>
        <v>0</v>
      </c>
      <c r="Q57" s="49">
        <f t="shared" ref="Q57:Q61" si="41">O57-L57</f>
        <v>-6.0000000000000853</v>
      </c>
      <c r="R57" s="425">
        <f t="shared" si="36"/>
        <v>0.97199999999999964</v>
      </c>
      <c r="S57" s="459">
        <f>R69</f>
        <v>0.98419156144167064</v>
      </c>
      <c r="T57" s="50">
        <v>0.125</v>
      </c>
      <c r="U57" s="50">
        <v>0.15277777777777779</v>
      </c>
      <c r="V57" s="421">
        <v>5</v>
      </c>
      <c r="W57" s="418">
        <f>(U57-T57)*24*60</f>
        <v>40.000000000000014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-42.000000000000682</v>
      </c>
      <c r="AG57" s="429">
        <f t="shared" si="7"/>
        <v>0.97199999999999953</v>
      </c>
      <c r="AH57" s="473">
        <f>AG69</f>
        <v>0.98396589413245361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2822</v>
      </c>
      <c r="H58" s="45">
        <f t="shared" si="37"/>
        <v>78677.36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1472.3478260869565</v>
      </c>
      <c r="O58" s="47">
        <f t="shared" si="39"/>
        <v>210.33540372670808</v>
      </c>
      <c r="P58" s="165">
        <f t="shared" si="40"/>
        <v>0</v>
      </c>
      <c r="Q58" s="49">
        <f t="shared" si="41"/>
        <v>-3.9503105590061978</v>
      </c>
      <c r="R58" s="425">
        <f t="shared" si="36"/>
        <v>0.98156521739130442</v>
      </c>
      <c r="S58" s="459"/>
      <c r="T58" s="50">
        <v>0.15972222222222224</v>
      </c>
      <c r="U58" s="50">
        <v>0.23958333333333334</v>
      </c>
      <c r="V58" s="421">
        <v>10</v>
      </c>
      <c r="W58" s="418">
        <f>(U58-T58)*24*60</f>
        <v>114.99999999999999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-27.652173913043498</v>
      </c>
      <c r="AG58" s="425">
        <f t="shared" si="7"/>
        <v>0.98156521739130431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2676</v>
      </c>
      <c r="H59" s="45">
        <f t="shared" si="37"/>
        <v>74928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1486.6666666666665</v>
      </c>
      <c r="O59" s="47">
        <f t="shared" si="39"/>
        <v>212.38095238095235</v>
      </c>
      <c r="P59" s="165">
        <f t="shared" si="40"/>
        <v>0</v>
      </c>
      <c r="Q59" s="49">
        <f t="shared" si="41"/>
        <v>-1.9047619047619264</v>
      </c>
      <c r="R59" s="425">
        <f t="shared" si="36"/>
        <v>0.99111111111111105</v>
      </c>
      <c r="S59" s="459"/>
      <c r="T59" s="50">
        <v>0.25</v>
      </c>
      <c r="U59" s="50">
        <v>0.32500000000000001</v>
      </c>
      <c r="V59" s="142">
        <v>15</v>
      </c>
      <c r="W59" s="418">
        <f t="shared" ref="W59:W69" si="42">(U59-T59)*24*60</f>
        <v>108.00000000000001</v>
      </c>
      <c r="X59" s="53"/>
      <c r="Y59" s="53"/>
      <c r="Z59" s="54"/>
      <c r="AA59" s="54"/>
      <c r="AB59" s="447"/>
      <c r="AC59" s="447"/>
      <c r="AD59" s="435">
        <v>1</v>
      </c>
      <c r="AE59" s="435"/>
      <c r="AF59" s="48">
        <f t="shared" si="6"/>
        <v>-13.333333333333485</v>
      </c>
      <c r="AG59" s="425">
        <f t="shared" si="7"/>
        <v>0.99111111111111105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3264.48</v>
      </c>
      <c r="H60" s="45">
        <f t="shared" si="37"/>
        <v>32938.603199999998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1483.8545454545454</v>
      </c>
      <c r="O60" s="47">
        <f t="shared" si="39"/>
        <v>247.30909090909088</v>
      </c>
      <c r="P60" s="165">
        <f t="shared" si="40"/>
        <v>0</v>
      </c>
      <c r="Q60" s="49">
        <f t="shared" si="41"/>
        <v>-2.6909090909091162</v>
      </c>
      <c r="R60" s="425">
        <f t="shared" si="36"/>
        <v>0.98923636363636358</v>
      </c>
      <c r="S60" s="459"/>
      <c r="T60" s="50">
        <v>0.34236111111111112</v>
      </c>
      <c r="U60" s="50">
        <v>0.43402777777777779</v>
      </c>
      <c r="V60" s="142">
        <v>25</v>
      </c>
      <c r="W60" s="418">
        <f t="shared" si="42"/>
        <v>132</v>
      </c>
      <c r="X60" s="53">
        <v>0.32916666666666666</v>
      </c>
      <c r="Y60" s="53">
        <v>0.34166666666666662</v>
      </c>
      <c r="Z60" s="54"/>
      <c r="AA60" s="54"/>
      <c r="AB60" s="447"/>
      <c r="AC60" s="447"/>
      <c r="AD60" s="435"/>
      <c r="AE60" s="435"/>
      <c r="AF60" s="48">
        <f t="shared" si="6"/>
        <v>-16.145454545454641</v>
      </c>
      <c r="AG60" s="429">
        <f t="shared" si="7"/>
        <v>0.98923636363636358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3672.5400000000004</v>
      </c>
      <c r="H61" s="45">
        <f t="shared" si="37"/>
        <v>37055.928600000007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1478.8751677852347</v>
      </c>
      <c r="O61" s="47">
        <f t="shared" si="39"/>
        <v>246.47919463087246</v>
      </c>
      <c r="P61" s="165">
        <f t="shared" si="40"/>
        <v>0</v>
      </c>
      <c r="Q61" s="49">
        <f t="shared" si="41"/>
        <v>-3.5208053691275438</v>
      </c>
      <c r="R61" s="425">
        <f t="shared" si="36"/>
        <v>0.9859167785234898</v>
      </c>
      <c r="S61" s="459"/>
      <c r="T61" s="50">
        <v>0.4513888888888889</v>
      </c>
      <c r="U61" s="50">
        <v>0.55486111111111114</v>
      </c>
      <c r="V61" s="142">
        <v>25</v>
      </c>
      <c r="W61" s="418">
        <f t="shared" si="42"/>
        <v>149.00000000000003</v>
      </c>
      <c r="X61" s="53">
        <v>0.43888888888888888</v>
      </c>
      <c r="Y61" s="53">
        <v>0.45</v>
      </c>
      <c r="Z61" s="54"/>
      <c r="AA61" s="54"/>
      <c r="AB61" s="447"/>
      <c r="AC61" s="447"/>
      <c r="AD61" s="435"/>
      <c r="AE61" s="435"/>
      <c r="AF61" s="48">
        <f t="shared" si="6"/>
        <v>-21.12483221476532</v>
      </c>
      <c r="AG61" s="425">
        <f t="shared" si="7"/>
        <v>0.9859167785234898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1475.9488411986804</v>
      </c>
      <c r="O69" s="73">
        <f t="shared" si="43"/>
        <v>224.95807118666758</v>
      </c>
      <c r="P69" s="48">
        <f>M69-J69</f>
        <v>0</v>
      </c>
      <c r="Q69" s="49">
        <f>N69-K69</f>
        <v>-24.051158801319616</v>
      </c>
      <c r="R69" s="172">
        <f t="shared" ref="R69:R75" si="44">O69/L69</f>
        <v>0.98419156144167064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1</v>
      </c>
      <c r="AE69" s="107">
        <f>SUM(AE57:AE68)</f>
        <v>0</v>
      </c>
      <c r="AF69" s="48">
        <f t="shared" si="6"/>
        <v>-24.051158801319616</v>
      </c>
      <c r="AG69" s="425">
        <f t="shared" si="7"/>
        <v>0.98396589413245361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682.5</v>
      </c>
      <c r="H70" s="45">
        <f>F70*G70</f>
        <v>36916.425000000003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5" si="45">G70/W70*60</f>
        <v>1412.0689655172425</v>
      </c>
      <c r="O70" s="47">
        <f t="shared" ref="O70:O75" si="46">N70/M70</f>
        <v>83.062880324543684</v>
      </c>
      <c r="P70" s="48">
        <f t="shared" ref="P70:P75" si="47">M70-J70</f>
        <v>1</v>
      </c>
      <c r="Q70" s="49">
        <f t="shared" ref="Q70:Q75" si="48">O70-L70</f>
        <v>-10.687119675456316</v>
      </c>
      <c r="R70" s="425">
        <f t="shared" si="44"/>
        <v>0.88600405679513261</v>
      </c>
      <c r="S70" s="459">
        <f>R82</f>
        <v>0.90011969916369261</v>
      </c>
      <c r="T70" s="50">
        <v>0.25</v>
      </c>
      <c r="U70" s="50">
        <v>0.27013888888888887</v>
      </c>
      <c r="V70" s="421">
        <v>5</v>
      </c>
      <c r="W70" s="418">
        <f>(U70-T70)*24*60</f>
        <v>28.999999999999979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-87.931034482757468</v>
      </c>
      <c r="AG70" s="425">
        <f t="shared" si="7"/>
        <v>0.94137931034482836</v>
      </c>
      <c r="AH70" s="459">
        <f>AG82</f>
        <v>0.90830710672588211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2480.64</v>
      </c>
      <c r="H71" s="45">
        <f>F71*G71</f>
        <v>132366.9504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1459.1999999999994</v>
      </c>
      <c r="O71" s="47">
        <f t="shared" si="46"/>
        <v>76.799999999999969</v>
      </c>
      <c r="P71" s="48">
        <f t="shared" si="47"/>
        <v>0</v>
      </c>
      <c r="Q71" s="49">
        <f t="shared" si="48"/>
        <v>-9.3052631578947711</v>
      </c>
      <c r="R71" s="425">
        <f t="shared" si="44"/>
        <v>0.89193154034229793</v>
      </c>
      <c r="S71" s="459"/>
      <c r="T71" s="50">
        <v>0.27499999999999997</v>
      </c>
      <c r="U71" s="50">
        <v>0.34583333333333333</v>
      </c>
      <c r="V71" s="421">
        <v>7</v>
      </c>
      <c r="W71" s="418">
        <f t="shared" ref="W71:W81" si="49">(U71-T71)*24*60</f>
        <v>102.00000000000004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-176.80000000000064</v>
      </c>
      <c r="AG71" s="425">
        <f>N71/K71</f>
        <v>0.89193154034229793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239</v>
      </c>
      <c r="E72" s="43"/>
      <c r="F72" s="343">
        <v>53.36</v>
      </c>
      <c r="G72" s="44">
        <v>1871.36</v>
      </c>
      <c r="H72" s="45">
        <f t="shared" ref="H72:H80" si="50">F72*G72</f>
        <v>99855.7696</v>
      </c>
      <c r="I72" s="421"/>
      <c r="J72" s="87">
        <v>19</v>
      </c>
      <c r="K72" s="57">
        <v>1636</v>
      </c>
      <c r="L72" s="86">
        <v>86.10526315789474</v>
      </c>
      <c r="M72" s="419">
        <v>19</v>
      </c>
      <c r="N72" s="44">
        <f t="shared" si="45"/>
        <v>1458.202597402598</v>
      </c>
      <c r="O72" s="47">
        <f t="shared" si="46"/>
        <v>76.747505126452523</v>
      </c>
      <c r="P72" s="48">
        <f t="shared" si="47"/>
        <v>0</v>
      </c>
      <c r="Q72" s="49">
        <f t="shared" si="48"/>
        <v>-9.3577580314422164</v>
      </c>
      <c r="R72" s="425">
        <f t="shared" si="44"/>
        <v>0.89132188105293275</v>
      </c>
      <c r="S72" s="459"/>
      <c r="T72" s="50">
        <v>0.3611111111111111</v>
      </c>
      <c r="U72" s="50">
        <v>0.4145833333333333</v>
      </c>
      <c r="V72" s="421">
        <v>22</v>
      </c>
      <c r="W72" s="418">
        <f t="shared" si="49"/>
        <v>76.999999999999972</v>
      </c>
      <c r="X72" s="53">
        <v>0.35000000000000003</v>
      </c>
      <c r="Y72" s="53">
        <v>0.35972222222222222</v>
      </c>
      <c r="Z72" s="54"/>
      <c r="AA72" s="54"/>
      <c r="AB72" s="447"/>
      <c r="AC72" s="447"/>
      <c r="AD72" s="435"/>
      <c r="AE72" s="435"/>
      <c r="AF72" s="48">
        <f>N72-K72</f>
        <v>-177.79740259740197</v>
      </c>
      <c r="AG72" s="425">
        <f>N72/K72</f>
        <v>0.89132188105293275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242</v>
      </c>
      <c r="E73" s="177"/>
      <c r="F73" s="343">
        <v>47.51</v>
      </c>
      <c r="G73" s="44">
        <v>1593</v>
      </c>
      <c r="H73" s="45">
        <f t="shared" si="50"/>
        <v>75683.429999999993</v>
      </c>
      <c r="I73" s="435"/>
      <c r="J73" s="178">
        <v>17</v>
      </c>
      <c r="K73" s="179">
        <v>1440</v>
      </c>
      <c r="L73" s="86">
        <v>84.705882352941174</v>
      </c>
      <c r="M73" s="424">
        <v>17</v>
      </c>
      <c r="N73" s="44">
        <f t="shared" si="45"/>
        <v>1346.1971830985917</v>
      </c>
      <c r="O73" s="47">
        <f t="shared" si="46"/>
        <v>79.188069594034801</v>
      </c>
      <c r="P73" s="48">
        <f t="shared" si="47"/>
        <v>0</v>
      </c>
      <c r="Q73" s="49">
        <f t="shared" si="48"/>
        <v>-5.5178127589063735</v>
      </c>
      <c r="R73" s="425">
        <f t="shared" si="44"/>
        <v>0.9348591549295775</v>
      </c>
      <c r="S73" s="459"/>
      <c r="T73" s="50">
        <v>0.4194444444444444</v>
      </c>
      <c r="U73" s="50">
        <v>0.46874999999999994</v>
      </c>
      <c r="V73" s="421">
        <v>7</v>
      </c>
      <c r="W73" s="418">
        <f t="shared" si="49"/>
        <v>70.999999999999986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-93.802816901408278</v>
      </c>
      <c r="AG73" s="425">
        <f>N73/K73</f>
        <v>0.93485915492957761</v>
      </c>
      <c r="AH73" s="459"/>
    </row>
    <row r="74" spans="1:34" ht="19.149999999999999" customHeight="1">
      <c r="A74" s="455"/>
      <c r="B74" s="421" t="s">
        <v>227</v>
      </c>
      <c r="C74" s="175"/>
      <c r="D74" s="176" t="s">
        <v>240</v>
      </c>
      <c r="E74" s="177"/>
      <c r="F74" s="343">
        <v>56.43</v>
      </c>
      <c r="G74" s="44">
        <v>817</v>
      </c>
      <c r="H74" s="45">
        <f t="shared" si="50"/>
        <v>46103.31</v>
      </c>
      <c r="I74" s="421"/>
      <c r="J74" s="46">
        <v>18</v>
      </c>
      <c r="K74" s="174">
        <v>1500</v>
      </c>
      <c r="L74" s="47">
        <v>83.333333333333329</v>
      </c>
      <c r="M74" s="419">
        <v>18</v>
      </c>
      <c r="N74" s="44">
        <f t="shared" si="45"/>
        <v>1289.9999999999989</v>
      </c>
      <c r="O74" s="47">
        <f t="shared" si="46"/>
        <v>71.6666666666666</v>
      </c>
      <c r="P74" s="48">
        <f t="shared" si="47"/>
        <v>0</v>
      </c>
      <c r="Q74" s="49">
        <f t="shared" si="48"/>
        <v>-11.666666666666728</v>
      </c>
      <c r="R74" s="425">
        <f t="shared" si="44"/>
        <v>0.85999999999999921</v>
      </c>
      <c r="S74" s="459"/>
      <c r="T74" s="50">
        <v>0.50902777777777775</v>
      </c>
      <c r="U74" s="50">
        <v>0.53541666666666665</v>
      </c>
      <c r="V74" s="421">
        <v>5</v>
      </c>
      <c r="W74" s="418">
        <f t="shared" si="49"/>
        <v>38.000000000000028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-210.00000000000114</v>
      </c>
      <c r="AG74" s="425">
        <f t="shared" ref="AG74:AG80" si="52">N74/K74</f>
        <v>0.85999999999999921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241</v>
      </c>
      <c r="E75" s="43"/>
      <c r="F75" s="343">
        <v>53.76</v>
      </c>
      <c r="G75" s="57">
        <v>2133</v>
      </c>
      <c r="H75" s="45">
        <f t="shared" si="50"/>
        <v>114670.08</v>
      </c>
      <c r="I75" s="421"/>
      <c r="J75" s="87">
        <v>16</v>
      </c>
      <c r="K75" s="57">
        <v>1440</v>
      </c>
      <c r="L75" s="86">
        <v>90</v>
      </c>
      <c r="M75" s="419">
        <v>16</v>
      </c>
      <c r="N75" s="44">
        <f t="shared" si="45"/>
        <v>1347.1578947368423</v>
      </c>
      <c r="O75" s="47">
        <f t="shared" si="46"/>
        <v>84.197368421052644</v>
      </c>
      <c r="P75" s="48">
        <f t="shared" si="47"/>
        <v>0</v>
      </c>
      <c r="Q75" s="49">
        <f t="shared" si="48"/>
        <v>-5.8026315789473557</v>
      </c>
      <c r="R75" s="425">
        <f t="shared" si="44"/>
        <v>0.93552631578947387</v>
      </c>
      <c r="S75" s="459"/>
      <c r="T75" s="50">
        <v>0.54097222222222219</v>
      </c>
      <c r="U75" s="50">
        <v>0.6069444444444444</v>
      </c>
      <c r="V75" s="421">
        <v>8</v>
      </c>
      <c r="W75" s="418">
        <f t="shared" si="49"/>
        <v>94.999999999999986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-92.842105263157691</v>
      </c>
      <c r="AG75" s="425">
        <f t="shared" si="52"/>
        <v>0.93552631578947387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87"/>
      <c r="K76" s="57"/>
      <c r="L76" s="86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1385.4711067925455</v>
      </c>
      <c r="O82" s="184">
        <f t="shared" si="53"/>
        <v>78.610415022125053</v>
      </c>
      <c r="P82" s="116">
        <f>M82-J82</f>
        <v>0.16666666666666785</v>
      </c>
      <c r="Q82" s="117">
        <f>N82-K82</f>
        <v>-139.86222654078779</v>
      </c>
      <c r="R82" s="172">
        <f>O82/L82</f>
        <v>0.90011969916369261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0</v>
      </c>
      <c r="AF82" s="48">
        <f>N82-K82</f>
        <v>-139.86222654078779</v>
      </c>
      <c r="AG82" s="425">
        <f>N82/K82</f>
        <v>0.90830710672588211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1566</v>
      </c>
      <c r="H83" s="84">
        <f t="shared" ref="H83:H94" si="54">F83*G83</f>
        <v>95557.32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87" si="55">G83/W83*60</f>
        <v>1323.3802816901411</v>
      </c>
      <c r="O83" s="183">
        <f t="shared" ref="O83:O87" si="56">N83/M83</f>
        <v>77.845898922949473</v>
      </c>
      <c r="P83" s="54">
        <f t="shared" ref="P83:P87" si="57">M83-J83</f>
        <v>0</v>
      </c>
      <c r="Q83" s="88">
        <f t="shared" ref="Q83:Q87" si="58">O83-L83</f>
        <v>-6.8599834299917006</v>
      </c>
      <c r="R83" s="185">
        <f t="shared" ref="R83:R87" si="59">O83/L83</f>
        <v>0.91901408450704247</v>
      </c>
      <c r="S83" s="459">
        <f>R95</f>
        <v>0.86310860756687124</v>
      </c>
      <c r="T83" s="50">
        <v>0.33333333333333331</v>
      </c>
      <c r="U83" s="50">
        <v>0.38263888888888886</v>
      </c>
      <c r="V83" s="421">
        <v>5</v>
      </c>
      <c r="W83" s="418">
        <f t="shared" ref="W83:W93" si="60">(U83-T83)*24*60</f>
        <v>70.999999999999986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-116.61971830985885</v>
      </c>
      <c r="AG83" s="425">
        <f t="shared" ref="AG83:AG173" si="62">N83/K83</f>
        <v>0.91901408450704247</v>
      </c>
      <c r="AH83" s="459">
        <f>AG95</f>
        <v>0.86114363357383061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2454</v>
      </c>
      <c r="H84" s="84">
        <f t="shared" si="54"/>
        <v>124344.18000000001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1326.4864864864865</v>
      </c>
      <c r="O84" s="183">
        <f t="shared" si="56"/>
        <v>69.815078236130873</v>
      </c>
      <c r="P84" s="54">
        <f t="shared" si="57"/>
        <v>0</v>
      </c>
      <c r="Q84" s="88">
        <f t="shared" si="58"/>
        <v>-9.1322901849217573</v>
      </c>
      <c r="R84" s="185">
        <f t="shared" si="59"/>
        <v>0.8843243243243244</v>
      </c>
      <c r="S84" s="459"/>
      <c r="T84" s="50">
        <v>0.39791666666666664</v>
      </c>
      <c r="U84" s="50">
        <v>0.47499999999999998</v>
      </c>
      <c r="V84" s="421">
        <v>22</v>
      </c>
      <c r="W84" s="418">
        <f t="shared" si="60"/>
        <v>111</v>
      </c>
      <c r="X84" s="53">
        <v>0.38750000000000001</v>
      </c>
      <c r="Y84" s="53">
        <v>0.3972222222222222</v>
      </c>
      <c r="Z84" s="54"/>
      <c r="AA84" s="54"/>
      <c r="AB84" s="447"/>
      <c r="AC84" s="447"/>
      <c r="AD84" s="435"/>
      <c r="AE84" s="435"/>
      <c r="AF84" s="48">
        <f t="shared" si="61"/>
        <v>-173.51351351351354</v>
      </c>
      <c r="AG84" s="425">
        <f t="shared" si="62"/>
        <v>0.88432432432432428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1599</v>
      </c>
      <c r="H85" s="84">
        <f t="shared" si="54"/>
        <v>97682.91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1279.1999999999989</v>
      </c>
      <c r="O85" s="183">
        <f t="shared" si="56"/>
        <v>75.247058823529343</v>
      </c>
      <c r="P85" s="54">
        <f t="shared" si="57"/>
        <v>0</v>
      </c>
      <c r="Q85" s="88">
        <f t="shared" si="58"/>
        <v>-9.4588235294118306</v>
      </c>
      <c r="R85" s="185">
        <f t="shared" si="59"/>
        <v>0.88833333333333253</v>
      </c>
      <c r="S85" s="459"/>
      <c r="T85" s="50">
        <v>0.51527777777777772</v>
      </c>
      <c r="U85" s="50">
        <v>0.56736111111111109</v>
      </c>
      <c r="V85" s="421">
        <v>5</v>
      </c>
      <c r="W85" s="418">
        <f t="shared" si="60"/>
        <v>75.000000000000057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-160.80000000000109</v>
      </c>
      <c r="AG85" s="425">
        <f t="shared" si="62"/>
        <v>0.88833333333333253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5266</v>
      </c>
      <c r="H86" s="84">
        <f t="shared" si="54"/>
        <v>199054.8</v>
      </c>
      <c r="I86" s="421">
        <v>1</v>
      </c>
      <c r="J86" s="87">
        <v>20</v>
      </c>
      <c r="K86" s="57">
        <v>2769</v>
      </c>
      <c r="L86" s="86">
        <v>138.44999999999999</v>
      </c>
      <c r="M86" s="424">
        <v>20</v>
      </c>
      <c r="N86" s="57">
        <f t="shared" si="55"/>
        <v>2289.565217391304</v>
      </c>
      <c r="O86" s="183">
        <f t="shared" si="56"/>
        <v>114.4782608695652</v>
      </c>
      <c r="P86" s="54">
        <f t="shared" si="57"/>
        <v>0</v>
      </c>
      <c r="Q86" s="88">
        <f t="shared" si="58"/>
        <v>-23.971739130434784</v>
      </c>
      <c r="R86" s="185">
        <f t="shared" si="59"/>
        <v>0.82685634430888566</v>
      </c>
      <c r="S86" s="459"/>
      <c r="T86" s="50">
        <v>0.58263888888888882</v>
      </c>
      <c r="U86" s="50">
        <v>0.67847222222222214</v>
      </c>
      <c r="V86" s="421">
        <v>22</v>
      </c>
      <c r="W86" s="418">
        <f t="shared" si="60"/>
        <v>138</v>
      </c>
      <c r="X86" s="53">
        <v>0.57222222222222219</v>
      </c>
      <c r="Y86" s="53">
        <v>0.58194444444444449</v>
      </c>
      <c r="Z86" s="54"/>
      <c r="AA86" s="54"/>
      <c r="AB86" s="447"/>
      <c r="AC86" s="447"/>
      <c r="AD86" s="435">
        <v>1</v>
      </c>
      <c r="AE86" s="435">
        <v>1</v>
      </c>
      <c r="AF86" s="48">
        <f t="shared" si="61"/>
        <v>-479.43478260869597</v>
      </c>
      <c r="AG86" s="425">
        <f t="shared" si="62"/>
        <v>0.82685634430888555</v>
      </c>
      <c r="AH86" s="459"/>
    </row>
    <row r="87" spans="1:34" ht="19.149999999999999" customHeight="1">
      <c r="A87" s="488"/>
      <c r="B87" s="110" t="s">
        <v>193</v>
      </c>
      <c r="C87" s="97"/>
      <c r="D87" s="186" t="s">
        <v>219</v>
      </c>
      <c r="E87" s="43"/>
      <c r="F87" s="350">
        <v>43.96</v>
      </c>
      <c r="G87" s="44">
        <v>467.7</v>
      </c>
      <c r="H87" s="84">
        <f t="shared" si="54"/>
        <v>20560.092000000001</v>
      </c>
      <c r="I87" s="421">
        <v>1</v>
      </c>
      <c r="J87" s="87">
        <v>19</v>
      </c>
      <c r="K87" s="57">
        <v>2400</v>
      </c>
      <c r="L87" s="86">
        <v>126.31578947368421</v>
      </c>
      <c r="M87" s="424">
        <v>19</v>
      </c>
      <c r="N87" s="57">
        <f t="shared" si="55"/>
        <v>2004.4285714285784</v>
      </c>
      <c r="O87" s="183">
        <f t="shared" si="56"/>
        <v>105.49624060150413</v>
      </c>
      <c r="P87" s="54">
        <f t="shared" si="57"/>
        <v>0</v>
      </c>
      <c r="Q87" s="88">
        <f t="shared" si="58"/>
        <v>-20.819548872180079</v>
      </c>
      <c r="R87" s="185">
        <f t="shared" si="59"/>
        <v>0.83517857142857432</v>
      </c>
      <c r="S87" s="459"/>
      <c r="T87" s="50">
        <v>0.68333333333333324</v>
      </c>
      <c r="U87" s="50">
        <v>0.69305555555555542</v>
      </c>
      <c r="V87" s="421">
        <v>7</v>
      </c>
      <c r="W87" s="418">
        <f t="shared" si="60"/>
        <v>13.99999999999995</v>
      </c>
      <c r="X87" s="53"/>
      <c r="Y87" s="53"/>
      <c r="Z87" s="54"/>
      <c r="AA87" s="54"/>
      <c r="AB87" s="447"/>
      <c r="AC87" s="447"/>
      <c r="AD87" s="435">
        <v>1</v>
      </c>
      <c r="AE87" s="435"/>
      <c r="AF87" s="48">
        <f t="shared" si="61"/>
        <v>-395.57142857142162</v>
      </c>
      <c r="AG87" s="425">
        <f t="shared" si="62"/>
        <v>0.83517857142857432</v>
      </c>
      <c r="AH87" s="459"/>
    </row>
    <row r="88" spans="1:34" ht="19.149999999999999" customHeight="1">
      <c r="A88" s="488"/>
      <c r="B88" s="110">
        <v>0</v>
      </c>
      <c r="C88" s="431"/>
      <c r="D88" s="186"/>
      <c r="E88" s="43"/>
      <c r="F88" s="350" t="s">
        <v>109</v>
      </c>
      <c r="G88" s="57"/>
      <c r="H88" s="84">
        <f t="shared" si="54"/>
        <v>0</v>
      </c>
      <c r="I88" s="421"/>
      <c r="J88" s="87"/>
      <c r="K88" s="57"/>
      <c r="L88" s="86"/>
      <c r="M88" s="424"/>
      <c r="N88" s="57"/>
      <c r="O88" s="183"/>
      <c r="P88" s="54"/>
      <c r="Q88" s="88"/>
      <c r="R88" s="185"/>
      <c r="S88" s="459"/>
      <c r="T88" s="50"/>
      <c r="U88" s="50"/>
      <c r="V88" s="421"/>
      <c r="W88" s="418">
        <f t="shared" si="60"/>
        <v>0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0</v>
      </c>
      <c r="AG88" s="425" t="e">
        <f t="shared" si="62"/>
        <v>#DIV/0!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54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0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0</v>
      </c>
      <c r="AG89" s="425" t="e">
        <f t="shared" si="62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3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18.399999999999999</v>
      </c>
      <c r="K95" s="202">
        <v>1909.8</v>
      </c>
      <c r="L95" s="203">
        <v>102.62498452012383</v>
      </c>
      <c r="M95" s="202">
        <f t="shared" ref="M95:O95" si="63">AVERAGE(M83:M94)</f>
        <v>18.399999999999999</v>
      </c>
      <c r="N95" s="202">
        <f t="shared" si="63"/>
        <v>1644.6121113993017</v>
      </c>
      <c r="O95" s="203">
        <f t="shared" si="63"/>
        <v>88.576507490735793</v>
      </c>
      <c r="P95" s="204">
        <f>M95-J95</f>
        <v>0</v>
      </c>
      <c r="Q95" s="205">
        <f t="shared" ref="Q95:Q102" si="64">O95-L95</f>
        <v>-14.048477029388039</v>
      </c>
      <c r="R95" s="206">
        <f>O95/L95</f>
        <v>0.86310860756687124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2</v>
      </c>
      <c r="AE95" s="107">
        <f>SUM(AE83:AE94)</f>
        <v>1</v>
      </c>
      <c r="AF95" s="65">
        <f t="shared" si="61"/>
        <v>-265.18788860069822</v>
      </c>
      <c r="AG95" s="426">
        <f t="shared" si="62"/>
        <v>0.86114363357383061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1143</v>
      </c>
      <c r="H96" s="45">
        <f t="shared" ref="H96:H105" si="65">F96*G96</f>
        <v>33672.78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2" si="66">G96/W96*60</f>
        <v>1142.9999999999993</v>
      </c>
      <c r="O96" s="47">
        <f t="shared" ref="O96:O102" si="67">N96/M96</f>
        <v>71.437499999999957</v>
      </c>
      <c r="P96" s="48">
        <f t="shared" ref="P96:P102" si="68">M96-J96</f>
        <v>0</v>
      </c>
      <c r="Q96" s="49">
        <f t="shared" si="64"/>
        <v>-15.125000000000043</v>
      </c>
      <c r="R96" s="425">
        <f t="shared" ref="R96:R102" si="69">O96/L96</f>
        <v>0.8252707581227432</v>
      </c>
      <c r="S96" s="459">
        <f>R108</f>
        <v>0.8399534985055529</v>
      </c>
      <c r="T96" s="89">
        <v>0.33333333333333331</v>
      </c>
      <c r="U96" s="89">
        <v>0.375</v>
      </c>
      <c r="V96" s="435">
        <v>5</v>
      </c>
      <c r="W96" s="90">
        <f t="shared" ref="W96:W133" si="70">(U96-T96)*24*60</f>
        <v>60.000000000000028</v>
      </c>
      <c r="X96" s="96"/>
      <c r="Y96" s="96"/>
      <c r="Z96" s="54"/>
      <c r="AA96" s="54"/>
      <c r="AB96" s="447"/>
      <c r="AC96" s="447"/>
      <c r="AD96" s="435"/>
      <c r="AE96" s="435">
        <v>1</v>
      </c>
      <c r="AF96" s="54">
        <f t="shared" si="61"/>
        <v>-242.00000000000068</v>
      </c>
      <c r="AG96" s="428">
        <f t="shared" si="62"/>
        <v>0.8252707581227432</v>
      </c>
      <c r="AH96" s="468">
        <f>AG108</f>
        <v>0.84377260981912205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2623</v>
      </c>
      <c r="H97" s="210">
        <f t="shared" si="65"/>
        <v>76363.792048929652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1290.0000000000002</v>
      </c>
      <c r="O97" s="47">
        <f t="shared" si="67"/>
        <v>64.500000000000014</v>
      </c>
      <c r="P97" s="48">
        <f t="shared" si="68"/>
        <v>0</v>
      </c>
      <c r="Q97" s="49">
        <f t="shared" si="64"/>
        <v>-4.7499999999999858</v>
      </c>
      <c r="R97" s="425">
        <f t="shared" si="69"/>
        <v>0.93140794223826739</v>
      </c>
      <c r="S97" s="459"/>
      <c r="T97" s="211">
        <v>0.39027777777777778</v>
      </c>
      <c r="U97" s="211">
        <v>0.47499999999999998</v>
      </c>
      <c r="V97" s="212">
        <v>22</v>
      </c>
      <c r="W97" s="90">
        <f t="shared" si="70"/>
        <v>121.99999999999997</v>
      </c>
      <c r="X97" s="53">
        <v>0.37916666666666665</v>
      </c>
      <c r="Y97" s="53">
        <v>0.3888888888888889</v>
      </c>
      <c r="Z97" s="54"/>
      <c r="AA97" s="54"/>
      <c r="AB97" s="447"/>
      <c r="AC97" s="447"/>
      <c r="AD97" s="212"/>
      <c r="AE97" s="212"/>
      <c r="AF97" s="213">
        <f t="shared" si="61"/>
        <v>-94.999999999999773</v>
      </c>
      <c r="AG97" s="214">
        <f t="shared" si="62"/>
        <v>0.93140794223826728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211</v>
      </c>
      <c r="H98" s="210">
        <f t="shared" si="65"/>
        <v>16320.849999999999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1055.0000000000039</v>
      </c>
      <c r="O98" s="47">
        <f t="shared" si="67"/>
        <v>58.611111111111327</v>
      </c>
      <c r="P98" s="48">
        <f t="shared" si="68"/>
        <v>-1</v>
      </c>
      <c r="Q98" s="49">
        <f t="shared" si="64"/>
        <v>-17.178362573099193</v>
      </c>
      <c r="R98" s="425">
        <f t="shared" si="69"/>
        <v>0.77334104938271897</v>
      </c>
      <c r="S98" s="459"/>
      <c r="T98" s="89">
        <v>0.51527777777777772</v>
      </c>
      <c r="U98" s="89">
        <v>0.52361111111111103</v>
      </c>
      <c r="V98" s="435">
        <v>5</v>
      </c>
      <c r="W98" s="90">
        <f t="shared" si="70"/>
        <v>11.999999999999957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-384.99999999999613</v>
      </c>
      <c r="AG98" s="428">
        <f t="shared" si="62"/>
        <v>0.73263888888889162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651</v>
      </c>
      <c r="H99" s="210">
        <f t="shared" si="65"/>
        <v>50348.340000000004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1301.9999999999977</v>
      </c>
      <c r="O99" s="47">
        <f t="shared" si="67"/>
        <v>72.333333333333201</v>
      </c>
      <c r="P99" s="48">
        <f t="shared" si="68"/>
        <v>0</v>
      </c>
      <c r="Q99" s="49">
        <f t="shared" si="64"/>
        <v>-7.6666666666667993</v>
      </c>
      <c r="R99" s="425">
        <f t="shared" si="69"/>
        <v>0.90416666666666501</v>
      </c>
      <c r="S99" s="459"/>
      <c r="T99" s="89">
        <v>0.52847222222222212</v>
      </c>
      <c r="U99" s="89">
        <v>0.54930555555555549</v>
      </c>
      <c r="V99" s="435">
        <v>7</v>
      </c>
      <c r="W99" s="90">
        <f t="shared" si="70"/>
        <v>30.000000000000053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-138.00000000000227</v>
      </c>
      <c r="AG99" s="214">
        <f t="shared" si="62"/>
        <v>0.90416666666666512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1554</v>
      </c>
      <c r="H100" s="210">
        <f t="shared" si="65"/>
        <v>79937.759999999995</v>
      </c>
      <c r="I100" s="435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1259.9999999999989</v>
      </c>
      <c r="O100" s="47">
        <f t="shared" si="67"/>
        <v>59.999999999999943</v>
      </c>
      <c r="P100" s="48">
        <f t="shared" si="68"/>
        <v>1</v>
      </c>
      <c r="Q100" s="49">
        <f t="shared" si="64"/>
        <v>-12.000000000000057</v>
      </c>
      <c r="R100" s="425">
        <f t="shared" si="69"/>
        <v>0.83333333333333259</v>
      </c>
      <c r="S100" s="459"/>
      <c r="T100" s="211">
        <v>0.55347222222222214</v>
      </c>
      <c r="U100" s="211">
        <v>0.60486111111111107</v>
      </c>
      <c r="V100" s="212">
        <v>6</v>
      </c>
      <c r="W100" s="90">
        <f t="shared" si="70"/>
        <v>74.000000000000057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-180.00000000000114</v>
      </c>
      <c r="AG100" s="428">
        <f t="shared" si="62"/>
        <v>0.87499999999999922</v>
      </c>
      <c r="AH100" s="468"/>
    </row>
    <row r="101" spans="1:34" s="218" customFormat="1" ht="19.149999999999999" customHeight="1">
      <c r="A101" s="490"/>
      <c r="B101" s="421" t="s">
        <v>203</v>
      </c>
      <c r="C101" s="55"/>
      <c r="D101" s="82" t="s">
        <v>251</v>
      </c>
      <c r="E101" s="83"/>
      <c r="F101" s="354">
        <v>29.46</v>
      </c>
      <c r="G101" s="57">
        <v>127</v>
      </c>
      <c r="H101" s="210">
        <f t="shared" si="65"/>
        <v>3741.42</v>
      </c>
      <c r="I101" s="435">
        <v>1</v>
      </c>
      <c r="J101" s="46">
        <v>16</v>
      </c>
      <c r="K101" s="44">
        <v>1385</v>
      </c>
      <c r="L101" s="47">
        <v>86.5625</v>
      </c>
      <c r="M101" s="87">
        <v>16</v>
      </c>
      <c r="N101" s="44">
        <f t="shared" si="66"/>
        <v>952.50000000000341</v>
      </c>
      <c r="O101" s="47">
        <f t="shared" si="67"/>
        <v>59.531250000000213</v>
      </c>
      <c r="P101" s="48">
        <f t="shared" si="68"/>
        <v>0</v>
      </c>
      <c r="Q101" s="49">
        <f t="shared" si="64"/>
        <v>-27.031249999999787</v>
      </c>
      <c r="R101" s="425">
        <f t="shared" si="69"/>
        <v>0.68772563176895551</v>
      </c>
      <c r="S101" s="459"/>
      <c r="T101" s="211">
        <v>0.6201388888888888</v>
      </c>
      <c r="U101" s="89">
        <v>0.62569444444444433</v>
      </c>
      <c r="V101" s="212">
        <v>22</v>
      </c>
      <c r="W101" s="90">
        <f t="shared" si="70"/>
        <v>7.9999999999999716</v>
      </c>
      <c r="X101" s="220">
        <v>0.60972222222222217</v>
      </c>
      <c r="Y101" s="220">
        <v>0.61944444444444446</v>
      </c>
      <c r="Z101" s="217"/>
      <c r="AA101" s="217"/>
      <c r="AB101" s="447"/>
      <c r="AC101" s="447"/>
      <c r="AD101" s="435"/>
      <c r="AE101" s="435"/>
      <c r="AF101" s="213">
        <f t="shared" si="61"/>
        <v>-432.49999999999659</v>
      </c>
      <c r="AG101" s="214">
        <f t="shared" si="62"/>
        <v>0.68772563176895551</v>
      </c>
      <c r="AH101" s="468"/>
    </row>
    <row r="102" spans="1:34" s="218" customFormat="1" ht="19.149999999999999" customHeight="1">
      <c r="A102" s="490"/>
      <c r="B102" s="421" t="s">
        <v>118</v>
      </c>
      <c r="C102" s="175"/>
      <c r="D102" s="176" t="s">
        <v>298</v>
      </c>
      <c r="E102" s="177"/>
      <c r="F102" s="354">
        <v>30.13</v>
      </c>
      <c r="G102" s="57">
        <v>967.5</v>
      </c>
      <c r="H102" s="210">
        <f t="shared" si="65"/>
        <v>29150.774999999998</v>
      </c>
      <c r="I102" s="421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1161.0000000000002</v>
      </c>
      <c r="O102" s="47">
        <f t="shared" si="67"/>
        <v>64.500000000000014</v>
      </c>
      <c r="P102" s="48">
        <f t="shared" si="68"/>
        <v>0</v>
      </c>
      <c r="Q102" s="49">
        <f t="shared" si="64"/>
        <v>-2.1666666666666572</v>
      </c>
      <c r="R102" s="425">
        <f t="shared" si="69"/>
        <v>0.96750000000000014</v>
      </c>
      <c r="S102" s="459"/>
      <c r="T102" s="211">
        <v>0.63055555555555542</v>
      </c>
      <c r="U102" s="211">
        <v>0.66527777777777763</v>
      </c>
      <c r="V102" s="212">
        <v>7</v>
      </c>
      <c r="W102" s="90">
        <f t="shared" si="70"/>
        <v>49.999999999999986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-38.999999999999773</v>
      </c>
      <c r="AG102" s="428">
        <f t="shared" si="62"/>
        <v>0.96750000000000014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18.142857142857142</v>
      </c>
      <c r="K108" s="101">
        <v>1382.1428571428571</v>
      </c>
      <c r="L108" s="104">
        <v>76.69016290726816</v>
      </c>
      <c r="M108" s="101">
        <f t="shared" ref="M108:O108" si="71">AVERAGE(M96:M107)</f>
        <v>18.142857142857142</v>
      </c>
      <c r="N108" s="101">
        <f t="shared" si="71"/>
        <v>1166.2142857142865</v>
      </c>
      <c r="O108" s="104">
        <f t="shared" si="71"/>
        <v>64.416170634920675</v>
      </c>
      <c r="P108" s="54">
        <f t="shared" ref="P108:P117" si="72">M108-J108</f>
        <v>0</v>
      </c>
      <c r="Q108" s="88">
        <f t="shared" ref="Q108:Q117" si="73">O108-L108</f>
        <v>-12.273992272347485</v>
      </c>
      <c r="R108" s="105">
        <f t="shared" ref="R108:R117" si="74">O108/L108</f>
        <v>0.8399534985055529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0</v>
      </c>
      <c r="AE108" s="107">
        <f>SUM(AE96:AE107)</f>
        <v>1</v>
      </c>
      <c r="AF108" s="54">
        <f t="shared" si="61"/>
        <v>-215.92857142857065</v>
      </c>
      <c r="AG108" s="428">
        <f t="shared" si="62"/>
        <v>0.84377260981912205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1442</v>
      </c>
      <c r="H109" s="45">
        <f t="shared" ref="H109:H119" si="75">F109*G109</f>
        <v>43210.24154589371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7" si="76">G109/W109*60</f>
        <v>1153.5999999999992</v>
      </c>
      <c r="O109" s="47">
        <f t="shared" ref="O109:O117" si="77">N109/M109</f>
        <v>64.088888888888846</v>
      </c>
      <c r="P109" s="48">
        <f t="shared" si="72"/>
        <v>0</v>
      </c>
      <c r="Q109" s="49">
        <f t="shared" si="73"/>
        <v>-2.5777777777778255</v>
      </c>
      <c r="R109" s="425">
        <f t="shared" si="74"/>
        <v>0.9613333333333326</v>
      </c>
      <c r="S109" s="494">
        <f>R121</f>
        <v>0.91220441684182818</v>
      </c>
      <c r="T109" s="226">
        <v>0.5</v>
      </c>
      <c r="U109" s="226">
        <v>0.55208333333333337</v>
      </c>
      <c r="V109" s="227">
        <v>5</v>
      </c>
      <c r="W109" s="418">
        <f t="shared" si="70"/>
        <v>75.000000000000057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-46.400000000000773</v>
      </c>
      <c r="AG109" s="125">
        <f t="shared" si="62"/>
        <v>0.96133333333333271</v>
      </c>
      <c r="AH109" s="468">
        <f>AG121</f>
        <v>0.90577927991347573</v>
      </c>
    </row>
    <row r="110" spans="1:34" ht="19.149999999999999" customHeight="1">
      <c r="A110" s="492"/>
      <c r="B110" s="421" t="s">
        <v>238</v>
      </c>
      <c r="C110" s="175"/>
      <c r="D110" s="42" t="s">
        <v>260</v>
      </c>
      <c r="E110" s="177"/>
      <c r="F110" s="343">
        <v>71.55</v>
      </c>
      <c r="G110" s="174">
        <v>693</v>
      </c>
      <c r="H110" s="45">
        <f t="shared" si="75"/>
        <v>49584.15</v>
      </c>
      <c r="I110" s="421"/>
      <c r="J110" s="46">
        <v>18</v>
      </c>
      <c r="K110" s="44">
        <v>1385</v>
      </c>
      <c r="L110" s="47">
        <v>76.944444444444443</v>
      </c>
      <c r="M110" s="419">
        <v>18</v>
      </c>
      <c r="N110" s="44">
        <f t="shared" si="76"/>
        <v>1260.0000000000043</v>
      </c>
      <c r="O110" s="47">
        <f t="shared" si="77"/>
        <v>70.000000000000242</v>
      </c>
      <c r="P110" s="48">
        <f t="shared" si="72"/>
        <v>0</v>
      </c>
      <c r="Q110" s="49">
        <f t="shared" si="73"/>
        <v>-6.9444444444442013</v>
      </c>
      <c r="R110" s="425">
        <f t="shared" si="74"/>
        <v>0.90974729241877572</v>
      </c>
      <c r="S110" s="495"/>
      <c r="T110" s="226">
        <v>0.55694444444444446</v>
      </c>
      <c r="U110" s="226">
        <v>0.57986111111111105</v>
      </c>
      <c r="V110" s="227">
        <v>7</v>
      </c>
      <c r="W110" s="418">
        <f t="shared" si="70"/>
        <v>32.999999999999886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-124.99999999999568</v>
      </c>
      <c r="AG110" s="125">
        <f t="shared" si="62"/>
        <v>0.90974729241877572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261</v>
      </c>
      <c r="E111" s="177"/>
      <c r="F111" s="343">
        <v>59.54</v>
      </c>
      <c r="G111" s="57">
        <v>1085</v>
      </c>
      <c r="H111" s="45">
        <f t="shared" si="75"/>
        <v>64600.9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1276.4705882352946</v>
      </c>
      <c r="O111" s="47">
        <f t="shared" si="77"/>
        <v>70.915032679738587</v>
      </c>
      <c r="P111" s="48">
        <f t="shared" si="72"/>
        <v>0</v>
      </c>
      <c r="Q111" s="49">
        <f t="shared" si="73"/>
        <v>-6.0294117647058556</v>
      </c>
      <c r="R111" s="425">
        <f t="shared" si="74"/>
        <v>0.9216394138882994</v>
      </c>
      <c r="S111" s="495"/>
      <c r="T111" s="226">
        <v>0.59513888888888888</v>
      </c>
      <c r="U111" s="226">
        <v>0.63055555555555554</v>
      </c>
      <c r="V111" s="227">
        <v>22</v>
      </c>
      <c r="W111" s="418">
        <f t="shared" si="70"/>
        <v>50.999999999999979</v>
      </c>
      <c r="X111" s="53">
        <v>0.58402777777777781</v>
      </c>
      <c r="Y111" s="53">
        <v>0.59375</v>
      </c>
      <c r="Z111" s="54"/>
      <c r="AA111" s="54"/>
      <c r="AB111" s="447"/>
      <c r="AC111" s="447"/>
      <c r="AD111" s="435"/>
      <c r="AE111" s="435"/>
      <c r="AF111" s="48">
        <f t="shared" si="61"/>
        <v>-108.5294117647054</v>
      </c>
      <c r="AG111" s="125">
        <f t="shared" si="62"/>
        <v>0.9216394138882994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262</v>
      </c>
      <c r="E112" s="83"/>
      <c r="F112" s="343">
        <v>55.56</v>
      </c>
      <c r="G112" s="57">
        <v>933</v>
      </c>
      <c r="H112" s="45">
        <f t="shared" si="75"/>
        <v>51837.48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1301.8604651162789</v>
      </c>
      <c r="O112" s="47">
        <f t="shared" si="77"/>
        <v>81.36627906976743</v>
      </c>
      <c r="P112" s="48">
        <f t="shared" si="72"/>
        <v>0</v>
      </c>
      <c r="Q112" s="49">
        <f t="shared" si="73"/>
        <v>-8.6337209302325704</v>
      </c>
      <c r="R112" s="425">
        <f t="shared" si="74"/>
        <v>0.90406976744186029</v>
      </c>
      <c r="S112" s="495"/>
      <c r="T112" s="226">
        <v>0.70833333333333337</v>
      </c>
      <c r="U112" s="226">
        <v>0.73819444444444449</v>
      </c>
      <c r="V112" s="227">
        <v>5</v>
      </c>
      <c r="W112" s="418">
        <f t="shared" si="70"/>
        <v>43.000000000000007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-138.13953488372113</v>
      </c>
      <c r="AG112" s="125">
        <f t="shared" si="62"/>
        <v>0.90406976744186029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263</v>
      </c>
      <c r="E113" s="83"/>
      <c r="F113" s="343">
        <v>54.09</v>
      </c>
      <c r="G113" s="57">
        <v>831</v>
      </c>
      <c r="H113" s="45">
        <f t="shared" si="75"/>
        <v>44948.79</v>
      </c>
      <c r="I113" s="435"/>
      <c r="J113" s="46">
        <v>16</v>
      </c>
      <c r="K113" s="44">
        <v>1440</v>
      </c>
      <c r="L113" s="47">
        <v>90</v>
      </c>
      <c r="M113" s="424">
        <v>16</v>
      </c>
      <c r="N113" s="44">
        <f t="shared" si="76"/>
        <v>1312.1052631578937</v>
      </c>
      <c r="O113" s="47">
        <f t="shared" si="77"/>
        <v>82.006578947368354</v>
      </c>
      <c r="P113" s="48">
        <f t="shared" si="72"/>
        <v>0</v>
      </c>
      <c r="Q113" s="49">
        <f t="shared" si="73"/>
        <v>-7.9934210526316463</v>
      </c>
      <c r="R113" s="425">
        <f t="shared" si="74"/>
        <v>0.91118421052631504</v>
      </c>
      <c r="S113" s="495"/>
      <c r="T113" s="226">
        <v>0.74305555555555558</v>
      </c>
      <c r="U113" s="226">
        <v>0.76944444444444449</v>
      </c>
      <c r="V113" s="227">
        <v>7</v>
      </c>
      <c r="W113" s="418">
        <f t="shared" si="70"/>
        <v>38.000000000000028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-127.89473684210634</v>
      </c>
      <c r="AG113" s="125">
        <f t="shared" si="62"/>
        <v>0.91118421052631504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264</v>
      </c>
      <c r="E114" s="43"/>
      <c r="F114" s="343">
        <v>52.21</v>
      </c>
      <c r="G114" s="44">
        <v>922</v>
      </c>
      <c r="H114" s="45">
        <f t="shared" si="75"/>
        <v>48137.62</v>
      </c>
      <c r="I114" s="435"/>
      <c r="J114" s="46">
        <v>17</v>
      </c>
      <c r="K114" s="44">
        <v>1440</v>
      </c>
      <c r="L114" s="47">
        <v>84.705882352941174</v>
      </c>
      <c r="M114" s="424">
        <v>17</v>
      </c>
      <c r="N114" s="44">
        <f t="shared" si="76"/>
        <v>1349.2682926829264</v>
      </c>
      <c r="O114" s="47">
        <f t="shared" si="77"/>
        <v>79.368723098995673</v>
      </c>
      <c r="P114" s="48">
        <f t="shared" si="72"/>
        <v>0</v>
      </c>
      <c r="Q114" s="49">
        <f t="shared" si="73"/>
        <v>-5.3371592539455008</v>
      </c>
      <c r="R114" s="425">
        <f t="shared" si="74"/>
        <v>0.93699186991869898</v>
      </c>
      <c r="S114" s="495"/>
      <c r="T114" s="226">
        <v>0.77361111111111114</v>
      </c>
      <c r="U114" s="226">
        <v>0.80208333333333337</v>
      </c>
      <c r="V114" s="227">
        <v>6</v>
      </c>
      <c r="W114" s="418">
        <f t="shared" si="70"/>
        <v>41.000000000000014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-90.731707317073642</v>
      </c>
      <c r="AG114" s="125">
        <f t="shared" si="62"/>
        <v>0.93699186991869887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265</v>
      </c>
      <c r="E115" s="83"/>
      <c r="F115" s="343">
        <v>58.17</v>
      </c>
      <c r="G115" s="229">
        <v>1086</v>
      </c>
      <c r="H115" s="45">
        <f t="shared" si="75"/>
        <v>63172.62</v>
      </c>
      <c r="I115" s="435"/>
      <c r="J115" s="46">
        <v>16</v>
      </c>
      <c r="K115" s="44">
        <v>1636</v>
      </c>
      <c r="L115" s="47">
        <v>102.25</v>
      </c>
      <c r="M115" s="424">
        <v>16</v>
      </c>
      <c r="N115" s="44">
        <f t="shared" si="76"/>
        <v>1386.3829787234044</v>
      </c>
      <c r="O115" s="47">
        <f t="shared" si="77"/>
        <v>86.648936170212778</v>
      </c>
      <c r="P115" s="48">
        <f t="shared" si="72"/>
        <v>0</v>
      </c>
      <c r="Q115" s="49">
        <f t="shared" si="73"/>
        <v>-15.601063829787222</v>
      </c>
      <c r="R115" s="425">
        <f t="shared" si="74"/>
        <v>0.84742235863288784</v>
      </c>
      <c r="S115" s="495"/>
      <c r="T115" s="226">
        <v>0.80694444444444446</v>
      </c>
      <c r="U115" s="226">
        <v>0.83958333333333335</v>
      </c>
      <c r="V115" s="227">
        <v>7</v>
      </c>
      <c r="W115" s="418">
        <f t="shared" si="70"/>
        <v>46.999999999999993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-249.61702127659555</v>
      </c>
      <c r="AG115" s="125">
        <f t="shared" si="62"/>
        <v>0.84742235863288784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266</v>
      </c>
      <c r="E116" s="83"/>
      <c r="F116" s="343">
        <v>57.3</v>
      </c>
      <c r="G116" s="229">
        <v>1460</v>
      </c>
      <c r="H116" s="45">
        <f t="shared" si="75"/>
        <v>83658</v>
      </c>
      <c r="I116" s="435"/>
      <c r="J116" s="46">
        <v>19</v>
      </c>
      <c r="K116" s="44">
        <v>1440</v>
      </c>
      <c r="L116" s="47">
        <v>75.78947368421052</v>
      </c>
      <c r="M116" s="424">
        <v>19</v>
      </c>
      <c r="N116" s="44">
        <f t="shared" si="76"/>
        <v>1288.2352941176455</v>
      </c>
      <c r="O116" s="47">
        <f t="shared" si="77"/>
        <v>67.801857585139231</v>
      </c>
      <c r="P116" s="48">
        <f t="shared" si="72"/>
        <v>0</v>
      </c>
      <c r="Q116" s="49">
        <f t="shared" si="73"/>
        <v>-7.987616099071289</v>
      </c>
      <c r="R116" s="425">
        <f t="shared" si="74"/>
        <v>0.89460784313725383</v>
      </c>
      <c r="S116" s="495"/>
      <c r="T116" s="226">
        <v>0.85555555555555562</v>
      </c>
      <c r="U116" s="226">
        <v>0.9027777777777779</v>
      </c>
      <c r="V116" s="227">
        <v>23</v>
      </c>
      <c r="W116" s="418">
        <f t="shared" si="70"/>
        <v>68.000000000000085</v>
      </c>
      <c r="X116" s="216">
        <v>0.84375</v>
      </c>
      <c r="Y116" s="216">
        <v>0.85416666666666663</v>
      </c>
      <c r="Z116" s="217"/>
      <c r="AA116" s="217"/>
      <c r="AB116" s="447"/>
      <c r="AC116" s="447"/>
      <c r="AD116" s="221"/>
      <c r="AE116" s="221"/>
      <c r="AF116" s="48">
        <f t="shared" si="61"/>
        <v>-151.76470588235452</v>
      </c>
      <c r="AG116" s="125">
        <f t="shared" si="62"/>
        <v>0.89460784313725383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267</v>
      </c>
      <c r="E117" s="83"/>
      <c r="F117" s="343">
        <v>51.06</v>
      </c>
      <c r="G117" s="229">
        <v>1591</v>
      </c>
      <c r="H117" s="45">
        <f t="shared" si="75"/>
        <v>81236.460000000006</v>
      </c>
      <c r="I117" s="435"/>
      <c r="J117" s="46">
        <v>16</v>
      </c>
      <c r="K117" s="44">
        <v>1500</v>
      </c>
      <c r="L117" s="47">
        <v>93.75</v>
      </c>
      <c r="M117" s="424">
        <v>15</v>
      </c>
      <c r="N117" s="44">
        <f t="shared" si="76"/>
        <v>1325.8333333333321</v>
      </c>
      <c r="O117" s="47">
        <f t="shared" si="77"/>
        <v>88.388888888888815</v>
      </c>
      <c r="P117" s="48">
        <f t="shared" si="72"/>
        <v>-1</v>
      </c>
      <c r="Q117" s="49">
        <f t="shared" si="73"/>
        <v>-5.3611111111111853</v>
      </c>
      <c r="R117" s="425">
        <f t="shared" si="74"/>
        <v>0.942814814814814</v>
      </c>
      <c r="S117" s="495"/>
      <c r="T117" s="226">
        <v>0.90763888888888899</v>
      </c>
      <c r="U117" s="226">
        <v>0.95763888888888904</v>
      </c>
      <c r="V117" s="227">
        <v>7</v>
      </c>
      <c r="W117" s="418">
        <f t="shared" si="70"/>
        <v>72.000000000000057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-174.16666666666788</v>
      </c>
      <c r="AG117" s="125">
        <f t="shared" si="62"/>
        <v>0.88388888888888806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</v>
      </c>
      <c r="N121" s="202">
        <f t="shared" si="78"/>
        <v>1294.86180170742</v>
      </c>
      <c r="O121" s="203">
        <f t="shared" si="78"/>
        <v>76.731687258777768</v>
      </c>
      <c r="P121" s="48">
        <f t="shared" ref="P121:P129" si="79">M121-J121</f>
        <v>-0.11111111111111072</v>
      </c>
      <c r="Q121" s="49">
        <f t="shared" ref="Q121:Q129" si="80">O121-L121</f>
        <v>-7.3850806959674742</v>
      </c>
      <c r="R121" s="172">
        <f t="shared" ref="R121:R129" si="81">O121/L121</f>
        <v>0.91220441684182818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0</v>
      </c>
      <c r="AF121" s="48">
        <f>N121-K121</f>
        <v>-134.69375384813566</v>
      </c>
      <c r="AG121" s="125">
        <f>N121/K121</f>
        <v>0.90577927991347573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1031</v>
      </c>
      <c r="H122" s="45">
        <f t="shared" ref="H122:H132" si="82">F122*G122</f>
        <v>60488.770000000004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29" si="83">G122/W122*60</f>
        <v>1344.7826086956522</v>
      </c>
      <c r="O122" s="237">
        <f t="shared" ref="O122:O129" si="84">N122/M122</f>
        <v>70.778032036613283</v>
      </c>
      <c r="P122" s="108">
        <f t="shared" si="79"/>
        <v>0</v>
      </c>
      <c r="Q122" s="182">
        <f t="shared" si="80"/>
        <v>-5.0114416475972376</v>
      </c>
      <c r="R122" s="109">
        <f t="shared" si="81"/>
        <v>0.9338768115942031</v>
      </c>
      <c r="S122" s="459">
        <f>R134</f>
        <v>0.90863723498353011</v>
      </c>
      <c r="T122" s="50">
        <v>0.5</v>
      </c>
      <c r="U122" s="50">
        <v>0.53194444444444444</v>
      </c>
      <c r="V122" s="227">
        <v>5</v>
      </c>
      <c r="W122" s="418">
        <f t="shared" si="70"/>
        <v>46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-95.217391304347757</v>
      </c>
      <c r="AG122" s="425">
        <f t="shared" si="62"/>
        <v>0.93387681159420299</v>
      </c>
      <c r="AH122" s="473">
        <f>AG134</f>
        <v>0.91700597650765514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1520</v>
      </c>
      <c r="H123" s="45">
        <f t="shared" si="82"/>
        <v>90470.400000000009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1302.8571428571418</v>
      </c>
      <c r="O123" s="86">
        <f t="shared" si="84"/>
        <v>62.04081632653056</v>
      </c>
      <c r="P123" s="54">
        <f t="shared" si="79"/>
        <v>0</v>
      </c>
      <c r="Q123" s="88">
        <f t="shared" si="80"/>
        <v>-3.9115646258503887</v>
      </c>
      <c r="R123" s="428">
        <f t="shared" si="81"/>
        <v>0.94069107787519268</v>
      </c>
      <c r="S123" s="459"/>
      <c r="T123" s="50">
        <v>0.53749999999999998</v>
      </c>
      <c r="U123" s="50">
        <v>0.58611111111111114</v>
      </c>
      <c r="V123" s="227">
        <v>8</v>
      </c>
      <c r="W123" s="418">
        <f t="shared" si="70"/>
        <v>70.000000000000071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-82.142857142858247</v>
      </c>
      <c r="AG123" s="425">
        <f t="shared" si="62"/>
        <v>0.94069107787519257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1276</v>
      </c>
      <c r="H124" s="45">
        <f t="shared" si="82"/>
        <v>81561.919999999998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1320.0000000000011</v>
      </c>
      <c r="O124" s="237">
        <f t="shared" si="84"/>
        <v>69.473684210526372</v>
      </c>
      <c r="P124" s="108">
        <f t="shared" si="79"/>
        <v>0</v>
      </c>
      <c r="Q124" s="182">
        <f t="shared" si="80"/>
        <v>-6.3157894736841484</v>
      </c>
      <c r="R124" s="109">
        <f t="shared" si="81"/>
        <v>0.91666666666666752</v>
      </c>
      <c r="S124" s="497"/>
      <c r="T124" s="50">
        <v>0.60138888888888886</v>
      </c>
      <c r="U124" s="50">
        <v>0.64166666666666661</v>
      </c>
      <c r="V124" s="227">
        <v>22</v>
      </c>
      <c r="W124" s="418">
        <f t="shared" si="70"/>
        <v>57.999999999999957</v>
      </c>
      <c r="X124" s="188">
        <v>0.59027777777777779</v>
      </c>
      <c r="Y124" s="188">
        <v>0.60069444444444442</v>
      </c>
      <c r="Z124" s="54"/>
      <c r="AA124" s="54"/>
      <c r="AB124" s="447"/>
      <c r="AC124" s="447"/>
      <c r="AD124" s="435"/>
      <c r="AE124" s="435"/>
      <c r="AF124" s="108">
        <f t="shared" si="61"/>
        <v>-119.99999999999886</v>
      </c>
      <c r="AG124" s="109">
        <f t="shared" si="62"/>
        <v>0.91666666666666741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1375</v>
      </c>
      <c r="H125" s="45">
        <f t="shared" si="82"/>
        <v>78086.25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1447.3684210526326</v>
      </c>
      <c r="O125" s="237">
        <f t="shared" si="84"/>
        <v>80.409356725146253</v>
      </c>
      <c r="P125" s="108">
        <f t="shared" si="79"/>
        <v>0</v>
      </c>
      <c r="Q125" s="182">
        <f t="shared" si="80"/>
        <v>-10.479532163742633</v>
      </c>
      <c r="R125" s="109">
        <f t="shared" si="81"/>
        <v>0.88469952387080231</v>
      </c>
      <c r="S125" s="497"/>
      <c r="T125" s="50">
        <v>0.68194444444444435</v>
      </c>
      <c r="U125" s="50">
        <v>0.72152777777777766</v>
      </c>
      <c r="V125" s="227">
        <v>5</v>
      </c>
      <c r="W125" s="418">
        <f t="shared" si="70"/>
        <v>56.999999999999957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-188.63157894736742</v>
      </c>
      <c r="AG125" s="425">
        <f t="shared" si="62"/>
        <v>0.88469952387080231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1118</v>
      </c>
      <c r="H126" s="45">
        <f t="shared" si="82"/>
        <v>63580.659999999996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1458.2608695652175</v>
      </c>
      <c r="O126" s="86">
        <f t="shared" si="84"/>
        <v>81.014492753623188</v>
      </c>
      <c r="P126" s="54">
        <f t="shared" si="79"/>
        <v>0</v>
      </c>
      <c r="Q126" s="88">
        <f t="shared" si="80"/>
        <v>-9.8743961352656981</v>
      </c>
      <c r="R126" s="428">
        <f t="shared" si="81"/>
        <v>0.8913574997342405</v>
      </c>
      <c r="S126" s="497"/>
      <c r="T126" s="50">
        <v>0.72638888888888875</v>
      </c>
      <c r="U126" s="50">
        <v>0.75833333333333319</v>
      </c>
      <c r="V126" s="227">
        <v>7</v>
      </c>
      <c r="W126" s="418">
        <f t="shared" si="70"/>
        <v>46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-177.73913043478251</v>
      </c>
      <c r="AG126" s="109">
        <f t="shared" si="62"/>
        <v>0.8913574997342405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1340</v>
      </c>
      <c r="H127" s="45">
        <f t="shared" si="82"/>
        <v>63784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1340.0000000000011</v>
      </c>
      <c r="O127" s="86">
        <f t="shared" si="84"/>
        <v>70.526315789473742</v>
      </c>
      <c r="P127" s="54">
        <f t="shared" si="79"/>
        <v>0</v>
      </c>
      <c r="Q127" s="88">
        <f t="shared" si="80"/>
        <v>-5.2631578947367785</v>
      </c>
      <c r="R127" s="428">
        <f t="shared" si="81"/>
        <v>0.93055555555555636</v>
      </c>
      <c r="S127" s="497"/>
      <c r="T127" s="50">
        <v>0.76319444444444429</v>
      </c>
      <c r="U127" s="50">
        <v>0.80486111111111092</v>
      </c>
      <c r="V127" s="421">
        <v>7</v>
      </c>
      <c r="W127" s="418">
        <f t="shared" si="70"/>
        <v>59.999999999999943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-99.999999999998863</v>
      </c>
      <c r="AG127" s="109">
        <f t="shared" si="62"/>
        <v>0.93055555555555636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1212</v>
      </c>
      <c r="H128" s="45">
        <f t="shared" si="82"/>
        <v>61412.04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1398.4615384615392</v>
      </c>
      <c r="O128" s="86">
        <f t="shared" si="84"/>
        <v>77.692307692307736</v>
      </c>
      <c r="P128" s="54">
        <f t="shared" si="79"/>
        <v>0</v>
      </c>
      <c r="Q128" s="88">
        <f t="shared" si="80"/>
        <v>-5.6410256410255926</v>
      </c>
      <c r="R128" s="428">
        <f t="shared" si="81"/>
        <v>0.93230769230769284</v>
      </c>
      <c r="S128" s="497"/>
      <c r="T128" s="50">
        <v>0.82083333333333308</v>
      </c>
      <c r="U128" s="50">
        <v>0.85694444444444418</v>
      </c>
      <c r="V128" s="421">
        <v>23</v>
      </c>
      <c r="W128" s="418">
        <f t="shared" si="70"/>
        <v>51.999999999999972</v>
      </c>
      <c r="X128" s="64">
        <v>0.80902777777777779</v>
      </c>
      <c r="Y128" s="64">
        <v>0.81944444444444453</v>
      </c>
      <c r="Z128" s="54"/>
      <c r="AA128" s="54"/>
      <c r="AB128" s="447"/>
      <c r="AC128" s="447"/>
      <c r="AD128" s="435"/>
      <c r="AE128" s="435"/>
      <c r="AF128" s="48">
        <f t="shared" si="61"/>
        <v>-101.53846153846075</v>
      </c>
      <c r="AG128" s="425">
        <f t="shared" si="62"/>
        <v>0.93230769230769284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277</v>
      </c>
      <c r="E129" s="60"/>
      <c r="F129" s="343">
        <v>56.43</v>
      </c>
      <c r="G129" s="57">
        <v>1097</v>
      </c>
      <c r="H129" s="45">
        <f t="shared" si="82"/>
        <v>61903.71</v>
      </c>
      <c r="I129" s="435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1371.2500000000005</v>
      </c>
      <c r="O129" s="86">
        <f t="shared" si="84"/>
        <v>80.661764705882376</v>
      </c>
      <c r="P129" s="54">
        <f t="shared" si="79"/>
        <v>1</v>
      </c>
      <c r="Q129" s="88">
        <f t="shared" si="80"/>
        <v>-13.088235294117624</v>
      </c>
      <c r="R129" s="428">
        <f t="shared" si="81"/>
        <v>0.86039215686274539</v>
      </c>
      <c r="S129" s="497"/>
      <c r="T129" s="50">
        <v>0.86180555555555527</v>
      </c>
      <c r="U129" s="50">
        <v>0.8951388888888886</v>
      </c>
      <c r="V129" s="421">
        <v>7</v>
      </c>
      <c r="W129" s="418">
        <f t="shared" si="70"/>
        <v>47.999999999999986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-128.74999999999955</v>
      </c>
      <c r="AG129" s="109">
        <f t="shared" si="62"/>
        <v>0.91416666666666702</v>
      </c>
      <c r="AH129" s="460"/>
    </row>
    <row r="130" spans="1:34" ht="19.149999999999999" customHeight="1">
      <c r="A130" s="496"/>
      <c r="B130" s="200">
        <v>0</v>
      </c>
      <c r="C130" s="157"/>
      <c r="D130" s="59"/>
      <c r="E130" s="60"/>
      <c r="F130" s="343" t="s">
        <v>109</v>
      </c>
      <c r="G130" s="57"/>
      <c r="H130" s="45">
        <f t="shared" si="82"/>
        <v>0</v>
      </c>
      <c r="I130" s="435"/>
      <c r="J130" s="46"/>
      <c r="K130" s="44"/>
      <c r="L130" s="47"/>
      <c r="M130" s="424"/>
      <c r="N130" s="57"/>
      <c r="O130" s="86"/>
      <c r="P130" s="54"/>
      <c r="Q130" s="88"/>
      <c r="R130" s="428"/>
      <c r="S130" s="497"/>
      <c r="T130" s="50"/>
      <c r="U130" s="50"/>
      <c r="V130" s="421"/>
      <c r="W130" s="418">
        <f t="shared" si="70"/>
        <v>0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0</v>
      </c>
      <c r="AG130" s="109" t="e">
        <f t="shared" si="62"/>
        <v>#DIV/0!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1372.8725725790232</v>
      </c>
      <c r="O134" s="243">
        <f t="shared" si="85"/>
        <v>74.07459628001294</v>
      </c>
      <c r="P134" s="51">
        <f t="shared" ref="P134:P143" si="86">M134-J134</f>
        <v>0.125</v>
      </c>
      <c r="Q134" s="139">
        <f t="shared" ref="Q134:Q143" si="87">O134-L134</f>
        <v>-7.448142859502525</v>
      </c>
      <c r="R134" s="244">
        <f t="shared" ref="R134:R143" si="88">O134/L134</f>
        <v>0.90863723498353011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0</v>
      </c>
      <c r="AF134" s="48">
        <f t="shared" si="61"/>
        <v>-124.2524274209768</v>
      </c>
      <c r="AG134" s="425">
        <f t="shared" si="62"/>
        <v>0.91700597650765514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1560</v>
      </c>
      <c r="H135" s="245">
        <f t="shared" ref="H135:H146" si="89">F135*G135</f>
        <v>84380.400000000009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1418.1818181818196</v>
      </c>
      <c r="O135" s="115">
        <f t="shared" ref="O135:O143" si="91">N135/M135</f>
        <v>83.422459893048213</v>
      </c>
      <c r="P135" s="54">
        <f t="shared" si="86"/>
        <v>1</v>
      </c>
      <c r="Q135" s="88">
        <f t="shared" si="87"/>
        <v>-10.327540106951787</v>
      </c>
      <c r="R135" s="428">
        <f t="shared" si="88"/>
        <v>0.88983957219251431</v>
      </c>
      <c r="S135" s="495">
        <f>R147</f>
        <v>0.9222015792967786</v>
      </c>
      <c r="T135" s="246">
        <v>0.5</v>
      </c>
      <c r="U135" s="50">
        <v>0.54583333333333328</v>
      </c>
      <c r="V135" s="142">
        <v>5</v>
      </c>
      <c r="W135" s="247">
        <f t="shared" ref="W135:W147" si="92">(U135-T135)*24*60</f>
        <v>65.999999999999929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-81.818181818180392</v>
      </c>
      <c r="AG135" s="120">
        <f t="shared" si="62"/>
        <v>0.94545454545454644</v>
      </c>
      <c r="AH135" s="468">
        <f>AG147</f>
        <v>0.93728033193349913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918.40000000000009</v>
      </c>
      <c r="H136" s="84">
        <f t="shared" si="89"/>
        <v>48923.168000000005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1412.9230769230765</v>
      </c>
      <c r="O136" s="86">
        <f t="shared" si="91"/>
        <v>88.307692307692278</v>
      </c>
      <c r="P136" s="54">
        <f t="shared" si="86"/>
        <v>0</v>
      </c>
      <c r="Q136" s="88">
        <f t="shared" si="87"/>
        <v>-5.4423076923077218</v>
      </c>
      <c r="R136" s="428">
        <f t="shared" si="88"/>
        <v>0.9419487179487176</v>
      </c>
      <c r="S136" s="495"/>
      <c r="T136" s="246">
        <v>0.55138888888888882</v>
      </c>
      <c r="U136" s="50">
        <v>0.57847222222222217</v>
      </c>
      <c r="V136" s="142">
        <v>8</v>
      </c>
      <c r="W136" s="247">
        <f t="shared" si="92"/>
        <v>39.000000000000021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-87.076923076923549</v>
      </c>
      <c r="AG136" s="125">
        <f t="shared" si="62"/>
        <v>0.9419487179487176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280</v>
      </c>
      <c r="E137" s="83"/>
      <c r="F137" s="343">
        <v>57.734999999999999</v>
      </c>
      <c r="G137" s="209">
        <v>1445</v>
      </c>
      <c r="H137" s="84">
        <f t="shared" si="89"/>
        <v>83427.074999999997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1398.3870967741948</v>
      </c>
      <c r="O137" s="86">
        <f t="shared" si="91"/>
        <v>87.399193548387174</v>
      </c>
      <c r="P137" s="54">
        <f t="shared" si="86"/>
        <v>0</v>
      </c>
      <c r="Q137" s="88">
        <f t="shared" si="87"/>
        <v>-10.413306451612826</v>
      </c>
      <c r="R137" s="428">
        <f t="shared" si="88"/>
        <v>0.89353808100587528</v>
      </c>
      <c r="S137" s="495"/>
      <c r="T137" s="50">
        <v>0.59444444444444433</v>
      </c>
      <c r="U137" s="50">
        <v>0.63749999999999984</v>
      </c>
      <c r="V137" s="249">
        <v>23</v>
      </c>
      <c r="W137" s="247">
        <f t="shared" si="92"/>
        <v>61.999999999999943</v>
      </c>
      <c r="X137" s="53">
        <v>0.58333333333333337</v>
      </c>
      <c r="Y137" s="53">
        <v>0.59375</v>
      </c>
      <c r="Z137" s="54"/>
      <c r="AA137" s="54"/>
      <c r="AB137" s="447"/>
      <c r="AC137" s="447"/>
      <c r="AD137" s="435"/>
      <c r="AE137" s="435"/>
      <c r="AF137" s="48">
        <f t="shared" si="61"/>
        <v>-166.61290322580521</v>
      </c>
      <c r="AG137" s="125">
        <f t="shared" si="62"/>
        <v>0.89353808100587528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1186</v>
      </c>
      <c r="H138" s="84">
        <f t="shared" si="89"/>
        <v>60094.62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1395.2941176470595</v>
      </c>
      <c r="O138" s="86">
        <f t="shared" si="91"/>
        <v>77.516339869281083</v>
      </c>
      <c r="P138" s="54">
        <f t="shared" si="86"/>
        <v>0</v>
      </c>
      <c r="Q138" s="88">
        <f t="shared" si="87"/>
        <v>-5.8169934640522456</v>
      </c>
      <c r="R138" s="434">
        <f t="shared" si="88"/>
        <v>0.93019607843137309</v>
      </c>
      <c r="S138" s="495"/>
      <c r="T138" s="50">
        <v>0.64236111111111094</v>
      </c>
      <c r="U138" s="50">
        <v>0.67777777777777759</v>
      </c>
      <c r="V138" s="249">
        <v>7</v>
      </c>
      <c r="W138" s="247">
        <f t="shared" si="92"/>
        <v>50.999999999999979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-104.70588235294053</v>
      </c>
      <c r="AG138" s="125">
        <f t="shared" si="62"/>
        <v>0.93019607843137297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1388</v>
      </c>
      <c r="H139" s="84">
        <f t="shared" si="89"/>
        <v>70760.239999999991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1365.2459016393457</v>
      </c>
      <c r="O139" s="86">
        <f t="shared" si="91"/>
        <v>68.262295081967281</v>
      </c>
      <c r="P139" s="54">
        <f t="shared" si="86"/>
        <v>0</v>
      </c>
      <c r="Q139" s="88">
        <f t="shared" si="87"/>
        <v>-3.7377049180327191</v>
      </c>
      <c r="R139" s="428">
        <f t="shared" si="88"/>
        <v>0.94808743169399001</v>
      </c>
      <c r="S139" s="495"/>
      <c r="T139" s="50">
        <v>0.71805555555555534</v>
      </c>
      <c r="U139" s="50">
        <v>0.76041666666666641</v>
      </c>
      <c r="V139" s="250">
        <v>5</v>
      </c>
      <c r="W139" s="247">
        <f t="shared" si="92"/>
        <v>60.999999999999943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-74.754098360654325</v>
      </c>
      <c r="AG139" s="125">
        <f t="shared" si="62"/>
        <v>0.94808743169399001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902</v>
      </c>
      <c r="H140" s="84">
        <f t="shared" si="89"/>
        <v>45704.340000000004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1424.2105263157885</v>
      </c>
      <c r="O140" s="86">
        <f t="shared" si="91"/>
        <v>83.777089783281667</v>
      </c>
      <c r="P140" s="54">
        <f t="shared" si="86"/>
        <v>0</v>
      </c>
      <c r="Q140" s="88">
        <f t="shared" si="87"/>
        <v>-4.4582043343653908</v>
      </c>
      <c r="R140" s="428">
        <f t="shared" si="88"/>
        <v>0.94947368421052558</v>
      </c>
      <c r="S140" s="502"/>
      <c r="T140" s="63">
        <v>0.7652777777777775</v>
      </c>
      <c r="U140" s="252">
        <v>0.79166666666666641</v>
      </c>
      <c r="V140" s="253">
        <v>7</v>
      </c>
      <c r="W140" s="247">
        <f t="shared" si="92"/>
        <v>38.000000000000028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-75.789473684211544</v>
      </c>
      <c r="AG140" s="125">
        <f t="shared" si="62"/>
        <v>0.94947368421052569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1543</v>
      </c>
      <c r="H141" s="84">
        <f t="shared" si="89"/>
        <v>78569.56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1361.4705882352957</v>
      </c>
      <c r="O141" s="86">
        <f t="shared" si="91"/>
        <v>71.656346749226088</v>
      </c>
      <c r="P141" s="54">
        <f t="shared" si="86"/>
        <v>0</v>
      </c>
      <c r="Q141" s="88">
        <f t="shared" si="87"/>
        <v>-4.133126934984432</v>
      </c>
      <c r="R141" s="428">
        <f t="shared" si="88"/>
        <v>0.945465686274511</v>
      </c>
      <c r="S141" s="502"/>
      <c r="T141" s="63">
        <v>0.79722222222222194</v>
      </c>
      <c r="U141" s="252">
        <v>0.84444444444444411</v>
      </c>
      <c r="V141" s="55">
        <v>8</v>
      </c>
      <c r="W141" s="247">
        <f t="shared" si="92"/>
        <v>67.999999999999915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-78.529411764704264</v>
      </c>
      <c r="AG141" s="125">
        <f t="shared" si="62"/>
        <v>0.94546568627451089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837</v>
      </c>
      <c r="H142" s="84">
        <f t="shared" si="89"/>
        <v>42410.79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1357.2972972972962</v>
      </c>
      <c r="O142" s="86">
        <f t="shared" si="91"/>
        <v>79.841017488076247</v>
      </c>
      <c r="P142" s="54">
        <f t="shared" si="86"/>
        <v>0</v>
      </c>
      <c r="Q142" s="88">
        <f t="shared" si="87"/>
        <v>-4.8648648648649271</v>
      </c>
      <c r="R142" s="428">
        <f t="shared" si="88"/>
        <v>0.94256756756756688</v>
      </c>
      <c r="S142" s="502"/>
      <c r="T142" s="63">
        <v>0.85972222222222183</v>
      </c>
      <c r="U142" s="252">
        <v>0.8854166666666663</v>
      </c>
      <c r="V142" s="55">
        <v>22</v>
      </c>
      <c r="W142" s="247">
        <f t="shared" si="92"/>
        <v>37.000000000000028</v>
      </c>
      <c r="X142" s="53">
        <v>0.84861111111111109</v>
      </c>
      <c r="Y142" s="53">
        <v>0.85833333333333339</v>
      </c>
      <c r="Z142" s="54"/>
      <c r="AA142" s="54"/>
      <c r="AB142" s="447"/>
      <c r="AC142" s="447"/>
      <c r="AD142" s="435"/>
      <c r="AE142" s="435"/>
      <c r="AF142" s="48">
        <f t="shared" si="61"/>
        <v>-82.702702702703846</v>
      </c>
      <c r="AG142" s="125">
        <f t="shared" si="62"/>
        <v>0.94256756756756677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1085</v>
      </c>
      <c r="H143" s="84">
        <f t="shared" si="89"/>
        <v>54781.65</v>
      </c>
      <c r="I143" s="43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1356.2500000000005</v>
      </c>
      <c r="O143" s="86">
        <f t="shared" si="91"/>
        <v>90.4166666666667</v>
      </c>
      <c r="P143" s="54">
        <f t="shared" si="86"/>
        <v>1</v>
      </c>
      <c r="Q143" s="88">
        <f t="shared" si="87"/>
        <v>-12.440476190476161</v>
      </c>
      <c r="R143" s="428">
        <f t="shared" si="88"/>
        <v>0.87905092592592626</v>
      </c>
      <c r="S143" s="502"/>
      <c r="T143" s="63">
        <v>0.89027777777777739</v>
      </c>
      <c r="U143" s="252">
        <v>0.92361111111111072</v>
      </c>
      <c r="V143" s="55">
        <v>7</v>
      </c>
      <c r="W143" s="247">
        <f t="shared" si="92"/>
        <v>47.999999999999986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-83.749999999999545</v>
      </c>
      <c r="AG143" s="125">
        <f t="shared" si="62"/>
        <v>0.94184027777777812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1387.6956025570973</v>
      </c>
      <c r="O147" s="243">
        <f t="shared" si="93"/>
        <v>81.177677931958513</v>
      </c>
      <c r="P147" s="51">
        <f t="shared" ref="P147:P154" si="94">M147-J147</f>
        <v>0.22222222222222143</v>
      </c>
      <c r="Q147" s="139">
        <f t="shared" ref="Q147:Q154" si="95">O147-L147</f>
        <v>-6.8482805508498217</v>
      </c>
      <c r="R147" s="258">
        <f t="shared" ref="R147:R154" si="96">O147/L147</f>
        <v>0.9222015792967786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0</v>
      </c>
      <c r="AF147" s="204">
        <f t="shared" si="61"/>
        <v>-92.859952998458311</v>
      </c>
      <c r="AG147" s="259">
        <f t="shared" si="62"/>
        <v>0.93728033193349913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2266</v>
      </c>
      <c r="H148" s="84">
        <f t="shared" ref="H148:H172" si="97">F148*G148</f>
        <v>83660.72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1431.1578947368412</v>
      </c>
      <c r="O148" s="47">
        <f t="shared" ref="O148:O154" si="99">N148/M148</f>
        <v>119.26315789473676</v>
      </c>
      <c r="P148" s="48">
        <f t="shared" si="94"/>
        <v>0</v>
      </c>
      <c r="Q148" s="49">
        <f t="shared" si="95"/>
        <v>-47.403508771929893</v>
      </c>
      <c r="R148" s="425">
        <f t="shared" si="96"/>
        <v>0.71557894736842065</v>
      </c>
      <c r="S148" s="506">
        <f>R160</f>
        <v>0.83943615026598151</v>
      </c>
      <c r="T148" s="246">
        <v>0.45833333333333331</v>
      </c>
      <c r="U148" s="50">
        <v>0.52430555555555558</v>
      </c>
      <c r="V148" s="421">
        <v>5</v>
      </c>
      <c r="W148" s="418">
        <f>(U148-T148)*24*60</f>
        <v>95.000000000000057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-568.84210526315883</v>
      </c>
      <c r="AG148" s="125">
        <f t="shared" si="62"/>
        <v>0.71557894736842054</v>
      </c>
      <c r="AH148" s="468">
        <f>AG160</f>
        <v>0.81157601981771788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700</v>
      </c>
      <c r="H149" s="84">
        <f t="shared" si="97"/>
        <v>18550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1399.9999999999975</v>
      </c>
      <c r="O149" s="47">
        <f t="shared" si="99"/>
        <v>116.66666666666646</v>
      </c>
      <c r="P149" s="48">
        <f t="shared" si="94"/>
        <v>0</v>
      </c>
      <c r="Q149" s="49">
        <f t="shared" si="95"/>
        <v>-50.000000000000199</v>
      </c>
      <c r="R149" s="425">
        <f t="shared" si="96"/>
        <v>0.69999999999999873</v>
      </c>
      <c r="S149" s="507"/>
      <c r="T149" s="246">
        <v>0.52777777777777779</v>
      </c>
      <c r="U149" s="50">
        <v>0.54861111111111116</v>
      </c>
      <c r="V149" s="421">
        <v>5</v>
      </c>
      <c r="W149" s="418">
        <f t="shared" ref="W149:W159" si="100">(U149-T149)*24*60</f>
        <v>30.000000000000053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-600.0000000000025</v>
      </c>
      <c r="AG149" s="125">
        <f t="shared" si="62"/>
        <v>0.69999999999999873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188</v>
      </c>
      <c r="H150" s="84">
        <f t="shared" si="97"/>
        <v>10435.879999999999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1253.3333333333378</v>
      </c>
      <c r="O150" s="47">
        <f t="shared" si="99"/>
        <v>104.44444444444481</v>
      </c>
      <c r="P150" s="48">
        <f t="shared" si="94"/>
        <v>0</v>
      </c>
      <c r="Q150" s="49">
        <f t="shared" si="95"/>
        <v>-20.555555555555188</v>
      </c>
      <c r="R150" s="425">
        <f t="shared" si="96"/>
        <v>0.83555555555555849</v>
      </c>
      <c r="S150" s="507"/>
      <c r="T150" s="246">
        <v>0.70833333333333337</v>
      </c>
      <c r="U150" s="50">
        <v>0.71458333333333335</v>
      </c>
      <c r="V150" s="421">
        <v>5</v>
      </c>
      <c r="W150" s="418">
        <f t="shared" si="100"/>
        <v>8.999999999999968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-246.66666666666219</v>
      </c>
      <c r="AG150" s="125">
        <f t="shared" si="62"/>
        <v>0.83555555555555849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1295</v>
      </c>
      <c r="H151" s="84">
        <f t="shared" si="97"/>
        <v>36998.15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1466.0377358490573</v>
      </c>
      <c r="O151" s="47">
        <f t="shared" si="99"/>
        <v>122.16981132075477</v>
      </c>
      <c r="P151" s="48">
        <f t="shared" si="94"/>
        <v>0</v>
      </c>
      <c r="Q151" s="49">
        <f t="shared" si="95"/>
        <v>-2.8301886792452251</v>
      </c>
      <c r="R151" s="425">
        <f t="shared" si="96"/>
        <v>0.97735849056603818</v>
      </c>
      <c r="S151" s="507"/>
      <c r="T151" s="246">
        <v>0.71805555555555556</v>
      </c>
      <c r="U151" s="50">
        <v>0.75486111111111109</v>
      </c>
      <c r="V151" s="421">
        <v>5</v>
      </c>
      <c r="W151" s="418">
        <f t="shared" si="100"/>
        <v>52.999999999999972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-33.962264150942701</v>
      </c>
      <c r="AG151" s="125">
        <f t="shared" si="62"/>
        <v>0.97735849056603818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226</v>
      </c>
      <c r="H152" s="84">
        <f t="shared" si="97"/>
        <v>4614.92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968.57142857143197</v>
      </c>
      <c r="O152" s="47">
        <f t="shared" si="99"/>
        <v>80.714285714285992</v>
      </c>
      <c r="P152" s="48">
        <f t="shared" si="94"/>
        <v>0</v>
      </c>
      <c r="Q152" s="49">
        <f t="shared" si="95"/>
        <v>-44.285714285714008</v>
      </c>
      <c r="R152" s="425">
        <f t="shared" si="96"/>
        <v>0.64571428571428791</v>
      </c>
      <c r="S152" s="507"/>
      <c r="T152" s="261">
        <v>0.7583333333333333</v>
      </c>
      <c r="U152" s="63">
        <v>0.76805555555555549</v>
      </c>
      <c r="V152" s="422">
        <v>5</v>
      </c>
      <c r="W152" s="418">
        <f t="shared" si="100"/>
        <v>13.99999999999995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-531.42857142856803</v>
      </c>
      <c r="AG152" s="125">
        <f t="shared" si="62"/>
        <v>0.64571428571428802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1039</v>
      </c>
      <c r="H153" s="84">
        <f t="shared" si="97"/>
        <v>19657.88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1948.1249999999975</v>
      </c>
      <c r="O153" s="47">
        <f t="shared" si="99"/>
        <v>389.62499999999949</v>
      </c>
      <c r="P153" s="48">
        <f t="shared" si="94"/>
        <v>0</v>
      </c>
      <c r="Q153" s="49">
        <f t="shared" si="95"/>
        <v>-50.375000000000512</v>
      </c>
      <c r="R153" s="425">
        <f t="shared" si="96"/>
        <v>0.88551136363636251</v>
      </c>
      <c r="S153" s="507"/>
      <c r="T153" s="261">
        <v>0.7715277777777777</v>
      </c>
      <c r="U153" s="63">
        <v>0.79374999999999996</v>
      </c>
      <c r="V153" s="422">
        <v>5</v>
      </c>
      <c r="W153" s="418">
        <f t="shared" si="100"/>
        <v>32.000000000000043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-251.8750000000025</v>
      </c>
      <c r="AG153" s="125">
        <f t="shared" si="62"/>
        <v>0.88551136363636251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1902</v>
      </c>
      <c r="H154" s="84">
        <f t="shared" si="97"/>
        <v>33684.42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2002.1052631578962</v>
      </c>
      <c r="O154" s="47">
        <f t="shared" si="99"/>
        <v>400.42105263157924</v>
      </c>
      <c r="P154" s="48">
        <f t="shared" si="94"/>
        <v>0</v>
      </c>
      <c r="Q154" s="49">
        <f t="shared" si="95"/>
        <v>-39.578947368420756</v>
      </c>
      <c r="R154" s="425">
        <f t="shared" si="96"/>
        <v>0.91004784688995277</v>
      </c>
      <c r="S154" s="507"/>
      <c r="T154" s="261">
        <v>0.79722222222222217</v>
      </c>
      <c r="U154" s="63">
        <v>0.83680555555555547</v>
      </c>
      <c r="V154" s="422">
        <v>5</v>
      </c>
      <c r="W154" s="418">
        <f t="shared" si="100"/>
        <v>56.999999999999957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-197.89473684210384</v>
      </c>
      <c r="AG154" s="125">
        <f t="shared" si="62"/>
        <v>0.91004784688995277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264"/>
      <c r="AG155" s="129"/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1495.6186650926516</v>
      </c>
      <c r="O160" s="270">
        <f t="shared" si="101"/>
        <v>190.47205981035248</v>
      </c>
      <c r="P160" s="65">
        <f t="shared" ref="P160:P163" si="102">M160-J160</f>
        <v>0</v>
      </c>
      <c r="Q160" s="74">
        <f t="shared" ref="Q160:Q163" si="103">O160-L160</f>
        <v>-36.432702094409422</v>
      </c>
      <c r="R160" s="271">
        <f>O160/L160</f>
        <v>0.83943615026598151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-347.23847776449134</v>
      </c>
      <c r="AG160" s="129">
        <f t="shared" si="62"/>
        <v>0.81157601981771788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2902.5</v>
      </c>
      <c r="H161" s="84">
        <f t="shared" ref="H161:H170" si="104">F161*G161</f>
        <v>87452.324999999997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1184.6938775510205</v>
      </c>
      <c r="O161" s="86">
        <f t="shared" ref="O161:O165" si="106">N161/M161</f>
        <v>65.816326530612244</v>
      </c>
      <c r="P161" s="54">
        <f t="shared" si="102"/>
        <v>0</v>
      </c>
      <c r="Q161" s="88">
        <f t="shared" si="103"/>
        <v>-0.85034013605442738</v>
      </c>
      <c r="R161" s="428">
        <f t="shared" ref="R161:R163" si="107">O161/L161</f>
        <v>0.98724489795918358</v>
      </c>
      <c r="S161" s="468">
        <f>R173</f>
        <v>0.90889721149160674</v>
      </c>
      <c r="T161" s="89">
        <v>0.16666666666666666</v>
      </c>
      <c r="U161" s="89">
        <v>0.26874999999999999</v>
      </c>
      <c r="V161" s="435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-15.306122448979522</v>
      </c>
      <c r="AG161" s="428">
        <f t="shared" si="62"/>
        <v>0.98724489795918369</v>
      </c>
      <c r="AH161" s="468">
        <f>AG173</f>
        <v>0.91561614556428095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2569</v>
      </c>
      <c r="H162" s="84">
        <f t="shared" si="104"/>
        <v>87936.87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2140.8333333333339</v>
      </c>
      <c r="O162" s="86">
        <f t="shared" si="106"/>
        <v>164.67948717948724</v>
      </c>
      <c r="P162" s="54">
        <f t="shared" si="102"/>
        <v>0</v>
      </c>
      <c r="Q162" s="88">
        <f t="shared" si="103"/>
        <v>-8.3974358974358267</v>
      </c>
      <c r="R162" s="428">
        <f t="shared" si="107"/>
        <v>0.95148148148148193</v>
      </c>
      <c r="S162" s="468"/>
      <c r="T162" s="89">
        <v>0.28472222222222221</v>
      </c>
      <c r="U162" s="89">
        <v>0.3347222222222222</v>
      </c>
      <c r="V162" s="435">
        <v>23</v>
      </c>
      <c r="W162" s="90">
        <f t="shared" si="108"/>
        <v>71.999999999999986</v>
      </c>
      <c r="X162" s="96">
        <v>0.27361111111111108</v>
      </c>
      <c r="Y162" s="96">
        <v>0.28333333333333333</v>
      </c>
      <c r="Z162" s="54"/>
      <c r="AA162" s="54"/>
      <c r="AB162" s="447"/>
      <c r="AC162" s="447"/>
      <c r="AD162" s="435"/>
      <c r="AE162" s="435"/>
      <c r="AF162" s="54">
        <f t="shared" si="61"/>
        <v>-109.16666666666606</v>
      </c>
      <c r="AG162" s="428">
        <f t="shared" si="62"/>
        <v>0.95148148148148171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2353.7999999999997</v>
      </c>
      <c r="H163" s="84">
        <f t="shared" si="104"/>
        <v>84336.65399999998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2172.7384615384608</v>
      </c>
      <c r="O163" s="86">
        <f t="shared" si="106"/>
        <v>197.52167832167825</v>
      </c>
      <c r="P163" s="54">
        <f t="shared" si="102"/>
        <v>0</v>
      </c>
      <c r="Q163" s="88">
        <f t="shared" si="103"/>
        <v>-7.0237762237762809</v>
      </c>
      <c r="R163" s="428">
        <f t="shared" si="107"/>
        <v>0.96566153846153813</v>
      </c>
      <c r="S163" s="468"/>
      <c r="T163" s="89">
        <v>0.33888888888888885</v>
      </c>
      <c r="U163" s="89">
        <v>0.38402777777777775</v>
      </c>
      <c r="V163" s="435">
        <v>6</v>
      </c>
      <c r="W163" s="90">
        <f t="shared" si="108"/>
        <v>65.000000000000014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-77.261538461539203</v>
      </c>
      <c r="AG163" s="428">
        <f t="shared" si="62"/>
        <v>0.96566153846153813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1118</v>
      </c>
      <c r="H164" s="84">
        <f t="shared" si="104"/>
        <v>40706.379999999997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2395.7142857142876</v>
      </c>
      <c r="O164" s="86">
        <f t="shared" si="106"/>
        <v>239.57142857142875</v>
      </c>
      <c r="P164" s="54">
        <f>M164-J164</f>
        <v>0</v>
      </c>
      <c r="Q164" s="88">
        <f>O164-L164</f>
        <v>-37.328571428571223</v>
      </c>
      <c r="R164" s="428">
        <f>O164/L164</f>
        <v>0.86519114688128851</v>
      </c>
      <c r="S164" s="468"/>
      <c r="T164" s="89">
        <v>0.3881944444444444</v>
      </c>
      <c r="U164" s="89">
        <v>0.40763888888888883</v>
      </c>
      <c r="V164" s="435">
        <v>6</v>
      </c>
      <c r="W164" s="90">
        <f t="shared" si="108"/>
        <v>27.999999999999979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-373.2857142857124</v>
      </c>
      <c r="AG164" s="428">
        <f>N164/K164</f>
        <v>0.8651911468812884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4472</v>
      </c>
      <c r="H165" s="84">
        <f t="shared" si="104"/>
        <v>162825.51999999999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2395.7142857142858</v>
      </c>
      <c r="O165" s="86">
        <f t="shared" si="106"/>
        <v>239.57142857142858</v>
      </c>
      <c r="P165" s="54">
        <f t="shared" ref="P165" si="109">M165-J165</f>
        <v>0</v>
      </c>
      <c r="Q165" s="88">
        <f t="shared" ref="Q165" si="110">O165-L165</f>
        <v>-37.328571428571394</v>
      </c>
      <c r="R165" s="428">
        <f t="shared" ref="R165" si="111">O165/L165</f>
        <v>0.86519114688128784</v>
      </c>
      <c r="S165" s="468"/>
      <c r="T165" s="89">
        <v>0.44722222222222213</v>
      </c>
      <c r="U165" s="89">
        <v>0.52499999999999991</v>
      </c>
      <c r="V165" s="435">
        <v>4</v>
      </c>
      <c r="W165" s="90">
        <f t="shared" si="108"/>
        <v>112</v>
      </c>
      <c r="X165" s="96"/>
      <c r="Y165" s="96"/>
      <c r="Z165" s="54"/>
      <c r="AA165" s="54"/>
      <c r="AB165" s="447"/>
      <c r="AC165" s="447"/>
      <c r="AD165" s="435">
        <v>1</v>
      </c>
      <c r="AE165" s="435"/>
      <c r="AF165" s="54">
        <f>N165-K165</f>
        <v>-373.28571428571422</v>
      </c>
      <c r="AG165" s="428">
        <f>N165/K165</f>
        <v>0.86519114688128773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2057.9388487702777</v>
      </c>
      <c r="O173" s="104">
        <f t="shared" si="112"/>
        <v>181.43206983492701</v>
      </c>
      <c r="P173" s="54">
        <f>M173-J173</f>
        <v>0</v>
      </c>
      <c r="Q173" s="88">
        <f>O173-L173</f>
        <v>-18.185739022881819</v>
      </c>
      <c r="R173" s="105">
        <f>O173/L173</f>
        <v>0.90889721149160674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0</v>
      </c>
      <c r="AF173" s="54">
        <f t="shared" si="61"/>
        <v>-189.66115122972224</v>
      </c>
      <c r="AG173" s="428">
        <f t="shared" si="62"/>
        <v>0.91561614556428095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21" priority="4" operator="greaterThan">
      <formula>0</formula>
    </cfRule>
  </conditionalFormatting>
  <conditionalFormatting sqref="Q5:Q173">
    <cfRule type="cellIs" dxfId="720" priority="7" operator="lessThan">
      <formula>0</formula>
    </cfRule>
  </conditionalFormatting>
  <conditionalFormatting sqref="R5:R173">
    <cfRule type="cellIs" dxfId="719" priority="5" operator="greaterThan">
      <formula>1</formula>
    </cfRule>
    <cfRule type="cellIs" dxfId="718" priority="6" operator="lessThan">
      <formula>0.8</formula>
    </cfRule>
  </conditionalFormatting>
  <conditionalFormatting sqref="S5:S11">
    <cfRule type="cellIs" dxfId="717" priority="20" operator="lessThan">
      <formula>0.8</formula>
    </cfRule>
  </conditionalFormatting>
  <conditionalFormatting sqref="S21:S29 AH21:AH29">
    <cfRule type="cellIs" dxfId="716" priority="13" operator="lessThan">
      <formula>0.8</formula>
    </cfRule>
  </conditionalFormatting>
  <conditionalFormatting sqref="S43:S72">
    <cfRule type="cellIs" dxfId="715" priority="10" operator="lessThan">
      <formula>0.8</formula>
    </cfRule>
  </conditionalFormatting>
  <conditionalFormatting sqref="S82:S91 AH82:AH91">
    <cfRule type="cellIs" dxfId="714" priority="12" operator="lessThan">
      <formula>0.8</formula>
    </cfRule>
  </conditionalFormatting>
  <conditionalFormatting sqref="S95:S104">
    <cfRule type="cellIs" dxfId="713" priority="8" operator="lessThan">
      <formula>0.8</formula>
    </cfRule>
  </conditionalFormatting>
  <conditionalFormatting sqref="S108:S109">
    <cfRule type="cellIs" dxfId="712" priority="9" operator="lessThan">
      <formula>0.8</formula>
    </cfRule>
  </conditionalFormatting>
  <conditionalFormatting sqref="S122:S135 AH135">
    <cfRule type="cellIs" dxfId="711" priority="21" operator="lessThan">
      <formula>0.8</formula>
    </cfRule>
  </conditionalFormatting>
  <conditionalFormatting sqref="S137 AH137">
    <cfRule type="cellIs" dxfId="710" priority="17" operator="lessThan">
      <formula>0.8</formula>
    </cfRule>
  </conditionalFormatting>
  <conditionalFormatting sqref="S139:S146 AH139:AH146">
    <cfRule type="cellIs" dxfId="709" priority="11" operator="lessThan">
      <formula>0.8</formula>
    </cfRule>
  </conditionalFormatting>
  <conditionalFormatting sqref="S148:S150">
    <cfRule type="cellIs" dxfId="708" priority="14" operator="lessThan">
      <formula>0.8</formula>
    </cfRule>
  </conditionalFormatting>
  <conditionalFormatting sqref="S161">
    <cfRule type="cellIs" dxfId="707" priority="25" operator="lessThan">
      <formula>0.8</formula>
    </cfRule>
  </conditionalFormatting>
  <conditionalFormatting sqref="AF5:AF173">
    <cfRule type="cellIs" dxfId="706" priority="3" operator="lessThan">
      <formula>0</formula>
    </cfRule>
  </conditionalFormatting>
  <conditionalFormatting sqref="AG5:AG173">
    <cfRule type="cellIs" dxfId="705" priority="1" operator="greaterThan">
      <formula>1</formula>
    </cfRule>
    <cfRule type="cellIs" dxfId="704" priority="2" operator="lessThan">
      <formula>0.8</formula>
    </cfRule>
  </conditionalFormatting>
  <conditionalFormatting sqref="AH5:AH9 S17:S18 AH17:AH18 AH57 AH95">
    <cfRule type="cellIs" dxfId="703" priority="26" operator="lessThan">
      <formula>0.8</formula>
    </cfRule>
  </conditionalFormatting>
  <conditionalFormatting sqref="AH31 S31:S32">
    <cfRule type="cellIs" dxfId="702" priority="22" operator="lessThan">
      <formula>0.8</formula>
    </cfRule>
  </conditionalFormatting>
  <conditionalFormatting sqref="AH70:AH72">
    <cfRule type="cellIs" dxfId="701" priority="19" operator="lessThan">
      <formula>0.8</formula>
    </cfRule>
  </conditionalFormatting>
  <conditionalFormatting sqref="AH97:AH98">
    <cfRule type="cellIs" dxfId="700" priority="18" operator="lessThan">
      <formula>0.8</formula>
    </cfRule>
  </conditionalFormatting>
  <conditionalFormatting sqref="AH100:AH107">
    <cfRule type="cellIs" dxfId="699" priority="16" operator="lessThan">
      <formula>0.8</formula>
    </cfRule>
  </conditionalFormatting>
  <conditionalFormatting sqref="AH109">
    <cfRule type="cellIs" dxfId="698" priority="24" operator="lessThan">
      <formula>0.8</formula>
    </cfRule>
  </conditionalFormatting>
  <conditionalFormatting sqref="AH148">
    <cfRule type="cellIs" dxfId="697" priority="23" operator="lessThan">
      <formula>0.8</formula>
    </cfRule>
  </conditionalFormatting>
  <conditionalFormatting sqref="AH150">
    <cfRule type="cellIs" dxfId="696" priority="15" operator="lessThan">
      <formula>0.8</formula>
    </cfRule>
  </conditionalFormatting>
  <dataValidations count="1">
    <dataValidation type="list" allowBlank="1" showInputMessage="1" showErrorMessage="1" sqref="AB5:AC173" xr:uid="{00000000-0002-0000-08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320</v>
      </c>
      <c r="E3" s="583"/>
      <c r="F3" s="572" t="s">
        <v>3</v>
      </c>
      <c r="G3" s="533"/>
      <c r="H3" s="584">
        <v>246836.2</v>
      </c>
      <c r="I3" s="585"/>
      <c r="J3" s="572" t="s">
        <v>4</v>
      </c>
      <c r="K3" s="533"/>
      <c r="L3" s="577">
        <v>8223341.3415028993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382.35458725960945</v>
      </c>
      <c r="G6" s="574"/>
      <c r="H6" s="552">
        <f>AVERAGE(D13:P13,Q13)</f>
        <v>145.84292283652911</v>
      </c>
      <c r="I6" s="553"/>
      <c r="J6" s="552">
        <f>AVERAGE(D30:E30,G30:H30)</f>
        <v>711.25</v>
      </c>
      <c r="K6" s="553"/>
      <c r="L6" s="554">
        <f>AVERAGE(J30:M30)</f>
        <v>881.25</v>
      </c>
      <c r="M6" s="555"/>
      <c r="N6" s="556">
        <v>0</v>
      </c>
      <c r="O6" s="541">
        <v>0</v>
      </c>
      <c r="P6" s="557">
        <v>6</v>
      </c>
      <c r="Q6" s="541">
        <v>7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AVERAGE(D14:O14,P14:Q14,D31:E31,J31:M31,G31:H31)</f>
        <v>362.31110885415279</v>
      </c>
      <c r="G7" s="545"/>
      <c r="H7" s="546">
        <f>AVERAGE(D14:P14,Q14)</f>
        <v>131.63821871911006</v>
      </c>
      <c r="I7" s="547"/>
      <c r="J7" s="546">
        <f>AVERAGE(D31:E31,G31:H31)</f>
        <v>708.63997132839631</v>
      </c>
      <c r="K7" s="547"/>
      <c r="L7" s="548">
        <f>AVERAGE(J31:M31)</f>
        <v>823.33736185255896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AVERAGE(D15:O15,P15:Q15,D32:E32,G32:H32,J32:M32)</f>
        <v>0.91475869751482997</v>
      </c>
      <c r="G8" s="551"/>
      <c r="H8" s="550">
        <f>AVERAGE(D15:O15,P15:Q15)</f>
        <v>0.89919356861980426</v>
      </c>
      <c r="I8" s="551"/>
      <c r="J8" s="550">
        <f>AVERAGE(D32:E32,G32:H32)</f>
        <v>0.94749255353146</v>
      </c>
      <c r="K8" s="551"/>
      <c r="L8" s="550">
        <f>AVERAGE(J32:M32)</f>
        <v>0.93650279263078939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77.571107097809872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50000000000003" customHeight="1">
      <c r="B14" s="525"/>
      <c r="C14" s="14" t="s">
        <v>42</v>
      </c>
      <c r="D14" s="19">
        <v>125.99513464250708</v>
      </c>
      <c r="E14" s="19">
        <v>101.35335591014599</v>
      </c>
      <c r="F14" s="19">
        <v>128.86823118203168</v>
      </c>
      <c r="G14" s="19">
        <v>283.75725322547049</v>
      </c>
      <c r="H14" s="19">
        <v>222.1698612498229</v>
      </c>
      <c r="I14" s="19">
        <v>76.711705131667074</v>
      </c>
      <c r="J14" s="19">
        <v>87.716503646885116</v>
      </c>
      <c r="K14" s="19">
        <v>66.402486931514275</v>
      </c>
      <c r="L14" s="19">
        <v>76.382799748250648</v>
      </c>
      <c r="M14" s="19">
        <v>73.555324142660339</v>
      </c>
      <c r="N14" s="19">
        <v>80.621844293918826</v>
      </c>
      <c r="O14" s="19">
        <v>191.11407876281822</v>
      </c>
      <c r="P14" s="19">
        <v>182.43092764429269</v>
      </c>
      <c r="Q14" s="9">
        <v>145.85555555555558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0.93327654587029218</v>
      </c>
      <c r="E15" s="10">
        <f t="shared" si="0"/>
        <v>0.86803387265785659</v>
      </c>
      <c r="F15" s="10">
        <f t="shared" si="0"/>
        <v>0.85116577355242229</v>
      </c>
      <c r="G15" s="10">
        <f t="shared" si="0"/>
        <v>0.90235616804707652</v>
      </c>
      <c r="H15" s="10">
        <f t="shared" si="0"/>
        <v>0.97199314296797512</v>
      </c>
      <c r="I15" s="10">
        <f t="shared" si="0"/>
        <v>0.87837873551508261</v>
      </c>
      <c r="J15" s="10">
        <f t="shared" si="0"/>
        <v>0.87273631461756207</v>
      </c>
      <c r="K15" s="10">
        <f t="shared" si="0"/>
        <v>0.8560208744705291</v>
      </c>
      <c r="L15" s="10">
        <f t="shared" si="0"/>
        <v>0.90805675973361855</v>
      </c>
      <c r="M15" s="10">
        <f t="shared" si="0"/>
        <v>0.90226757490054477</v>
      </c>
      <c r="N15" s="10">
        <f t="shared" si="0"/>
        <v>0.91588715060301729</v>
      </c>
      <c r="O15" s="10">
        <f t="shared" si="0"/>
        <v>0.84226561469447703</v>
      </c>
      <c r="P15" s="362">
        <f t="shared" si="0"/>
        <v>0.91390106267643367</v>
      </c>
      <c r="Q15" s="11">
        <f t="shared" si="0"/>
        <v>0.97237037037037055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0.40277777777777773</v>
      </c>
    </row>
    <row r="17" spans="2:23" ht="22.9" customHeight="1">
      <c r="B17" s="528"/>
      <c r="C17" s="360" t="s">
        <v>46</v>
      </c>
      <c r="D17" s="12">
        <v>0.69305555555555554</v>
      </c>
      <c r="E17" s="12">
        <v>0.55624999999999991</v>
      </c>
      <c r="F17" s="12">
        <v>0.625</v>
      </c>
      <c r="G17" s="12">
        <v>0.52986111111111101</v>
      </c>
      <c r="H17" s="12">
        <v>0.53263888888888888</v>
      </c>
      <c r="I17" s="12">
        <v>0.67986111111111103</v>
      </c>
      <c r="J17" s="12">
        <v>0.77916666666666645</v>
      </c>
      <c r="K17" s="12">
        <v>0.7520833333333331</v>
      </c>
      <c r="L17" s="12">
        <v>0.98125000000000007</v>
      </c>
      <c r="M17" s="12">
        <v>0.95069444444444429</v>
      </c>
      <c r="N17" s="12">
        <v>0.9722222222222221</v>
      </c>
      <c r="O17" s="22">
        <v>0.82499999999999996</v>
      </c>
      <c r="P17" s="12">
        <v>0.56111111111111101</v>
      </c>
      <c r="Q17" s="363">
        <v>0.51041666666666663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 t="s">
        <v>49</v>
      </c>
      <c r="F20" s="365">
        <v>2</v>
      </c>
      <c r="G20" s="365" t="s">
        <v>49</v>
      </c>
      <c r="H20" s="365" t="s">
        <v>49</v>
      </c>
      <c r="I20" s="365" t="s">
        <v>49</v>
      </c>
      <c r="J20" s="365">
        <v>1</v>
      </c>
      <c r="K20" s="365">
        <v>1</v>
      </c>
      <c r="L20" s="365">
        <v>1</v>
      </c>
      <c r="M20" s="365">
        <v>1</v>
      </c>
      <c r="N20" s="365" t="s">
        <v>49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>
        <v>1</v>
      </c>
      <c r="E21" s="365">
        <v>1</v>
      </c>
      <c r="F21" s="365" t="s">
        <v>49</v>
      </c>
      <c r="G21" s="365">
        <v>1</v>
      </c>
      <c r="H21" s="365" t="s">
        <v>49</v>
      </c>
      <c r="I21" s="365">
        <v>1</v>
      </c>
      <c r="J21" s="365">
        <v>2</v>
      </c>
      <c r="K21" s="365">
        <v>1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18.111111111111111</v>
      </c>
      <c r="L22" s="367">
        <v>17.111111111111111</v>
      </c>
      <c r="M22" s="367">
        <v>18.625</v>
      </c>
      <c r="N22" s="367">
        <v>17.222222222222221</v>
      </c>
      <c r="O22" s="367">
        <v>10</v>
      </c>
      <c r="P22" s="367">
        <v>12.4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162.24713064713069</v>
      </c>
      <c r="E31" s="8">
        <v>824.14393939393983</v>
      </c>
      <c r="F31" s="8">
        <v>0</v>
      </c>
      <c r="G31" s="8">
        <v>893.68415539139062</v>
      </c>
      <c r="H31" s="376">
        <v>954.484659881124</v>
      </c>
      <c r="I31" s="375">
        <v>0</v>
      </c>
      <c r="J31" s="8">
        <v>858.6666666666697</v>
      </c>
      <c r="K31" s="8">
        <v>629.47835497835604</v>
      </c>
      <c r="L31" s="8">
        <v>907.3596638669087</v>
      </c>
      <c r="M31" s="376">
        <v>897.84476189830127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0.73748695748695769</v>
      </c>
      <c r="E32" s="10">
        <f t="shared" si="1"/>
        <v>0.99896235078053308</v>
      </c>
      <c r="F32" s="10">
        <f t="shared" si="1"/>
        <v>0</v>
      </c>
      <c r="G32" s="10">
        <f t="shared" si="1"/>
        <v>0.99298239487932294</v>
      </c>
      <c r="H32" s="10">
        <f t="shared" si="1"/>
        <v>1.0605385109790266</v>
      </c>
      <c r="I32" s="375">
        <f t="shared" si="1"/>
        <v>0</v>
      </c>
      <c r="J32" s="10">
        <f t="shared" si="1"/>
        <v>1.0408080808080844</v>
      </c>
      <c r="K32" s="10">
        <f t="shared" si="1"/>
        <v>0.69942039442039561</v>
      </c>
      <c r="L32" s="10">
        <f t="shared" si="1"/>
        <v>1.0081774042965652</v>
      </c>
      <c r="M32" s="11">
        <f t="shared" si="1"/>
        <v>0.99760529099811257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2686.6666666666524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0.3611111111111111</v>
      </c>
      <c r="E34" s="12">
        <v>0.36041666666666666</v>
      </c>
      <c r="F34" s="12">
        <v>0</v>
      </c>
      <c r="G34" s="12">
        <v>1062.8571428571465</v>
      </c>
      <c r="H34" s="363">
        <v>0.45277777777777778</v>
      </c>
      <c r="I34" s="23">
        <v>0</v>
      </c>
      <c r="J34" s="12">
        <v>0.73263888888888884</v>
      </c>
      <c r="K34" s="12">
        <v>0.82638888888888884</v>
      </c>
      <c r="L34" s="12">
        <v>46208.034722222219</v>
      </c>
      <c r="M34" s="13">
        <v>46208.020833333336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09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5" priority="1" operator="lessThan">
      <formula>0.8</formula>
    </cfRule>
  </conditionalFormatting>
  <conditionalFormatting sqref="D15:Q15">
    <cfRule type="cellIs" dxfId="694" priority="4" operator="lessThan">
      <formula>0.8</formula>
    </cfRule>
  </conditionalFormatting>
  <conditionalFormatting sqref="J32:M32">
    <cfRule type="cellIs" dxfId="6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8" tint="0.79998168889431442"/>
    <pageSetUpPr fitToPage="1"/>
  </sheetPr>
  <dimension ref="A1:R126"/>
  <sheetViews>
    <sheetView zoomScale="70" zoomScaleNormal="70" workbookViewId="0">
      <selection activeCell="I13" sqref="I13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76465</v>
      </c>
      <c r="F1" s="278" t="s">
        <v>4</v>
      </c>
      <c r="G1" s="279">
        <f>SUM(H5:H124)</f>
        <v>1410910.8493506494</v>
      </c>
      <c r="H1" s="280" t="s">
        <v>80</v>
      </c>
      <c r="I1" s="281">
        <f>+J16+J64+J24+J38+J51+J81+J100+J91+J57+J124+J111</f>
        <v>45.828571428571429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321</v>
      </c>
      <c r="B2" s="634"/>
      <c r="C2" s="283"/>
      <c r="D2" s="409" t="s">
        <v>84</v>
      </c>
      <c r="E2" s="284">
        <f>AVERAGE(L16,L24,L38,L51,L100,L111,L91)</f>
        <v>587.95855185142671</v>
      </c>
      <c r="F2" s="285" t="s">
        <v>85</v>
      </c>
      <c r="G2" s="286">
        <f>G1/E1</f>
        <v>18.45172104035375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682</v>
      </c>
      <c r="H5" s="291">
        <f>F5*G5</f>
        <v>17486.48</v>
      </c>
      <c r="I5" s="412"/>
      <c r="J5" s="292">
        <v>10</v>
      </c>
      <c r="K5" s="293">
        <f t="shared" ref="K5:K7" si="0">G5/P5*60</f>
        <v>1363.9999999999975</v>
      </c>
      <c r="L5" s="294">
        <f t="shared" ref="L5:L7" si="1">K5/J5</f>
        <v>136.39999999999975</v>
      </c>
      <c r="M5" s="295">
        <v>0.40277777777777773</v>
      </c>
      <c r="N5" s="295">
        <v>0.4236111111111111</v>
      </c>
      <c r="O5" s="289">
        <v>5</v>
      </c>
      <c r="P5" s="415">
        <f t="shared" ref="P5:P7" si="2">(N5-M5)*24*60</f>
        <v>30.000000000000053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1814</v>
      </c>
      <c r="H6" s="291">
        <f t="shared" ref="H6:H15" si="3">F6*G6</f>
        <v>54147.9</v>
      </c>
      <c r="I6" s="412"/>
      <c r="J6" s="292">
        <v>12</v>
      </c>
      <c r="K6" s="293">
        <f t="shared" si="0"/>
        <v>1813.9999999999991</v>
      </c>
      <c r="L6" s="294">
        <f t="shared" si="1"/>
        <v>151.1666666666666</v>
      </c>
      <c r="M6" s="295">
        <v>0.42708333333333331</v>
      </c>
      <c r="N6" s="295">
        <v>0.46875</v>
      </c>
      <c r="O6" s="289">
        <v>5</v>
      </c>
      <c r="P6" s="415">
        <f t="shared" si="2"/>
        <v>60.000000000000028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1650</v>
      </c>
      <c r="H7" s="291">
        <f t="shared" si="3"/>
        <v>48708</v>
      </c>
      <c r="I7" s="412"/>
      <c r="J7" s="292">
        <v>12</v>
      </c>
      <c r="K7" s="293">
        <f t="shared" si="0"/>
        <v>1800.0000000000036</v>
      </c>
      <c r="L7" s="294">
        <f t="shared" si="1"/>
        <v>150.00000000000031</v>
      </c>
      <c r="M7" s="295">
        <v>0.47222222222222227</v>
      </c>
      <c r="N7" s="295">
        <v>0.51041666666666663</v>
      </c>
      <c r="O7" s="289">
        <v>5</v>
      </c>
      <c r="P7" s="415">
        <f t="shared" si="2"/>
        <v>54.999999999999886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1659.3333333333333</v>
      </c>
      <c r="L16" s="303">
        <f>AVERAGE(L5:L15)</f>
        <v>145.85555555555558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1814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1554.8571428571438</v>
      </c>
      <c r="L17" s="294">
        <f>K17/J17</f>
        <v>172.76190476190487</v>
      </c>
      <c r="M17" s="295">
        <v>0.17361111111111113</v>
      </c>
      <c r="N17" s="295">
        <v>0.22222222222222221</v>
      </c>
      <c r="O17" s="289">
        <v>10</v>
      </c>
      <c r="P17" s="415">
        <f>(N17-M17)*24*60</f>
        <v>69.999999999999957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1650</v>
      </c>
      <c r="H18" s="291">
        <f t="shared" si="4"/>
        <v>0</v>
      </c>
      <c r="I18" s="412"/>
      <c r="J18" s="292">
        <v>9</v>
      </c>
      <c r="K18" s="293">
        <f t="shared" si="5"/>
        <v>1650.0000000000005</v>
      </c>
      <c r="L18" s="294">
        <f t="shared" ref="L18:L19" si="6">K18/J18</f>
        <v>183.33333333333337</v>
      </c>
      <c r="M18" s="295">
        <v>0.22569444444444445</v>
      </c>
      <c r="N18" s="295">
        <v>0.2673611111111111</v>
      </c>
      <c r="O18" s="289">
        <v>5</v>
      </c>
      <c r="P18" s="415">
        <f t="shared" ref="P18:P19" si="7">(N18-M18)*24*60</f>
        <v>59.999999999999986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4246</v>
      </c>
      <c r="H19" s="291">
        <f t="shared" si="4"/>
        <v>83348.98</v>
      </c>
      <c r="I19" s="412"/>
      <c r="J19" s="292">
        <v>15</v>
      </c>
      <c r="K19" s="293">
        <f t="shared" si="5"/>
        <v>1959.6923076923074</v>
      </c>
      <c r="L19" s="294">
        <f t="shared" si="6"/>
        <v>130.64615384615382</v>
      </c>
      <c r="M19" s="295">
        <v>0.27083333333333331</v>
      </c>
      <c r="N19" s="295">
        <v>0.3611111111111111</v>
      </c>
      <c r="O19" s="289">
        <v>5</v>
      </c>
      <c r="P19" s="415">
        <f t="shared" si="7"/>
        <v>130.00000000000003</v>
      </c>
      <c r="Q19" s="296">
        <v>0.36805555555555558</v>
      </c>
      <c r="R19" s="296">
        <v>0.39930555555555558</v>
      </c>
    </row>
    <row r="20" spans="1:18" ht="15.75" customHeight="1">
      <c r="A20" s="625"/>
      <c r="B20" s="290">
        <v>0</v>
      </c>
      <c r="C20" s="411"/>
      <c r="D20" s="306"/>
      <c r="E20" s="306"/>
      <c r="F20" s="397" t="s">
        <v>109</v>
      </c>
      <c r="G20" s="410"/>
      <c r="H20" s="291">
        <f t="shared" si="4"/>
        <v>0</v>
      </c>
      <c r="I20" s="412"/>
      <c r="J20" s="292"/>
      <c r="K20" s="293"/>
      <c r="L20" s="294"/>
      <c r="M20" s="295"/>
      <c r="N20" s="295"/>
      <c r="O20" s="289"/>
      <c r="P20" s="415"/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11</v>
      </c>
      <c r="K24" s="302">
        <f>AVERAGE(K17:K23)</f>
        <v>1721.516483516484</v>
      </c>
      <c r="L24" s="303">
        <f>AVERAGE(L17:L23)</f>
        <v>162.24713064713069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1394</v>
      </c>
      <c r="H25" s="291">
        <f t="shared" ref="H25:H37" si="8">F25*G25</f>
        <v>25830.820000000003</v>
      </c>
      <c r="I25" s="412"/>
      <c r="J25" s="292">
        <v>3</v>
      </c>
      <c r="K25" s="293">
        <f t="shared" ref="K25:K28" si="9">G25/P25*60</f>
        <v>2788.0000000000027</v>
      </c>
      <c r="L25" s="294">
        <f t="shared" ref="L25:L28" si="10">K25/J25</f>
        <v>929.33333333333428</v>
      </c>
      <c r="M25" s="295">
        <v>0.18055555555555555</v>
      </c>
      <c r="N25" s="295">
        <v>0.20138888888888887</v>
      </c>
      <c r="O25" s="289">
        <v>20</v>
      </c>
      <c r="P25" s="415">
        <f t="shared" ref="P25:P28" si="11">(N25-M25)*24*60</f>
        <v>29.999999999999972</v>
      </c>
      <c r="Q25" s="296">
        <v>0.20138888888888887</v>
      </c>
      <c r="R25" s="296">
        <v>0.24305555555555555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693</v>
      </c>
      <c r="H26" s="291">
        <f t="shared" si="8"/>
        <v>10415.789999999999</v>
      </c>
      <c r="I26" s="412"/>
      <c r="J26" s="292">
        <v>4</v>
      </c>
      <c r="K26" s="293">
        <f t="shared" si="9"/>
        <v>2772.00000000001</v>
      </c>
      <c r="L26" s="294">
        <f t="shared" si="10"/>
        <v>693.0000000000025</v>
      </c>
      <c r="M26" s="295">
        <v>0.26041666666666669</v>
      </c>
      <c r="N26" s="295">
        <v>0.27083333333333331</v>
      </c>
      <c r="O26" s="289">
        <v>25</v>
      </c>
      <c r="P26" s="415">
        <f t="shared" si="11"/>
        <v>14.999999999999947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2576</v>
      </c>
      <c r="H27" s="291">
        <f t="shared" si="8"/>
        <v>46831.68</v>
      </c>
      <c r="I27" s="412"/>
      <c r="J27" s="292">
        <v>4</v>
      </c>
      <c r="K27" s="293">
        <f t="shared" si="9"/>
        <v>2759.9999999999977</v>
      </c>
      <c r="L27" s="294">
        <f t="shared" si="10"/>
        <v>689.99999999999943</v>
      </c>
      <c r="M27" s="295">
        <v>0.28472222222222221</v>
      </c>
      <c r="N27" s="295">
        <v>0.32361111111111113</v>
      </c>
      <c r="O27" s="289">
        <v>20</v>
      </c>
      <c r="P27" s="415">
        <f t="shared" si="11"/>
        <v>56.000000000000043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1624</v>
      </c>
      <c r="H28" s="291">
        <f t="shared" si="8"/>
        <v>40486.32</v>
      </c>
      <c r="I28" s="412"/>
      <c r="J28" s="292">
        <v>3</v>
      </c>
      <c r="K28" s="293">
        <f t="shared" si="9"/>
        <v>2952.7272727272689</v>
      </c>
      <c r="L28" s="294">
        <f t="shared" si="10"/>
        <v>984.242424242423</v>
      </c>
      <c r="M28" s="295">
        <v>0.33749999999999997</v>
      </c>
      <c r="N28" s="295">
        <v>0.36041666666666666</v>
      </c>
      <c r="O28" s="289">
        <v>20</v>
      </c>
      <c r="P28" s="415">
        <f t="shared" si="11"/>
        <v>33.000000000000043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2818.1818181818198</v>
      </c>
      <c r="L38" s="303">
        <f>AVERAGE(L25:L37)</f>
        <v>824.14393939393983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797</v>
      </c>
      <c r="H52" s="291">
        <f>F52*G52</f>
        <v>14489.46</v>
      </c>
      <c r="I52" s="412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415">
        <f>(N52-M52)*24*60</f>
        <v>15.000000000000027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489</v>
      </c>
      <c r="H53" s="291">
        <f t="shared" ref="H53:H116" si="13">F53*G53</f>
        <v>12239.67</v>
      </c>
      <c r="I53" s="412"/>
      <c r="J53" s="292">
        <v>4</v>
      </c>
      <c r="K53" s="293">
        <f t="shared" ref="K53:K59" si="14">G53/P53*60</f>
        <v>2933.9999999999873</v>
      </c>
      <c r="L53" s="294">
        <f t="shared" ref="L53:L59" si="15">K53/J53</f>
        <v>733.49999999999682</v>
      </c>
      <c r="M53" s="295">
        <v>0.3298611111111111</v>
      </c>
      <c r="N53" s="295">
        <v>0.33680555555555558</v>
      </c>
      <c r="O53" s="293">
        <v>20</v>
      </c>
      <c r="P53" s="415">
        <f t="shared" ref="P53:P59" si="16">(N53-M53)*24*60</f>
        <v>10.000000000000044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677</v>
      </c>
      <c r="H54" s="291">
        <f t="shared" si="13"/>
        <v>16803.14</v>
      </c>
      <c r="I54" s="412"/>
      <c r="J54" s="292">
        <v>4</v>
      </c>
      <c r="K54" s="293">
        <f t="shared" si="14"/>
        <v>3124.6153846153766</v>
      </c>
      <c r="L54" s="294">
        <f t="shared" si="15"/>
        <v>781.15384615384414</v>
      </c>
      <c r="M54" s="295">
        <v>0.35069444444444442</v>
      </c>
      <c r="N54" s="295">
        <v>0.35972222222222222</v>
      </c>
      <c r="O54" s="293">
        <v>20</v>
      </c>
      <c r="P54" s="415">
        <f t="shared" si="16"/>
        <v>13.000000000000034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403</v>
      </c>
      <c r="H55" s="291">
        <f t="shared" si="13"/>
        <v>9559.16</v>
      </c>
      <c r="I55" s="412"/>
      <c r="J55" s="292">
        <v>4</v>
      </c>
      <c r="K55" s="293">
        <f t="shared" si="14"/>
        <v>2686.6666666666524</v>
      </c>
      <c r="L55" s="294">
        <f t="shared" si="15"/>
        <v>671.6666666666631</v>
      </c>
      <c r="M55" s="295">
        <v>0.37361111111111112</v>
      </c>
      <c r="N55" s="295">
        <v>0.37986111111111115</v>
      </c>
      <c r="O55" s="293">
        <v>20</v>
      </c>
      <c r="P55" s="415">
        <f t="shared" si="16"/>
        <v>9.000000000000048</v>
      </c>
      <c r="Q55" s="296">
        <v>0.37986111111111115</v>
      </c>
      <c r="R55" s="296">
        <v>0.42152777777777778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996</v>
      </c>
      <c r="H56" s="291">
        <f t="shared" si="13"/>
        <v>29880</v>
      </c>
      <c r="I56" s="412"/>
      <c r="J56" s="292">
        <v>4</v>
      </c>
      <c r="K56" s="293">
        <f t="shared" si="14"/>
        <v>3145.2631578947344</v>
      </c>
      <c r="L56" s="294">
        <f t="shared" si="15"/>
        <v>786.31578947368359</v>
      </c>
      <c r="M56" s="295">
        <v>0.43888888888888888</v>
      </c>
      <c r="N56" s="295">
        <v>0.45208333333333334</v>
      </c>
      <c r="O56" s="293">
        <v>25</v>
      </c>
      <c r="P56" s="415">
        <f t="shared" si="16"/>
        <v>19.000000000000014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451</v>
      </c>
      <c r="H57" s="291">
        <f t="shared" si="13"/>
        <v>11365.199999999999</v>
      </c>
      <c r="I57" s="412"/>
      <c r="J57" s="292">
        <v>3</v>
      </c>
      <c r="K57" s="293">
        <f t="shared" si="14"/>
        <v>3006.6666666666506</v>
      </c>
      <c r="L57" s="294">
        <f t="shared" si="15"/>
        <v>1002.2222222222168</v>
      </c>
      <c r="M57" s="295">
        <v>0.46597222222222223</v>
      </c>
      <c r="N57" s="295">
        <v>0.47222222222222227</v>
      </c>
      <c r="O57" s="293">
        <v>20</v>
      </c>
      <c r="P57" s="415">
        <f t="shared" si="16"/>
        <v>9.000000000000048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1154</v>
      </c>
      <c r="H58" s="291">
        <f t="shared" si="13"/>
        <v>23910.879999999997</v>
      </c>
      <c r="I58" s="412"/>
      <c r="J58" s="292">
        <v>3</v>
      </c>
      <c r="K58" s="293">
        <f t="shared" si="14"/>
        <v>3147.272727272727</v>
      </c>
      <c r="L58" s="294">
        <f t="shared" si="15"/>
        <v>1049.090909090909</v>
      </c>
      <c r="M58" s="295">
        <v>0.4861111111111111</v>
      </c>
      <c r="N58" s="295">
        <v>0.50138888888888888</v>
      </c>
      <c r="O58" s="293">
        <v>20</v>
      </c>
      <c r="P58" s="415">
        <f t="shared" si="16"/>
        <v>22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1488</v>
      </c>
      <c r="H59" s="291">
        <f t="shared" si="13"/>
        <v>25400.16</v>
      </c>
      <c r="I59" s="412"/>
      <c r="J59" s="292">
        <v>3</v>
      </c>
      <c r="K59" s="293">
        <f t="shared" si="14"/>
        <v>3188.5714285714398</v>
      </c>
      <c r="L59" s="294">
        <f t="shared" si="15"/>
        <v>1062.8571428571465</v>
      </c>
      <c r="M59" s="295">
        <v>0.51527777777777783</v>
      </c>
      <c r="N59" s="295">
        <v>0.53472222222222221</v>
      </c>
      <c r="O59" s="293">
        <v>20</v>
      </c>
      <c r="P59" s="415">
        <f t="shared" si="16"/>
        <v>27.999999999999901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3052.6320039609454</v>
      </c>
      <c r="L64" s="303">
        <f>AVERAGE(L52:L63)</f>
        <v>893.68415539139062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537</v>
      </c>
      <c r="H65" s="291">
        <f>F65*G65</f>
        <v>11965.336363636363</v>
      </c>
      <c r="I65" s="412"/>
      <c r="J65" s="292">
        <v>4</v>
      </c>
      <c r="K65" s="293">
        <f t="shared" ref="K65:K70" si="17">G65/P65*60</f>
        <v>2929.090909090909</v>
      </c>
      <c r="L65" s="294">
        <f t="shared" ref="L65:L70" si="18">K65/J65</f>
        <v>732.27272727272725</v>
      </c>
      <c r="M65" s="295">
        <v>0.18055555555555555</v>
      </c>
      <c r="N65" s="295">
        <v>0.18819444444444444</v>
      </c>
      <c r="O65" s="293">
        <v>20</v>
      </c>
      <c r="P65" s="415">
        <f>(N65-M65)*24*60</f>
        <v>11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2499</v>
      </c>
      <c r="H66" s="291">
        <f t="shared" ref="H66:H74" si="19">F66*G66</f>
        <v>35060.97</v>
      </c>
      <c r="I66" s="412"/>
      <c r="J66" s="292">
        <v>3</v>
      </c>
      <c r="K66" s="293">
        <f t="shared" si="17"/>
        <v>3190.2127659574471</v>
      </c>
      <c r="L66" s="294">
        <f t="shared" si="18"/>
        <v>1063.4042553191491</v>
      </c>
      <c r="M66" s="295">
        <v>0.20208333333333331</v>
      </c>
      <c r="N66" s="295">
        <v>0.23472222222222219</v>
      </c>
      <c r="O66" s="293">
        <v>20</v>
      </c>
      <c r="P66" s="415">
        <f t="shared" ref="P66:P70" si="20">(N66-M66)*24*60</f>
        <v>46.999999999999993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1295</v>
      </c>
      <c r="H67" s="291">
        <f t="shared" si="19"/>
        <v>23543.1</v>
      </c>
      <c r="I67" s="412"/>
      <c r="J67" s="292">
        <v>3</v>
      </c>
      <c r="K67" s="293">
        <f t="shared" si="17"/>
        <v>3108.0000000000009</v>
      </c>
      <c r="L67" s="294">
        <f t="shared" si="18"/>
        <v>1036.0000000000002</v>
      </c>
      <c r="M67" s="295">
        <v>0.24861111111111112</v>
      </c>
      <c r="N67" s="295">
        <v>0.26597222222222222</v>
      </c>
      <c r="O67" s="293">
        <v>20</v>
      </c>
      <c r="P67" s="415">
        <f t="shared" si="20"/>
        <v>24.999999999999993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1342</v>
      </c>
      <c r="H68" s="291">
        <f t="shared" si="19"/>
        <v>24009.599999999999</v>
      </c>
      <c r="I68" s="412"/>
      <c r="J68" s="292">
        <v>3</v>
      </c>
      <c r="K68" s="293">
        <f t="shared" si="17"/>
        <v>3096.9230769230785</v>
      </c>
      <c r="L68" s="294">
        <f t="shared" si="18"/>
        <v>1032.3076923076928</v>
      </c>
      <c r="M68" s="295">
        <v>0.27986111111111112</v>
      </c>
      <c r="N68" s="295">
        <v>0.29791666666666666</v>
      </c>
      <c r="O68" s="293">
        <v>20</v>
      </c>
      <c r="P68" s="415">
        <f t="shared" si="20"/>
        <v>25.999999999999986</v>
      </c>
      <c r="Q68" s="296">
        <v>0.29791666666666666</v>
      </c>
      <c r="R68" s="296">
        <v>0.33958333333333335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2507</v>
      </c>
      <c r="H69" s="291">
        <f t="shared" si="19"/>
        <v>41766.620000000003</v>
      </c>
      <c r="I69" s="412"/>
      <c r="J69" s="292">
        <v>4</v>
      </c>
      <c r="K69" s="293">
        <f t="shared" si="17"/>
        <v>3200.4255319148942</v>
      </c>
      <c r="L69" s="294">
        <f t="shared" si="18"/>
        <v>800.10638297872356</v>
      </c>
      <c r="M69" s="295">
        <v>0.35694444444444445</v>
      </c>
      <c r="N69" s="295">
        <v>0.38958333333333334</v>
      </c>
      <c r="O69" s="293">
        <v>25</v>
      </c>
      <c r="P69" s="415">
        <f t="shared" si="20"/>
        <v>46.999999999999993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3773</v>
      </c>
      <c r="H70" s="291">
        <f t="shared" si="19"/>
        <v>53899.999999999993</v>
      </c>
      <c r="I70" s="412"/>
      <c r="J70" s="292">
        <v>3</v>
      </c>
      <c r="K70" s="293">
        <f t="shared" si="17"/>
        <v>3188.4507042253526</v>
      </c>
      <c r="L70" s="294">
        <f t="shared" si="18"/>
        <v>1062.8169014084508</v>
      </c>
      <c r="M70" s="295">
        <v>0.40347222222222223</v>
      </c>
      <c r="N70" s="295">
        <v>0.45277777777777778</v>
      </c>
      <c r="O70" s="293">
        <v>20</v>
      </c>
      <c r="P70" s="415">
        <f t="shared" si="20"/>
        <v>70.999999999999986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3118.8504980186135</v>
      </c>
      <c r="L75" s="303">
        <f>AVERAGE(L65:L74)</f>
        <v>954.484659881124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 t="s">
        <v>118</v>
      </c>
      <c r="C82" s="308"/>
      <c r="D82" s="309" t="s">
        <v>145</v>
      </c>
      <c r="E82" s="328"/>
      <c r="F82" s="397">
        <v>17.22</v>
      </c>
      <c r="G82" s="312">
        <v>644</v>
      </c>
      <c r="H82" s="329">
        <f t="shared" ref="H82:H90" si="21">F82*G82</f>
        <v>11089.679999999998</v>
      </c>
      <c r="I82" s="412"/>
      <c r="J82" s="292">
        <v>3</v>
      </c>
      <c r="K82" s="293">
        <f t="shared" ref="K82" si="22">G82/P82*60</f>
        <v>2576.0000000000091</v>
      </c>
      <c r="L82" s="294">
        <f t="shared" ref="L82" si="23">K82/J82</f>
        <v>858.6666666666697</v>
      </c>
      <c r="M82" s="295">
        <v>0.72222222222222221</v>
      </c>
      <c r="N82" s="295">
        <v>0.73263888888888884</v>
      </c>
      <c r="O82" s="293">
        <v>20</v>
      </c>
      <c r="P82" s="415">
        <f t="shared" ref="P82" si="24">(N82-M82)*24*60</f>
        <v>14.999999999999947</v>
      </c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>
        <f>AVERAGE(J82:J90)</f>
        <v>3</v>
      </c>
      <c r="K91" s="302">
        <f>AVERAGE(K82:K90)</f>
        <v>2576.0000000000091</v>
      </c>
      <c r="L91" s="303">
        <f>AVERAGE(L82:L90)</f>
        <v>858.6666666666697</v>
      </c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1331</v>
      </c>
      <c r="H92" s="291">
        <f t="shared" ref="H92:H99" si="25">F92*G92</f>
        <v>32662.739999999998</v>
      </c>
      <c r="I92" s="412"/>
      <c r="J92" s="292">
        <v>3</v>
      </c>
      <c r="K92" s="293">
        <f>G92/P92*60</f>
        <v>2281.7142857142835</v>
      </c>
      <c r="L92" s="294">
        <f t="shared" ref="L92:L94" si="26">K92/J92</f>
        <v>760.57142857142787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766</v>
      </c>
      <c r="H93" s="291">
        <f t="shared" si="25"/>
        <v>17824.82</v>
      </c>
      <c r="I93" s="412"/>
      <c r="J93" s="292">
        <v>4</v>
      </c>
      <c r="K93" s="293">
        <f t="shared" ref="K93:K94" si="27">G93/P93*60</f>
        <v>2298.0000000000082</v>
      </c>
      <c r="L93" s="294">
        <f t="shared" si="26"/>
        <v>574.50000000000205</v>
      </c>
      <c r="M93" s="295">
        <v>0.76041666666666663</v>
      </c>
      <c r="N93" s="295">
        <v>0.77430555555555547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2029</v>
      </c>
      <c r="H94" s="291">
        <f t="shared" si="25"/>
        <v>49365.57</v>
      </c>
      <c r="I94" s="412"/>
      <c r="J94" s="292">
        <v>4</v>
      </c>
      <c r="K94" s="293">
        <f t="shared" si="27"/>
        <v>2213.4545454545537</v>
      </c>
      <c r="L94" s="294">
        <f t="shared" si="26"/>
        <v>553.36363636363842</v>
      </c>
      <c r="M94" s="295">
        <v>0.78819444444444453</v>
      </c>
      <c r="N94" s="295">
        <v>0.82638888888888884</v>
      </c>
      <c r="O94" s="289">
        <v>20</v>
      </c>
      <c r="P94" s="415">
        <f>(N94-M94)*24*60</f>
        <v>54.999999999999801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5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5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5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5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5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2264.389610389615</v>
      </c>
      <c r="L100" s="303">
        <f>AVERAGE(L92:L99)</f>
        <v>629.47835497835604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889</v>
      </c>
      <c r="H101" s="291">
        <f t="shared" ref="H101:H110" si="28">F101*G101</f>
        <v>22251.670000000002</v>
      </c>
      <c r="I101" s="412"/>
      <c r="J101" s="292">
        <v>4</v>
      </c>
      <c r="K101" s="293">
        <f>G101/P101*60</f>
        <v>3556.0000000000127</v>
      </c>
      <c r="L101" s="294">
        <f t="shared" ref="L101:L105" si="29">K101/J101</f>
        <v>889.00000000000318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30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2925</v>
      </c>
      <c r="H102" s="291">
        <f t="shared" si="28"/>
        <v>83567.25</v>
      </c>
      <c r="I102" s="412"/>
      <c r="J102" s="292">
        <v>3</v>
      </c>
      <c r="K102" s="293">
        <f t="shared" ref="K102:K105" si="31">G102/P102*60</f>
        <v>2924.999999999995</v>
      </c>
      <c r="L102" s="294">
        <f t="shared" si="29"/>
        <v>974.99999999999829</v>
      </c>
      <c r="M102" s="295">
        <v>0.74652777777777779</v>
      </c>
      <c r="N102" s="295">
        <v>0.78819444444444453</v>
      </c>
      <c r="O102" s="289">
        <v>20</v>
      </c>
      <c r="P102" s="293">
        <f t="shared" si="30"/>
        <v>60.000000000000107</v>
      </c>
      <c r="Q102" s="296">
        <v>0.78819444444444453</v>
      </c>
      <c r="R102" s="296">
        <v>0.82986111111111116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1494</v>
      </c>
      <c r="H103" s="291">
        <f t="shared" si="28"/>
        <v>37081.08</v>
      </c>
      <c r="I103" s="412"/>
      <c r="J103" s="292">
        <v>4</v>
      </c>
      <c r="K103" s="293">
        <f t="shared" si="31"/>
        <v>2987.9999999999945</v>
      </c>
      <c r="L103" s="294">
        <f t="shared" si="29"/>
        <v>746.99999999999864</v>
      </c>
      <c r="M103" s="295">
        <v>0.84375</v>
      </c>
      <c r="N103" s="295">
        <v>0.86458333333333337</v>
      </c>
      <c r="O103" s="289">
        <v>20</v>
      </c>
      <c r="P103" s="293">
        <f t="shared" si="30"/>
        <v>30.000000000000053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1629</v>
      </c>
      <c r="H104" s="291">
        <f t="shared" si="28"/>
        <v>48870</v>
      </c>
      <c r="I104" s="412"/>
      <c r="J104" s="292">
        <v>3</v>
      </c>
      <c r="K104" s="293">
        <f t="shared" si="31"/>
        <v>2792.5714285714257</v>
      </c>
      <c r="L104" s="294">
        <f t="shared" si="29"/>
        <v>930.85714285714187</v>
      </c>
      <c r="M104" s="295">
        <v>0.87847222222222221</v>
      </c>
      <c r="N104" s="295">
        <v>0.90277777777777779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8457</v>
      </c>
      <c r="H105" s="291">
        <f t="shared" si="28"/>
        <v>120814.2857142857</v>
      </c>
      <c r="I105" s="412"/>
      <c r="J105" s="292">
        <v>3</v>
      </c>
      <c r="K105" s="293">
        <f t="shared" si="31"/>
        <v>2984.8235294322049</v>
      </c>
      <c r="L105" s="294">
        <f t="shared" si="29"/>
        <v>994.94117647740165</v>
      </c>
      <c r="M105" s="295">
        <v>46207.916666666664</v>
      </c>
      <c r="N105" s="295">
        <v>46208.034722222219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8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8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8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8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8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3049.2789916007264</v>
      </c>
      <c r="L111" s="303">
        <f>AVERAGE(L101:L110)</f>
        <v>907.3596638669087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1167</v>
      </c>
      <c r="H112" s="329">
        <f t="shared" si="13"/>
        <v>19488.899999999998</v>
      </c>
      <c r="I112" s="412"/>
      <c r="J112" s="292">
        <v>3</v>
      </c>
      <c r="K112" s="293">
        <f t="shared" ref="K112:K118" si="32">G112/P112*60</f>
        <v>2800.799999999992</v>
      </c>
      <c r="L112" s="294">
        <f t="shared" ref="L112:L118" si="33">K112/J112</f>
        <v>933.59999999999729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4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1012</v>
      </c>
      <c r="H113" s="329">
        <f t="shared" si="13"/>
        <v>18398.16</v>
      </c>
      <c r="I113" s="412"/>
      <c r="J113" s="292">
        <v>4</v>
      </c>
      <c r="K113" s="293">
        <f t="shared" si="32"/>
        <v>3035.9999999999864</v>
      </c>
      <c r="L113" s="294">
        <f t="shared" si="33"/>
        <v>758.99999999999659</v>
      </c>
      <c r="M113" s="295">
        <v>0.75347222222222221</v>
      </c>
      <c r="N113" s="295">
        <v>0.76736111111111116</v>
      </c>
      <c r="O113" s="289">
        <v>20</v>
      </c>
      <c r="P113" s="415">
        <f t="shared" si="34"/>
        <v>20.000000000000089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1086</v>
      </c>
      <c r="H114" s="329">
        <f t="shared" si="13"/>
        <v>19743.48</v>
      </c>
      <c r="I114" s="412"/>
      <c r="J114" s="292">
        <v>3</v>
      </c>
      <c r="K114" s="293">
        <f t="shared" si="32"/>
        <v>3258.0000000000118</v>
      </c>
      <c r="L114" s="294">
        <f t="shared" si="33"/>
        <v>1086.0000000000039</v>
      </c>
      <c r="M114" s="295">
        <v>0.78125</v>
      </c>
      <c r="N114" s="295">
        <v>0.79513888888888884</v>
      </c>
      <c r="O114" s="289">
        <v>20</v>
      </c>
      <c r="P114" s="415">
        <f t="shared" si="34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5588</v>
      </c>
      <c r="H115" s="329">
        <f t="shared" si="13"/>
        <v>93096.08</v>
      </c>
      <c r="I115" s="412"/>
      <c r="J115" s="292">
        <v>4</v>
      </c>
      <c r="K115" s="293">
        <f t="shared" si="32"/>
        <v>3048.0000000000018</v>
      </c>
      <c r="L115" s="294">
        <f t="shared" si="33"/>
        <v>762.00000000000045</v>
      </c>
      <c r="M115" s="295">
        <v>0.80902777777777779</v>
      </c>
      <c r="N115" s="295">
        <v>0.88541666666666663</v>
      </c>
      <c r="O115" s="289">
        <v>20</v>
      </c>
      <c r="P115" s="415">
        <f t="shared" si="34"/>
        <v>109.99999999999993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1038</v>
      </c>
      <c r="H116" s="329">
        <f t="shared" si="13"/>
        <v>23128.527272727271</v>
      </c>
      <c r="I116" s="412"/>
      <c r="J116" s="292">
        <v>4</v>
      </c>
      <c r="K116" s="293">
        <f t="shared" si="32"/>
        <v>3113.9999999999609</v>
      </c>
      <c r="L116" s="294">
        <f t="shared" si="33"/>
        <v>778.49999999999022</v>
      </c>
      <c r="M116" s="295">
        <v>0.89930555555555547</v>
      </c>
      <c r="N116" s="331">
        <v>0.91319444444444453</v>
      </c>
      <c r="O116" s="289">
        <v>20</v>
      </c>
      <c r="P116" s="415">
        <f t="shared" si="34"/>
        <v>20.000000000000249</v>
      </c>
      <c r="Q116" s="296">
        <v>0.91319444444444453</v>
      </c>
      <c r="R116" s="296">
        <v>0.95486111111111116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3641</v>
      </c>
      <c r="H117" s="329">
        <f t="shared" ref="H117:H123" si="35">F117*G117</f>
        <v>65140.799999999996</v>
      </c>
      <c r="I117" s="412"/>
      <c r="J117" s="292">
        <v>3</v>
      </c>
      <c r="K117" s="293">
        <f t="shared" si="32"/>
        <v>2912.7999998643622</v>
      </c>
      <c r="L117" s="294">
        <f t="shared" si="33"/>
        <v>970.93333328812071</v>
      </c>
      <c r="M117" s="295">
        <v>46207.96875</v>
      </c>
      <c r="N117" s="295">
        <v>46208.020833333336</v>
      </c>
      <c r="O117" s="293">
        <v>20</v>
      </c>
      <c r="P117" s="415">
        <f t="shared" si="34"/>
        <v>75.00000000349246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6218</v>
      </c>
      <c r="H118" s="329">
        <f t="shared" si="35"/>
        <v>87238.54</v>
      </c>
      <c r="I118" s="412"/>
      <c r="J118" s="292">
        <v>3</v>
      </c>
      <c r="K118" s="293">
        <f t="shared" si="32"/>
        <v>2984.6400000000003</v>
      </c>
      <c r="L118" s="294">
        <f t="shared" si="33"/>
        <v>994.88000000000011</v>
      </c>
      <c r="M118" s="295">
        <v>3.4722222222222224E-2</v>
      </c>
      <c r="N118" s="295">
        <v>0.12152777777777778</v>
      </c>
      <c r="O118" s="293">
        <v>20</v>
      </c>
      <c r="P118" s="415">
        <f t="shared" si="34"/>
        <v>124.99999999999999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5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5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5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5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5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3022.0342856949019</v>
      </c>
      <c r="L124" s="303">
        <f>AVERAGE(L112:L123)</f>
        <v>897.84476189830127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J36" sqref="J36"/>
      <selection activeCell="J36" sqref="J3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170371.20000000001</v>
      </c>
      <c r="F1" s="421" t="s">
        <v>4</v>
      </c>
      <c r="G1" s="30">
        <f>SUM(H5:H173)</f>
        <v>6812430.4921522504</v>
      </c>
      <c r="H1" s="417" t="s">
        <v>166</v>
      </c>
      <c r="I1" s="31">
        <f>M17+M30+M43+M56+M69+M82+M95+M108+M121+M134+M147+M160+M173</f>
        <v>192.79563492063494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322</v>
      </c>
      <c r="B2" s="446"/>
      <c r="C2" s="420"/>
      <c r="D2" s="420" t="s">
        <v>84</v>
      </c>
      <c r="E2" s="34">
        <f>AVERAGE(O17,O30,O43,O56,O69,O82,O95,O108,O121,O134,O147,O160,O173)</f>
        <v>130.54457742399887</v>
      </c>
      <c r="F2" s="35" t="s">
        <v>85</v>
      </c>
      <c r="G2" s="36">
        <f>G1/E1</f>
        <v>39.985810349121508</v>
      </c>
      <c r="H2" s="417" t="s">
        <v>176</v>
      </c>
      <c r="I2" s="417">
        <f>COUNT(I5:I173)</f>
        <v>9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4966.72</v>
      </c>
      <c r="H5" s="45">
        <f t="shared" ref="H5:H16" si="0">F5*G5</f>
        <v>187891.01759999999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2365.1047619047617</v>
      </c>
      <c r="O5" s="47">
        <f t="shared" ref="O5:O11" si="2">N5/M5</f>
        <v>118.25523809523808</v>
      </c>
      <c r="P5" s="48">
        <f t="shared" ref="P5:P11" si="3">M5-J5</f>
        <v>0</v>
      </c>
      <c r="Q5" s="49">
        <f t="shared" ref="Q5:Q11" si="4">O5-L5</f>
        <v>-1.7447619047619156</v>
      </c>
      <c r="R5" s="425">
        <f t="shared" ref="R5:R11" si="5">O5/L5</f>
        <v>0.98546031746031737</v>
      </c>
      <c r="S5" s="459">
        <f>R17</f>
        <v>0.93327654587029218</v>
      </c>
      <c r="T5" s="89">
        <v>0.25</v>
      </c>
      <c r="U5" s="89">
        <v>0.33750000000000002</v>
      </c>
      <c r="V5" s="421">
        <v>5</v>
      </c>
      <c r="W5" s="418">
        <f>(U5-T5)*24*60</f>
        <v>126.00000000000003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-34.895238095238255</v>
      </c>
      <c r="AG5" s="425">
        <f t="shared" ref="AG5:AG70" si="7">N5/K5</f>
        <v>0.98546031746031737</v>
      </c>
      <c r="AH5" s="459">
        <f>AG17</f>
        <v>0.93429198208319852</v>
      </c>
    </row>
    <row r="6" spans="1:34" ht="19.149999999999999" customHeight="1">
      <c r="A6" s="457"/>
      <c r="B6" s="40" t="s">
        <v>193</v>
      </c>
      <c r="C6" s="41"/>
      <c r="D6" s="42" t="s">
        <v>194</v>
      </c>
      <c r="E6" s="43"/>
      <c r="F6" s="343">
        <v>37.83</v>
      </c>
      <c r="G6" s="44">
        <v>2337.2800000000002</v>
      </c>
      <c r="H6" s="45">
        <f t="shared" si="0"/>
        <v>88419.3024</v>
      </c>
      <c r="I6" s="418"/>
      <c r="J6" s="46">
        <v>20</v>
      </c>
      <c r="K6" s="44">
        <v>2400</v>
      </c>
      <c r="L6" s="47">
        <v>120</v>
      </c>
      <c r="M6" s="419">
        <v>20</v>
      </c>
      <c r="N6" s="44">
        <f t="shared" si="1"/>
        <v>2376.8949152542364</v>
      </c>
      <c r="O6" s="47">
        <f t="shared" si="2"/>
        <v>118.84474576271182</v>
      </c>
      <c r="P6" s="48">
        <f t="shared" si="3"/>
        <v>0</v>
      </c>
      <c r="Q6" s="49">
        <f t="shared" si="4"/>
        <v>-1.155254237288176</v>
      </c>
      <c r="R6" s="425">
        <f t="shared" si="5"/>
        <v>0.99037288135593182</v>
      </c>
      <c r="S6" s="459"/>
      <c r="T6" s="89">
        <v>0.35347222222222224</v>
      </c>
      <c r="U6" s="89">
        <v>0.39444444444444449</v>
      </c>
      <c r="V6" s="421">
        <v>23</v>
      </c>
      <c r="W6" s="418">
        <f t="shared" ref="W6:W17" si="8">(U6-T6)*24*60</f>
        <v>59.000000000000028</v>
      </c>
      <c r="X6" s="53">
        <v>0.34166666666666662</v>
      </c>
      <c r="Y6" s="53">
        <v>0.3527777777777778</v>
      </c>
      <c r="Z6" s="54"/>
      <c r="AA6" s="54"/>
      <c r="AB6" s="447"/>
      <c r="AC6" s="447"/>
      <c r="AD6" s="435"/>
      <c r="AE6" s="435"/>
      <c r="AF6" s="48">
        <f t="shared" si="6"/>
        <v>-23.105084745763634</v>
      </c>
      <c r="AG6" s="425">
        <f t="shared" si="7"/>
        <v>0.99037288135593182</v>
      </c>
      <c r="AH6" s="459"/>
    </row>
    <row r="7" spans="1:34" ht="19.149999999999999" customHeight="1">
      <c r="A7" s="457"/>
      <c r="B7" s="40" t="s">
        <v>193</v>
      </c>
      <c r="C7" s="41"/>
      <c r="D7" s="42" t="s">
        <v>195</v>
      </c>
      <c r="E7" s="43"/>
      <c r="F7" s="343">
        <v>46.93</v>
      </c>
      <c r="G7" s="44">
        <v>3157</v>
      </c>
      <c r="H7" s="45">
        <f t="shared" si="0"/>
        <v>148158.01</v>
      </c>
      <c r="I7" s="418"/>
      <c r="J7" s="46">
        <v>21</v>
      </c>
      <c r="K7" s="44">
        <v>2400</v>
      </c>
      <c r="L7" s="47">
        <v>114.28571428571429</v>
      </c>
      <c r="M7" s="419">
        <v>21</v>
      </c>
      <c r="N7" s="44">
        <f t="shared" si="1"/>
        <v>2177.2413793103447</v>
      </c>
      <c r="O7" s="47">
        <f t="shared" si="2"/>
        <v>103.67816091954022</v>
      </c>
      <c r="P7" s="48">
        <f t="shared" si="3"/>
        <v>0</v>
      </c>
      <c r="Q7" s="49">
        <f t="shared" si="4"/>
        <v>-10.607553366174074</v>
      </c>
      <c r="R7" s="425">
        <f t="shared" si="5"/>
        <v>0.90718390804597682</v>
      </c>
      <c r="S7" s="459"/>
      <c r="T7" s="89">
        <v>0.39930555555555558</v>
      </c>
      <c r="U7" s="89">
        <v>0.45972222222222225</v>
      </c>
      <c r="V7" s="421">
        <v>7</v>
      </c>
      <c r="W7" s="418">
        <f t="shared" si="8"/>
        <v>87.000000000000014</v>
      </c>
      <c r="X7" s="53"/>
      <c r="Y7" s="53"/>
      <c r="Z7" s="54"/>
      <c r="AA7" s="54"/>
      <c r="AB7" s="447"/>
      <c r="AC7" s="447"/>
      <c r="AD7" s="435"/>
      <c r="AE7" s="435">
        <v>1</v>
      </c>
      <c r="AF7" s="48">
        <f t="shared" si="6"/>
        <v>-222.75862068965534</v>
      </c>
      <c r="AG7" s="425">
        <f t="shared" si="7"/>
        <v>0.90718390804597693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1791</v>
      </c>
      <c r="H8" s="45">
        <f t="shared" si="0"/>
        <v>51688.26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2388</v>
      </c>
      <c r="O8" s="47">
        <f t="shared" si="2"/>
        <v>140.47058823529412</v>
      </c>
      <c r="P8" s="48">
        <f t="shared" si="3"/>
        <v>0</v>
      </c>
      <c r="Q8" s="49">
        <f t="shared" si="4"/>
        <v>-10.764705882352956</v>
      </c>
      <c r="R8" s="425">
        <f t="shared" si="5"/>
        <v>0.92882147024504069</v>
      </c>
      <c r="S8" s="459"/>
      <c r="T8" s="89">
        <v>0.46458333333333335</v>
      </c>
      <c r="U8" s="89">
        <v>0.49583333333333335</v>
      </c>
      <c r="V8" s="421">
        <v>7</v>
      </c>
      <c r="W8" s="418">
        <f t="shared" si="8"/>
        <v>45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-183</v>
      </c>
      <c r="AG8" s="425">
        <f t="shared" si="7"/>
        <v>0.9288214702450408</v>
      </c>
      <c r="AH8" s="459"/>
    </row>
    <row r="9" spans="1:34" ht="19.149999999999999" customHeight="1">
      <c r="A9" s="457"/>
      <c r="B9" s="40" t="s">
        <v>193</v>
      </c>
      <c r="C9" s="55"/>
      <c r="D9" s="42" t="s">
        <v>197</v>
      </c>
      <c r="E9" s="56"/>
      <c r="F9" s="343">
        <v>38.99</v>
      </c>
      <c r="G9" s="57">
        <v>1237</v>
      </c>
      <c r="H9" s="45">
        <f t="shared" si="0"/>
        <v>48230.630000000005</v>
      </c>
      <c r="I9" s="435"/>
      <c r="J9" s="46">
        <v>18</v>
      </c>
      <c r="K9" s="44">
        <v>2571</v>
      </c>
      <c r="L9" s="47">
        <v>142.83333333333334</v>
      </c>
      <c r="M9" s="419">
        <v>18</v>
      </c>
      <c r="N9" s="44">
        <f t="shared" si="1"/>
        <v>2319.3749999999968</v>
      </c>
      <c r="O9" s="47">
        <f t="shared" si="2"/>
        <v>128.85416666666649</v>
      </c>
      <c r="P9" s="48">
        <f t="shared" si="3"/>
        <v>0</v>
      </c>
      <c r="Q9" s="49">
        <f t="shared" si="4"/>
        <v>-13.979166666666856</v>
      </c>
      <c r="R9" s="425">
        <f t="shared" si="5"/>
        <v>0.90212952158692983</v>
      </c>
      <c r="S9" s="459"/>
      <c r="T9" s="89">
        <v>0.53611111111111109</v>
      </c>
      <c r="U9" s="89">
        <v>0.55833333333333335</v>
      </c>
      <c r="V9" s="421">
        <v>5</v>
      </c>
      <c r="W9" s="418">
        <f t="shared" si="8"/>
        <v>32.000000000000043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-251.62500000000318</v>
      </c>
      <c r="AG9" s="425">
        <f t="shared" si="7"/>
        <v>0.90212952158692994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196</v>
      </c>
      <c r="E10" s="43"/>
      <c r="F10" s="343">
        <v>35.89</v>
      </c>
      <c r="G10" s="44">
        <v>3546</v>
      </c>
      <c r="H10" s="45">
        <f t="shared" si="0"/>
        <v>127265.94</v>
      </c>
      <c r="I10" s="418"/>
      <c r="J10" s="46">
        <v>18</v>
      </c>
      <c r="K10" s="44">
        <v>2571</v>
      </c>
      <c r="L10" s="47">
        <v>142.83333333333334</v>
      </c>
      <c r="M10" s="419">
        <v>18</v>
      </c>
      <c r="N10" s="44">
        <f t="shared" si="1"/>
        <v>2390.5617977528091</v>
      </c>
      <c r="O10" s="47">
        <f t="shared" si="2"/>
        <v>132.80898876404495</v>
      </c>
      <c r="P10" s="48">
        <f t="shared" si="3"/>
        <v>0</v>
      </c>
      <c r="Q10" s="49">
        <f t="shared" si="4"/>
        <v>-10.024344569288388</v>
      </c>
      <c r="R10" s="425">
        <f t="shared" si="5"/>
        <v>0.92981789099681411</v>
      </c>
      <c r="S10" s="460"/>
      <c r="T10" s="89">
        <v>0.56388888888888888</v>
      </c>
      <c r="U10" s="89">
        <v>0.62569444444444444</v>
      </c>
      <c r="V10" s="421">
        <v>8</v>
      </c>
      <c r="W10" s="418">
        <f t="shared" si="8"/>
        <v>89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-180.43820224719093</v>
      </c>
      <c r="AG10" s="425">
        <f t="shared" si="7"/>
        <v>0.92981789099681411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199</v>
      </c>
      <c r="E11" s="43"/>
      <c r="F11" s="343">
        <v>31.11</v>
      </c>
      <c r="G11" s="44">
        <v>3087</v>
      </c>
      <c r="H11" s="45">
        <f t="shared" si="0"/>
        <v>96036.569999999992</v>
      </c>
      <c r="I11" s="418"/>
      <c r="J11" s="46">
        <v>18</v>
      </c>
      <c r="K11" s="44">
        <v>2769</v>
      </c>
      <c r="L11" s="47">
        <v>153.83333333333334</v>
      </c>
      <c r="M11" s="419">
        <v>18</v>
      </c>
      <c r="N11" s="44">
        <f t="shared" si="1"/>
        <v>2502.9729729729711</v>
      </c>
      <c r="O11" s="47">
        <f t="shared" si="2"/>
        <v>139.05405405405395</v>
      </c>
      <c r="P11" s="48">
        <f t="shared" si="3"/>
        <v>0</v>
      </c>
      <c r="Q11" s="49">
        <f t="shared" si="4"/>
        <v>-14.779279279279393</v>
      </c>
      <c r="R11" s="425">
        <f t="shared" si="5"/>
        <v>0.90392667857456521</v>
      </c>
      <c r="S11" s="460"/>
      <c r="T11" s="89">
        <v>0.64166666666666661</v>
      </c>
      <c r="U11" s="89">
        <v>0.69305555555555554</v>
      </c>
      <c r="V11" s="421">
        <v>23</v>
      </c>
      <c r="W11" s="418">
        <f t="shared" si="8"/>
        <v>74.000000000000057</v>
      </c>
      <c r="X11" s="53">
        <v>0.63055555555555554</v>
      </c>
      <c r="Y11" s="53">
        <v>0.64027777777777783</v>
      </c>
      <c r="Z11" s="54"/>
      <c r="AA11" s="54"/>
      <c r="AB11" s="447"/>
      <c r="AC11" s="447"/>
      <c r="AD11" s="435"/>
      <c r="AE11" s="435"/>
      <c r="AF11" s="48">
        <f t="shared" si="6"/>
        <v>-266.02702702702891</v>
      </c>
      <c r="AG11" s="425">
        <f t="shared" si="7"/>
        <v>0.90392667857456521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2360.0215467421594</v>
      </c>
      <c r="O17" s="73">
        <f t="shared" si="9"/>
        <v>125.99513464250708</v>
      </c>
      <c r="P17" s="65">
        <f t="shared" ref="P17:P23" si="10">M17-J17</f>
        <v>0</v>
      </c>
      <c r="Q17" s="74">
        <f t="shared" ref="Q17:Q23" si="11">O17-L17</f>
        <v>-9.0078665579731307</v>
      </c>
      <c r="R17" s="75">
        <f>O17/L17</f>
        <v>0.93327654587029218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1</v>
      </c>
      <c r="AF17" s="65">
        <f t="shared" si="6"/>
        <v>-165.97845325784056</v>
      </c>
      <c r="AG17" s="426">
        <f t="shared" si="7"/>
        <v>0.93429198208319852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821</v>
      </c>
      <c r="H18" s="84">
        <f t="shared" ref="H18:H29" si="12">F18*G18</f>
        <v>22577.5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1539.3749999999995</v>
      </c>
      <c r="O18" s="86">
        <f t="shared" ref="O18:O23" si="14">N18/M18</f>
        <v>128.28124999999997</v>
      </c>
      <c r="P18" s="54">
        <f t="shared" si="10"/>
        <v>0</v>
      </c>
      <c r="Q18" s="88">
        <f t="shared" si="11"/>
        <v>-38.385416666666686</v>
      </c>
      <c r="R18" s="428">
        <f t="shared" ref="R18:R23" si="15">O18/L18</f>
        <v>0.76968749999999986</v>
      </c>
      <c r="S18" s="468">
        <f>R30</f>
        <v>0.86803387265785659</v>
      </c>
      <c r="T18" s="89">
        <v>0.125</v>
      </c>
      <c r="U18" s="89">
        <v>0.14722222222222223</v>
      </c>
      <c r="V18" s="435">
        <v>5</v>
      </c>
      <c r="W18" s="90">
        <f>(U18-T18)*24*60</f>
        <v>32.000000000000007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-460.62500000000045</v>
      </c>
      <c r="AG18" s="92">
        <f t="shared" si="7"/>
        <v>0.76968749999999975</v>
      </c>
      <c r="AH18" s="469">
        <f>AG30</f>
        <v>0.87601320366383928</v>
      </c>
    </row>
    <row r="19" spans="1:34" ht="19.149999999999999" customHeight="1">
      <c r="A19" s="467"/>
      <c r="B19" s="432" t="s">
        <v>193</v>
      </c>
      <c r="C19" s="431"/>
      <c r="D19" s="82" t="s">
        <v>205</v>
      </c>
      <c r="E19" s="83"/>
      <c r="F19" s="343">
        <v>36.86</v>
      </c>
      <c r="G19" s="57">
        <v>4056</v>
      </c>
      <c r="H19" s="84">
        <f t="shared" si="12"/>
        <v>149504.16</v>
      </c>
      <c r="I19" s="43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2172.8571428571431</v>
      </c>
      <c r="O19" s="95">
        <f t="shared" si="14"/>
        <v>120.71428571428572</v>
      </c>
      <c r="P19" s="54">
        <f t="shared" si="10"/>
        <v>0</v>
      </c>
      <c r="Q19" s="88">
        <f t="shared" si="11"/>
        <v>-12.61904761904762</v>
      </c>
      <c r="R19" s="428">
        <f t="shared" si="15"/>
        <v>0.90535714285714286</v>
      </c>
      <c r="S19" s="468"/>
      <c r="T19" s="89">
        <v>0.15138888888888891</v>
      </c>
      <c r="U19" s="89">
        <v>0.22916666666666669</v>
      </c>
      <c r="V19" s="435">
        <v>6</v>
      </c>
      <c r="W19" s="90">
        <f>(U19-T19)*24*60</f>
        <v>112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-227.14285714285688</v>
      </c>
      <c r="AG19" s="425">
        <f t="shared" si="7"/>
        <v>0.90535714285714297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1813</v>
      </c>
      <c r="H20" s="84">
        <f t="shared" si="12"/>
        <v>78212.820000000007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1359.7499999999995</v>
      </c>
      <c r="O20" s="95">
        <f t="shared" si="14"/>
        <v>79.98529411764703</v>
      </c>
      <c r="P20" s="54">
        <f t="shared" si="10"/>
        <v>0</v>
      </c>
      <c r="Q20" s="88">
        <f t="shared" si="11"/>
        <v>-8.2500000000000284</v>
      </c>
      <c r="R20" s="428">
        <f t="shared" si="15"/>
        <v>0.90649999999999964</v>
      </c>
      <c r="S20" s="468"/>
      <c r="T20" s="89">
        <v>0.24444444444444446</v>
      </c>
      <c r="U20" s="89">
        <v>0.30000000000000004</v>
      </c>
      <c r="V20" s="435">
        <v>22</v>
      </c>
      <c r="W20" s="90">
        <f t="shared" ref="W20:W29" si="16">(U20-T20)*24*60</f>
        <v>80.000000000000028</v>
      </c>
      <c r="X20" s="96">
        <v>0.23333333333333331</v>
      </c>
      <c r="Y20" s="96">
        <v>0.24305555555555555</v>
      </c>
      <c r="Z20" s="54"/>
      <c r="AA20" s="54"/>
      <c r="AB20" s="447"/>
      <c r="AC20" s="447"/>
      <c r="AD20" s="435"/>
      <c r="AE20" s="435"/>
      <c r="AF20" s="91">
        <f t="shared" si="6"/>
        <v>-140.25000000000045</v>
      </c>
      <c r="AG20" s="92">
        <f t="shared" si="7"/>
        <v>0.90649999999999975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208</v>
      </c>
      <c r="E21" s="43"/>
      <c r="F21" s="343">
        <v>44.3</v>
      </c>
      <c r="G21" s="44">
        <v>2295</v>
      </c>
      <c r="H21" s="84">
        <f t="shared" si="12"/>
        <v>101668.5</v>
      </c>
      <c r="I21" s="42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1405.102040816327</v>
      </c>
      <c r="O21" s="95">
        <f t="shared" si="14"/>
        <v>78.061224489795947</v>
      </c>
      <c r="P21" s="54">
        <f t="shared" si="10"/>
        <v>0</v>
      </c>
      <c r="Q21" s="88">
        <f t="shared" si="11"/>
        <v>-8.8832199546484958</v>
      </c>
      <c r="R21" s="428">
        <f t="shared" si="15"/>
        <v>0.89782878007433042</v>
      </c>
      <c r="S21" s="468"/>
      <c r="T21" s="89">
        <v>0.30486111111111114</v>
      </c>
      <c r="U21" s="89">
        <v>0.37291666666666667</v>
      </c>
      <c r="V21" s="435">
        <v>7</v>
      </c>
      <c r="W21" s="90">
        <f t="shared" si="16"/>
        <v>97.999999999999972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-159.89795918367304</v>
      </c>
      <c r="AG21" s="425">
        <f t="shared" si="7"/>
        <v>0.89782878007433031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209</v>
      </c>
      <c r="E22" s="43"/>
      <c r="F22" s="343">
        <v>49.91</v>
      </c>
      <c r="G22" s="44">
        <v>2868.1</v>
      </c>
      <c r="H22" s="84">
        <f t="shared" si="12"/>
        <v>143146.87099999998</v>
      </c>
      <c r="I22" s="421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1422.1983471074384</v>
      </c>
      <c r="O22" s="95">
        <f t="shared" si="14"/>
        <v>83.65872630043755</v>
      </c>
      <c r="P22" s="54">
        <f t="shared" si="10"/>
        <v>0</v>
      </c>
      <c r="Q22" s="88">
        <f t="shared" si="11"/>
        <v>-8.400097228974218</v>
      </c>
      <c r="R22" s="428">
        <f t="shared" si="15"/>
        <v>0.90875293744884234</v>
      </c>
      <c r="S22" s="468"/>
      <c r="T22" s="89">
        <v>0.3888888888888889</v>
      </c>
      <c r="U22" s="89">
        <v>0.47291666666666665</v>
      </c>
      <c r="V22" s="435">
        <v>23</v>
      </c>
      <c r="W22" s="90">
        <f t="shared" si="16"/>
        <v>120.99999999999997</v>
      </c>
      <c r="X22" s="96">
        <v>0.37777777777777777</v>
      </c>
      <c r="Y22" s="96">
        <v>0.38750000000000001</v>
      </c>
      <c r="Z22" s="54"/>
      <c r="AA22" s="54"/>
      <c r="AB22" s="447"/>
      <c r="AC22" s="447"/>
      <c r="AD22" s="435"/>
      <c r="AE22" s="435"/>
      <c r="AF22" s="91">
        <f t="shared" si="6"/>
        <v>-142.80165289256161</v>
      </c>
      <c r="AG22" s="92">
        <f t="shared" si="7"/>
        <v>0.90875293744884245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205</v>
      </c>
      <c r="E23" s="43"/>
      <c r="F23" s="343">
        <v>36.86</v>
      </c>
      <c r="G23" s="44">
        <v>2184</v>
      </c>
      <c r="H23" s="84">
        <f t="shared" si="12"/>
        <v>80502.240000000005</v>
      </c>
      <c r="I23" s="421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2113.548387096776</v>
      </c>
      <c r="O23" s="95">
        <f t="shared" si="14"/>
        <v>117.41935483870978</v>
      </c>
      <c r="P23" s="54">
        <f t="shared" si="10"/>
        <v>0</v>
      </c>
      <c r="Q23" s="88">
        <f t="shared" si="11"/>
        <v>-15.913978494623564</v>
      </c>
      <c r="R23" s="428">
        <f t="shared" si="15"/>
        <v>0.88064516129032333</v>
      </c>
      <c r="S23" s="468"/>
      <c r="T23" s="89">
        <v>0.5131944444444444</v>
      </c>
      <c r="U23" s="89">
        <v>0.55624999999999991</v>
      </c>
      <c r="V23" s="435">
        <v>5</v>
      </c>
      <c r="W23" s="90">
        <f t="shared" si="16"/>
        <v>61.999999999999943</v>
      </c>
      <c r="X23" s="96"/>
      <c r="Y23" s="96"/>
      <c r="Z23" s="54"/>
      <c r="AA23" s="54"/>
      <c r="AB23" s="447"/>
      <c r="AC23" s="447"/>
      <c r="AD23" s="435"/>
      <c r="AE23" s="435">
        <v>1</v>
      </c>
      <c r="AF23" s="48">
        <f t="shared" si="6"/>
        <v>-286.45161290322403</v>
      </c>
      <c r="AG23" s="425">
        <f t="shared" si="7"/>
        <v>0.88064516129032333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1668.8051529796139</v>
      </c>
      <c r="O30" s="104">
        <f t="shared" si="17"/>
        <v>101.35335591014599</v>
      </c>
      <c r="P30" s="54">
        <f t="shared" ref="P30:P38" si="18">M30-J30</f>
        <v>0</v>
      </c>
      <c r="Q30" s="88">
        <f t="shared" ref="Q30:Q38" si="19">O30-L30</f>
        <v>-15.408626660660133</v>
      </c>
      <c r="R30" s="105">
        <f t="shared" ref="R30:R38" si="20">O30/L30</f>
        <v>0.86803387265785659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1</v>
      </c>
      <c r="AF30" s="108">
        <f t="shared" si="6"/>
        <v>-236.19484702038608</v>
      </c>
      <c r="AG30" s="109">
        <f t="shared" ref="AG30" si="21">N30/K30</f>
        <v>0.87601320366383928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1521.65</v>
      </c>
      <c r="H31" s="112">
        <f t="shared" ref="H31:H40" si="22">F31*G31</f>
        <v>40323.725000000006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1449.1904761904759</v>
      </c>
      <c r="O31" s="115">
        <f t="shared" ref="O31:O38" si="24">N31/M31</f>
        <v>120.765873015873</v>
      </c>
      <c r="P31" s="116">
        <f t="shared" si="18"/>
        <v>0</v>
      </c>
      <c r="Q31" s="117">
        <f t="shared" si="19"/>
        <v>-45.900793650793659</v>
      </c>
      <c r="R31" s="429">
        <f t="shared" si="20"/>
        <v>0.72459523809523807</v>
      </c>
      <c r="S31" s="477">
        <f>R43</f>
        <v>0.85116577355242229</v>
      </c>
      <c r="T31" s="118">
        <v>0.125</v>
      </c>
      <c r="U31" s="118">
        <v>0.16875000000000001</v>
      </c>
      <c r="V31" s="142">
        <v>5</v>
      </c>
      <c r="W31" s="119">
        <f t="shared" ref="W31:W42" si="25">(U31-T31)*24*60</f>
        <v>63.000000000000014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-550.80952380952408</v>
      </c>
      <c r="AG31" s="120">
        <f t="shared" si="7"/>
        <v>0.72459523809523796</v>
      </c>
      <c r="AH31" s="473">
        <f>AG43</f>
        <v>0.85050807472204892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2103</v>
      </c>
      <c r="H32" s="84">
        <f t="shared" si="22"/>
        <v>74298.989999999991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1883.2835820895523</v>
      </c>
      <c r="O32" s="47">
        <f t="shared" si="24"/>
        <v>156.9402985074627</v>
      </c>
      <c r="P32" s="116">
        <f t="shared" si="18"/>
        <v>0</v>
      </c>
      <c r="Q32" s="49">
        <f t="shared" si="19"/>
        <v>-19.5597014925373</v>
      </c>
      <c r="R32" s="425">
        <f t="shared" si="20"/>
        <v>0.88918016151536938</v>
      </c>
      <c r="S32" s="468"/>
      <c r="T32" s="89">
        <v>0.17291666666666669</v>
      </c>
      <c r="U32" s="89">
        <v>0.21944444444444447</v>
      </c>
      <c r="V32" s="142">
        <v>6</v>
      </c>
      <c r="W32" s="90">
        <f t="shared" si="25"/>
        <v>67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-234.71641791044772</v>
      </c>
      <c r="AG32" s="425">
        <f t="shared" si="7"/>
        <v>0.88918016151536938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3154</v>
      </c>
      <c r="H33" s="84">
        <f t="shared" si="22"/>
        <v>107961.41999999998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2056.95652173913</v>
      </c>
      <c r="O33" s="47">
        <f t="shared" si="24"/>
        <v>158.22742474916384</v>
      </c>
      <c r="P33" s="116">
        <f t="shared" si="18"/>
        <v>0</v>
      </c>
      <c r="Q33" s="49">
        <f t="shared" si="19"/>
        <v>-14.849498327759221</v>
      </c>
      <c r="R33" s="425">
        <f t="shared" si="20"/>
        <v>0.91420289855072445</v>
      </c>
      <c r="S33" s="468"/>
      <c r="T33" s="89">
        <v>0.23541666666666669</v>
      </c>
      <c r="U33" s="89">
        <v>0.2993055555555556</v>
      </c>
      <c r="V33" s="142">
        <v>23</v>
      </c>
      <c r="W33" s="90">
        <f t="shared" si="25"/>
        <v>92.000000000000028</v>
      </c>
      <c r="X33" s="123">
        <v>0.22361111111111109</v>
      </c>
      <c r="Y33" s="123">
        <v>0.23472222222222219</v>
      </c>
      <c r="Z33" s="124"/>
      <c r="AA33" s="124"/>
      <c r="AB33" s="447"/>
      <c r="AC33" s="447"/>
      <c r="AD33" s="435"/>
      <c r="AE33" s="435"/>
      <c r="AF33" s="48">
        <f t="shared" si="6"/>
        <v>-193.04347826086996</v>
      </c>
      <c r="AG33" s="125">
        <f t="shared" si="7"/>
        <v>0.91420289855072445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216</v>
      </c>
      <c r="E34" s="83"/>
      <c r="F34" s="343">
        <v>35.83</v>
      </c>
      <c r="G34" s="137">
        <v>1881.2</v>
      </c>
      <c r="H34" s="84">
        <f t="shared" si="22"/>
        <v>67403.395999999993</v>
      </c>
      <c r="I34" s="43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1980.2105263157912</v>
      </c>
      <c r="O34" s="47">
        <f t="shared" si="24"/>
        <v>180.019138755981</v>
      </c>
      <c r="P34" s="116">
        <f t="shared" si="18"/>
        <v>0</v>
      </c>
      <c r="Q34" s="49">
        <f t="shared" si="19"/>
        <v>-24.526315789473529</v>
      </c>
      <c r="R34" s="425">
        <f t="shared" si="20"/>
        <v>0.88009356725146271</v>
      </c>
      <c r="S34" s="468"/>
      <c r="T34" s="89">
        <v>0.3041666666666667</v>
      </c>
      <c r="U34" s="89">
        <v>0.34375</v>
      </c>
      <c r="V34" s="137">
        <v>7</v>
      </c>
      <c r="W34" s="90">
        <f t="shared" si="25"/>
        <v>56.999999999999957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-269.78947368420882</v>
      </c>
      <c r="AG34" s="125">
        <f t="shared" si="7"/>
        <v>0.88009356725146271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3276.9</v>
      </c>
      <c r="H35" s="84">
        <f t="shared" si="22"/>
        <v>163550.079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1328.4729729729727</v>
      </c>
      <c r="O35" s="47">
        <f t="shared" si="24"/>
        <v>78.145468998410152</v>
      </c>
      <c r="P35" s="116">
        <f t="shared" si="18"/>
        <v>0</v>
      </c>
      <c r="Q35" s="49">
        <f t="shared" si="19"/>
        <v>-13.913354531001616</v>
      </c>
      <c r="R35" s="425">
        <f t="shared" si="20"/>
        <v>0.84886451947154795</v>
      </c>
      <c r="S35" s="468"/>
      <c r="T35" s="89">
        <v>0.35902777777777778</v>
      </c>
      <c r="U35" s="89">
        <v>0.46180555555555558</v>
      </c>
      <c r="V35" s="134">
        <v>22</v>
      </c>
      <c r="W35" s="90">
        <f t="shared" si="25"/>
        <v>148.00000000000003</v>
      </c>
      <c r="X35" s="123">
        <v>0.34861111111111115</v>
      </c>
      <c r="Y35" s="123">
        <v>0.35833333333333334</v>
      </c>
      <c r="Z35" s="124"/>
      <c r="AA35" s="124"/>
      <c r="AB35" s="447"/>
      <c r="AC35" s="447"/>
      <c r="AD35" s="435"/>
      <c r="AE35" s="435"/>
      <c r="AF35" s="116">
        <f t="shared" si="6"/>
        <v>-236.52702702702732</v>
      </c>
      <c r="AG35" s="120">
        <f t="shared" si="7"/>
        <v>0.84886451947154806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1296</v>
      </c>
      <c r="H36" s="84">
        <f t="shared" si="22"/>
        <v>60821.279999999999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2046.3157894736828</v>
      </c>
      <c r="O36" s="47">
        <f t="shared" si="24"/>
        <v>107.70083102493068</v>
      </c>
      <c r="P36" s="116">
        <f t="shared" si="18"/>
        <v>0</v>
      </c>
      <c r="Q36" s="49">
        <f t="shared" si="19"/>
        <v>-18.614958448753526</v>
      </c>
      <c r="R36" s="425">
        <f t="shared" si="20"/>
        <v>0.85263157894736796</v>
      </c>
      <c r="S36" s="468"/>
      <c r="T36" s="89">
        <v>0.50208333333333333</v>
      </c>
      <c r="U36" s="89">
        <v>0.52847222222222223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-353.6842105263172</v>
      </c>
      <c r="AG36" s="425">
        <f t="shared" si="7"/>
        <v>0.85263157894736785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1620</v>
      </c>
      <c r="H37" s="84">
        <f t="shared" si="22"/>
        <v>71215.199999999997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2025.0000000000005</v>
      </c>
      <c r="O37" s="47">
        <f t="shared" si="24"/>
        <v>106.57894736842108</v>
      </c>
      <c r="P37" s="116">
        <f t="shared" si="18"/>
        <v>0</v>
      </c>
      <c r="Q37" s="49">
        <f t="shared" si="19"/>
        <v>-19.736842105263122</v>
      </c>
      <c r="R37" s="425">
        <f t="shared" si="20"/>
        <v>0.84375000000000033</v>
      </c>
      <c r="S37" s="468"/>
      <c r="T37" s="89">
        <v>0.53402777777777777</v>
      </c>
      <c r="U37" s="89">
        <v>0.56736111111111109</v>
      </c>
      <c r="V37" s="134">
        <v>8</v>
      </c>
      <c r="W37" s="90">
        <f t="shared" si="25"/>
        <v>47.999999999999986</v>
      </c>
      <c r="X37" s="123"/>
      <c r="Y37" s="123"/>
      <c r="Z37" s="124"/>
      <c r="AA37" s="124"/>
      <c r="AB37" s="447"/>
      <c r="AC37" s="447"/>
      <c r="AD37" s="435">
        <v>1</v>
      </c>
      <c r="AE37" s="435"/>
      <c r="AF37" s="48">
        <f t="shared" si="6"/>
        <v>-374.99999999999955</v>
      </c>
      <c r="AG37" s="125">
        <f t="shared" si="7"/>
        <v>0.84375000000000022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210</v>
      </c>
      <c r="E38" s="83"/>
      <c r="F38" s="343">
        <v>38.479999999999997</v>
      </c>
      <c r="G38" s="134">
        <v>2949.7999999999997</v>
      </c>
      <c r="H38" s="84">
        <f t="shared" si="22"/>
        <v>113508.30399999997</v>
      </c>
      <c r="I38" s="435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2328.7894736842086</v>
      </c>
      <c r="O38" s="47">
        <f t="shared" si="24"/>
        <v>122.56786703601098</v>
      </c>
      <c r="P38" s="116">
        <f t="shared" si="18"/>
        <v>0</v>
      </c>
      <c r="Q38" s="49">
        <f t="shared" si="19"/>
        <v>-23.16897506925217</v>
      </c>
      <c r="R38" s="425">
        <f t="shared" si="20"/>
        <v>0.84102183953925924</v>
      </c>
      <c r="S38" s="468"/>
      <c r="T38" s="151">
        <v>0.57222222222222219</v>
      </c>
      <c r="U38" s="151">
        <v>0.625</v>
      </c>
      <c r="V38" s="134">
        <v>7</v>
      </c>
      <c r="W38" s="90">
        <f t="shared" si="25"/>
        <v>76.000000000000057</v>
      </c>
      <c r="X38" s="123"/>
      <c r="Y38" s="123"/>
      <c r="Z38" s="124"/>
      <c r="AA38" s="124"/>
      <c r="AB38" s="447"/>
      <c r="AC38" s="447"/>
      <c r="AD38" s="435">
        <v>1</v>
      </c>
      <c r="AE38" s="435"/>
      <c r="AF38" s="48">
        <f t="shared" si="6"/>
        <v>-440.21052631579141</v>
      </c>
      <c r="AG38" s="125">
        <f t="shared" si="7"/>
        <v>0.84102183953925913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1887.2774178082266</v>
      </c>
      <c r="O43" s="104">
        <f t="shared" si="26"/>
        <v>128.86823118203168</v>
      </c>
      <c r="P43" s="54">
        <f>M43-J43</f>
        <v>0</v>
      </c>
      <c r="Q43" s="88">
        <f>N43-K43</f>
        <v>-331.72258219177343</v>
      </c>
      <c r="R43" s="105">
        <f t="shared" ref="R43:R50" si="27">O43/L43</f>
        <v>0.85116577355242229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2</v>
      </c>
      <c r="AE43" s="107">
        <f>SUM(AE31:AE42)</f>
        <v>0</v>
      </c>
      <c r="AF43" s="48">
        <f t="shared" ref="AF43:AF54" si="28">N43-K43</f>
        <v>-331.72258219177343</v>
      </c>
      <c r="AG43" s="426">
        <f t="shared" si="7"/>
        <v>0.85050807472204892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1594</v>
      </c>
      <c r="H44" s="45">
        <f>F44*G44</f>
        <v>39419.620000000003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2125.3333333333335</v>
      </c>
      <c r="O44" s="138">
        <f t="shared" ref="O44:O50" si="30">N44/M44</f>
        <v>425.06666666666672</v>
      </c>
      <c r="P44" s="51">
        <f t="shared" ref="P44:P50" si="31">M44-J44</f>
        <v>1</v>
      </c>
      <c r="Q44" s="139">
        <f t="shared" ref="Q44:Q50" si="32">O44-L44</f>
        <v>-74.93333333333328</v>
      </c>
      <c r="R44" s="140">
        <f t="shared" si="27"/>
        <v>0.85013333333333341</v>
      </c>
      <c r="S44" s="459">
        <f>R56</f>
        <v>0.90235616804707652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125.33333333333348</v>
      </c>
      <c r="AG44" s="430">
        <f t="shared" si="7"/>
        <v>1.0626666666666666</v>
      </c>
      <c r="AH44" s="482">
        <f>AG56</f>
        <v>0.98735262023669035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1548</v>
      </c>
      <c r="H45" s="45">
        <f>F45*G45</f>
        <v>38282.04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2110.909090909091</v>
      </c>
      <c r="O45" s="138">
        <f t="shared" si="30"/>
        <v>422.18181818181819</v>
      </c>
      <c r="P45" s="51">
        <f t="shared" si="31"/>
        <v>1</v>
      </c>
      <c r="Q45" s="139">
        <f t="shared" si="32"/>
        <v>-77.818181818181813</v>
      </c>
      <c r="R45" s="140">
        <f t="shared" si="27"/>
        <v>0.84436363636363643</v>
      </c>
      <c r="S45" s="459"/>
      <c r="T45" s="89">
        <v>0.15972222222222221</v>
      </c>
      <c r="U45" s="89">
        <v>0.19027777777777777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110.90909090909099</v>
      </c>
      <c r="AG45" s="430">
        <f t="shared" si="7"/>
        <v>1.0554545454545454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1671</v>
      </c>
      <c r="H46" s="45">
        <f t="shared" ref="H46:H51" si="34">F46*G46</f>
        <v>52519.53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1453.0434782608695</v>
      </c>
      <c r="O46" s="138">
        <f t="shared" si="30"/>
        <v>207.57763975155279</v>
      </c>
      <c r="P46" s="51">
        <f t="shared" si="31"/>
        <v>0</v>
      </c>
      <c r="Q46" s="139">
        <f t="shared" si="32"/>
        <v>-6.7080745341614829</v>
      </c>
      <c r="R46" s="140">
        <f t="shared" si="27"/>
        <v>0.96869565217391307</v>
      </c>
      <c r="S46" s="459"/>
      <c r="T46" s="89">
        <v>0.20069444444444443</v>
      </c>
      <c r="U46" s="89">
        <v>0.24861111111111109</v>
      </c>
      <c r="V46" s="142">
        <v>15</v>
      </c>
      <c r="W46" s="143">
        <f t="shared" si="33"/>
        <v>69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-46.956521739130494</v>
      </c>
      <c r="AG46" s="430">
        <f t="shared" si="7"/>
        <v>0.96869565217391296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225</v>
      </c>
      <c r="E47" s="148"/>
      <c r="F47" s="350">
        <v>28.47</v>
      </c>
      <c r="G47" s="137">
        <v>1352</v>
      </c>
      <c r="H47" s="45">
        <f t="shared" si="34"/>
        <v>38491.439999999995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1474.9090909090917</v>
      </c>
      <c r="O47" s="138">
        <f t="shared" si="30"/>
        <v>210.70129870129881</v>
      </c>
      <c r="P47" s="51">
        <f t="shared" si="31"/>
        <v>0</v>
      </c>
      <c r="Q47" s="139">
        <f t="shared" si="32"/>
        <v>-3.584415584415467</v>
      </c>
      <c r="R47" s="140">
        <f t="shared" si="27"/>
        <v>0.98327272727272785</v>
      </c>
      <c r="S47" s="459"/>
      <c r="T47" s="89">
        <v>0.25902777777777775</v>
      </c>
      <c r="U47" s="89">
        <v>0.29722222222222217</v>
      </c>
      <c r="V47" s="137">
        <v>15</v>
      </c>
      <c r="W47" s="143">
        <f t="shared" si="33"/>
        <v>54.999999999999964</v>
      </c>
      <c r="X47" s="123"/>
      <c r="Y47" s="123"/>
      <c r="Z47" s="124"/>
      <c r="AA47" s="124"/>
      <c r="AB47" s="447"/>
      <c r="AC47" s="447"/>
      <c r="AD47" s="435"/>
      <c r="AE47" s="435"/>
      <c r="AF47" s="144">
        <f t="shared" si="28"/>
        <v>-25.090909090908326</v>
      </c>
      <c r="AG47" s="430">
        <f t="shared" si="7"/>
        <v>0.98327272727272774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1298</v>
      </c>
      <c r="H48" s="45">
        <f t="shared" si="34"/>
        <v>15394.279999999999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1442.2222222222229</v>
      </c>
      <c r="O48" s="138">
        <f t="shared" si="30"/>
        <v>240.37037037037047</v>
      </c>
      <c r="P48" s="51">
        <f t="shared" si="31"/>
        <v>0</v>
      </c>
      <c r="Q48" s="139">
        <f t="shared" si="32"/>
        <v>-32.296296296296219</v>
      </c>
      <c r="R48" s="140">
        <f t="shared" si="27"/>
        <v>0.88155392556370582</v>
      </c>
      <c r="S48" s="459"/>
      <c r="T48" s="89">
        <v>0.30763888888888885</v>
      </c>
      <c r="U48" s="89">
        <v>0.34513888888888883</v>
      </c>
      <c r="V48" s="134">
        <v>15</v>
      </c>
      <c r="W48" s="143">
        <f t="shared" si="33"/>
        <v>53.999999999999972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-193.77777777777715</v>
      </c>
      <c r="AG48" s="430">
        <f t="shared" si="7"/>
        <v>0.88155392556370593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2752.36</v>
      </c>
      <c r="H49" s="45">
        <f t="shared" si="34"/>
        <v>27771.312400000003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1436.0139130434784</v>
      </c>
      <c r="O49" s="138">
        <f t="shared" si="30"/>
        <v>239.33565217391308</v>
      </c>
      <c r="P49" s="51">
        <f t="shared" si="31"/>
        <v>0</v>
      </c>
      <c r="Q49" s="139">
        <f t="shared" si="32"/>
        <v>-10.664347826086924</v>
      </c>
      <c r="R49" s="140">
        <f t="shared" si="27"/>
        <v>0.95734260869565235</v>
      </c>
      <c r="S49" s="459"/>
      <c r="T49" s="89">
        <v>0.36249999999999993</v>
      </c>
      <c r="U49" s="89">
        <v>0.44236111111111104</v>
      </c>
      <c r="V49" s="134">
        <v>25</v>
      </c>
      <c r="W49" s="143">
        <f t="shared" si="33"/>
        <v>114.99999999999999</v>
      </c>
      <c r="X49" s="152">
        <v>0.35069444444444442</v>
      </c>
      <c r="Y49" s="152">
        <v>0.3611111111111111</v>
      </c>
      <c r="Z49" s="153"/>
      <c r="AA49" s="124"/>
      <c r="AB49" s="447"/>
      <c r="AC49" s="447"/>
      <c r="AD49" s="435"/>
      <c r="AE49" s="435"/>
      <c r="AF49" s="144">
        <f t="shared" si="28"/>
        <v>-63.986086956521603</v>
      </c>
      <c r="AG49" s="430">
        <f t="shared" si="7"/>
        <v>0.95734260869565224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2434.7800000000002</v>
      </c>
      <c r="H50" s="45">
        <f t="shared" si="34"/>
        <v>24566.930200000003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1446.4039603960402</v>
      </c>
      <c r="O50" s="138">
        <f t="shared" si="30"/>
        <v>241.06732673267337</v>
      </c>
      <c r="P50" s="51">
        <f t="shared" si="31"/>
        <v>0</v>
      </c>
      <c r="Q50" s="139">
        <f t="shared" si="32"/>
        <v>-8.9326732673266349</v>
      </c>
      <c r="R50" s="140">
        <f t="shared" si="27"/>
        <v>0.96426930693069346</v>
      </c>
      <c r="S50" s="459"/>
      <c r="T50" s="89">
        <v>0.45972222222222214</v>
      </c>
      <c r="U50" s="89">
        <v>0.52986111111111101</v>
      </c>
      <c r="V50" s="134">
        <v>25</v>
      </c>
      <c r="W50" s="143">
        <f t="shared" si="33"/>
        <v>100.99999999999996</v>
      </c>
      <c r="X50" s="152">
        <v>0.44791666666666669</v>
      </c>
      <c r="Y50" s="152">
        <v>0.45833333333333331</v>
      </c>
      <c r="Z50" s="153"/>
      <c r="AA50" s="153"/>
      <c r="AB50" s="447"/>
      <c r="AC50" s="447"/>
      <c r="AD50" s="435"/>
      <c r="AE50" s="435">
        <v>1</v>
      </c>
      <c r="AF50" s="144">
        <f t="shared" si="28"/>
        <v>-53.596039603959753</v>
      </c>
      <c r="AG50" s="430">
        <f t="shared" si="7"/>
        <v>0.96426930693069346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1641.2621555820183</v>
      </c>
      <c r="O56" s="104">
        <f t="shared" si="35"/>
        <v>283.75725322547049</v>
      </c>
      <c r="P56" s="158">
        <f>M56-J56</f>
        <v>0.28571428571428559</v>
      </c>
      <c r="Q56" s="117">
        <f>N56-K56</f>
        <v>-21.023558703695926</v>
      </c>
      <c r="R56" s="159">
        <f t="shared" ref="R56:R61" si="36">O56/L56</f>
        <v>0.90235616804707652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-21.023558703695926</v>
      </c>
      <c r="AG56" s="428">
        <f>N56/K56</f>
        <v>0.98735262023669035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1148</v>
      </c>
      <c r="H57" s="84">
        <f t="shared" ref="H57:H66" si="37">F57*G57</f>
        <v>32442.480000000003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1465.5319148936173</v>
      </c>
      <c r="O57" s="86">
        <f t="shared" ref="O57:O61" si="39">N57/M57</f>
        <v>209.36170212765961</v>
      </c>
      <c r="P57" s="165">
        <f t="shared" ref="P57:P61" si="40">M57-J57</f>
        <v>0</v>
      </c>
      <c r="Q57" s="49">
        <f t="shared" ref="Q57:Q61" si="41">O57-L57</f>
        <v>-4.9240121580546656</v>
      </c>
      <c r="R57" s="425">
        <f t="shared" si="36"/>
        <v>0.97702127659574489</v>
      </c>
      <c r="S57" s="459">
        <f>R69</f>
        <v>0.97199314296797512</v>
      </c>
      <c r="T57" s="50">
        <v>0.125</v>
      </c>
      <c r="U57" s="50">
        <v>0.15763888888888888</v>
      </c>
      <c r="V57" s="421">
        <v>5</v>
      </c>
      <c r="W57" s="418">
        <f>(U57-T57)*24*60</f>
        <v>46.999999999999993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-34.468085106382659</v>
      </c>
      <c r="AG57" s="429">
        <f t="shared" si="7"/>
        <v>0.97702127659574489</v>
      </c>
      <c r="AH57" s="473">
        <f>AG69</f>
        <v>0.97223431940797111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3125</v>
      </c>
      <c r="H58" s="45">
        <f t="shared" si="37"/>
        <v>87125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1453.4883720930236</v>
      </c>
      <c r="O58" s="47">
        <f t="shared" si="39"/>
        <v>207.64119601328909</v>
      </c>
      <c r="P58" s="165">
        <f t="shared" si="40"/>
        <v>0</v>
      </c>
      <c r="Q58" s="49">
        <f t="shared" si="41"/>
        <v>-6.6445182724251879</v>
      </c>
      <c r="R58" s="425">
        <f t="shared" si="36"/>
        <v>0.96899224806201578</v>
      </c>
      <c r="S58" s="459"/>
      <c r="T58" s="50">
        <v>0.16458333333333333</v>
      </c>
      <c r="U58" s="50">
        <v>0.25416666666666665</v>
      </c>
      <c r="V58" s="421">
        <v>10</v>
      </c>
      <c r="W58" s="418">
        <f>(U58-T58)*24*60</f>
        <v>128.99999999999997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-46.5116279069764</v>
      </c>
      <c r="AG58" s="425">
        <f t="shared" si="7"/>
        <v>0.96899224806201578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2764</v>
      </c>
      <c r="H59" s="45">
        <f t="shared" si="37"/>
        <v>77392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1467.6106194690267</v>
      </c>
      <c r="O59" s="47">
        <f t="shared" si="39"/>
        <v>209.65865992414666</v>
      </c>
      <c r="P59" s="165">
        <f t="shared" si="40"/>
        <v>0</v>
      </c>
      <c r="Q59" s="49">
        <f t="shared" si="41"/>
        <v>-4.6270543615676161</v>
      </c>
      <c r="R59" s="425">
        <f t="shared" si="36"/>
        <v>0.97840707964601781</v>
      </c>
      <c r="S59" s="459"/>
      <c r="T59" s="50">
        <v>0.26458333333333334</v>
      </c>
      <c r="U59" s="50">
        <v>0.34305555555555556</v>
      </c>
      <c r="V59" s="142">
        <v>15</v>
      </c>
      <c r="W59" s="418">
        <f t="shared" ref="W59:W69" si="42">(U59-T59)*24*60</f>
        <v>113</v>
      </c>
      <c r="X59" s="53"/>
      <c r="Y59" s="53"/>
      <c r="Z59" s="54"/>
      <c r="AA59" s="54"/>
      <c r="AB59" s="447"/>
      <c r="AC59" s="447"/>
      <c r="AD59" s="435"/>
      <c r="AE59" s="435"/>
      <c r="AF59" s="48">
        <f t="shared" si="6"/>
        <v>-32.389380530973312</v>
      </c>
      <c r="AG59" s="425">
        <f t="shared" si="7"/>
        <v>0.97840707964601781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2540.64</v>
      </c>
      <c r="H60" s="45">
        <f t="shared" si="37"/>
        <v>25635.0576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1451.7942857142853</v>
      </c>
      <c r="O60" s="47">
        <f t="shared" si="39"/>
        <v>241.9657142857142</v>
      </c>
      <c r="P60" s="165">
        <f t="shared" si="40"/>
        <v>0</v>
      </c>
      <c r="Q60" s="49">
        <f t="shared" si="41"/>
        <v>-8.0342857142858009</v>
      </c>
      <c r="R60" s="425">
        <f t="shared" si="36"/>
        <v>0.9678628571428568</v>
      </c>
      <c r="S60" s="459"/>
      <c r="T60" s="50">
        <v>0.36041666666666666</v>
      </c>
      <c r="U60" s="50">
        <v>0.43333333333333335</v>
      </c>
      <c r="V60" s="142">
        <v>25</v>
      </c>
      <c r="W60" s="418">
        <f t="shared" si="42"/>
        <v>105.00000000000003</v>
      </c>
      <c r="X60" s="53">
        <v>0.34722222222222227</v>
      </c>
      <c r="Y60" s="53">
        <v>0.35972222222222222</v>
      </c>
      <c r="Z60" s="54"/>
      <c r="AA60" s="54"/>
      <c r="AB60" s="447"/>
      <c r="AC60" s="447"/>
      <c r="AD60" s="435"/>
      <c r="AE60" s="435"/>
      <c r="AF60" s="48">
        <f t="shared" si="6"/>
        <v>-48.205714285714748</v>
      </c>
      <c r="AG60" s="429">
        <f t="shared" si="7"/>
        <v>0.9678628571428568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2858.2200000000003</v>
      </c>
      <c r="H61" s="45">
        <f t="shared" si="37"/>
        <v>28839.439800000004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1453.332203389831</v>
      </c>
      <c r="O61" s="47">
        <f t="shared" si="39"/>
        <v>242.22203389830517</v>
      </c>
      <c r="P61" s="165">
        <f t="shared" si="40"/>
        <v>0</v>
      </c>
      <c r="Q61" s="49">
        <f t="shared" si="41"/>
        <v>-7.7779661016948296</v>
      </c>
      <c r="R61" s="425">
        <f t="shared" si="36"/>
        <v>0.96888813559322073</v>
      </c>
      <c r="S61" s="459"/>
      <c r="T61" s="50">
        <v>0.45069444444444445</v>
      </c>
      <c r="U61" s="50">
        <v>0.53263888888888888</v>
      </c>
      <c r="V61" s="142">
        <v>25</v>
      </c>
      <c r="W61" s="418">
        <f t="shared" si="42"/>
        <v>117.99999999999999</v>
      </c>
      <c r="X61" s="53">
        <v>0.4375</v>
      </c>
      <c r="Y61" s="53">
        <v>0.45</v>
      </c>
      <c r="Z61" s="54"/>
      <c r="AA61" s="54"/>
      <c r="AB61" s="447"/>
      <c r="AC61" s="447"/>
      <c r="AD61" s="435"/>
      <c r="AE61" s="435"/>
      <c r="AF61" s="48">
        <f t="shared" si="6"/>
        <v>-46.667796610169034</v>
      </c>
      <c r="AG61" s="425">
        <f t="shared" si="7"/>
        <v>0.96888813559322062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1458.3514791119567</v>
      </c>
      <c r="O69" s="73">
        <f t="shared" si="43"/>
        <v>222.1698612498229</v>
      </c>
      <c r="P69" s="48">
        <f>M69-J69</f>
        <v>0</v>
      </c>
      <c r="Q69" s="49">
        <f>N69-K69</f>
        <v>-41.648520888043322</v>
      </c>
      <c r="R69" s="172">
        <f t="shared" ref="R69:R75" si="44">O69/L69</f>
        <v>0.97199314296797512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-41.648520888043322</v>
      </c>
      <c r="AG69" s="425">
        <f t="shared" si="7"/>
        <v>0.97223431940797111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868</v>
      </c>
      <c r="H70" s="45">
        <f>F70*G70</f>
        <v>46950.12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5" si="45">G70/W70*60</f>
        <v>1370.5263157894726</v>
      </c>
      <c r="O70" s="47">
        <f t="shared" ref="O70:O75" si="46">N70/M70</f>
        <v>80.619195046439572</v>
      </c>
      <c r="P70" s="48">
        <f t="shared" ref="P70:P75" si="47">M70-J70</f>
        <v>1</v>
      </c>
      <c r="Q70" s="49">
        <f t="shared" ref="Q70:Q75" si="48">O70-L70</f>
        <v>-13.130804953560428</v>
      </c>
      <c r="R70" s="425">
        <f t="shared" si="44"/>
        <v>0.85993808049535547</v>
      </c>
      <c r="S70" s="459">
        <f>R82</f>
        <v>0.87837873551508261</v>
      </c>
      <c r="T70" s="50">
        <v>0.25</v>
      </c>
      <c r="U70" s="50">
        <v>0.27638888888888891</v>
      </c>
      <c r="V70" s="421">
        <v>5</v>
      </c>
      <c r="W70" s="418">
        <f>(U70-T70)*24*60</f>
        <v>38.000000000000028</v>
      </c>
      <c r="X70" s="421"/>
      <c r="Y70" s="421"/>
      <c r="Z70" s="54"/>
      <c r="AA70" s="54"/>
      <c r="AB70" s="447"/>
      <c r="AC70" s="447"/>
      <c r="AD70" s="435"/>
      <c r="AE70" s="435">
        <v>1</v>
      </c>
      <c r="AF70" s="48">
        <f t="shared" si="6"/>
        <v>-129.47368421052738</v>
      </c>
      <c r="AG70" s="425">
        <f t="shared" si="7"/>
        <v>0.9136842105263151</v>
      </c>
      <c r="AH70" s="459">
        <f>AG82</f>
        <v>0.88612423894517978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2903.58</v>
      </c>
      <c r="H71" s="45">
        <f>F71*G71</f>
        <v>154935.0288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1416.3804878048775</v>
      </c>
      <c r="O71" s="47">
        <f t="shared" si="46"/>
        <v>74.546341463414606</v>
      </c>
      <c r="P71" s="48">
        <f t="shared" si="47"/>
        <v>0</v>
      </c>
      <c r="Q71" s="49">
        <f t="shared" si="48"/>
        <v>-11.558921694480134</v>
      </c>
      <c r="R71" s="425">
        <f t="shared" si="44"/>
        <v>0.86575824437950943</v>
      </c>
      <c r="S71" s="459"/>
      <c r="T71" s="50">
        <v>0.28125</v>
      </c>
      <c r="U71" s="50">
        <v>0.3666666666666667</v>
      </c>
      <c r="V71" s="421">
        <v>7</v>
      </c>
      <c r="W71" s="418">
        <f t="shared" ref="W71:W81" si="49">(U71-T71)*24*60</f>
        <v>123.00000000000004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-219.61951219512252</v>
      </c>
      <c r="AG71" s="425">
        <f>N71/K71</f>
        <v>0.86575824437950943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239</v>
      </c>
      <c r="E72" s="43"/>
      <c r="F72" s="343">
        <v>53.36</v>
      </c>
      <c r="G72" s="44">
        <v>2190.42</v>
      </c>
      <c r="H72" s="45">
        <f t="shared" ref="H72:H80" si="50">F72*G72</f>
        <v>116880.8112</v>
      </c>
      <c r="I72" s="421"/>
      <c r="J72" s="87">
        <v>19</v>
      </c>
      <c r="K72" s="57">
        <v>1636</v>
      </c>
      <c r="L72" s="86">
        <v>86.10526315789474</v>
      </c>
      <c r="M72" s="419">
        <v>19</v>
      </c>
      <c r="N72" s="44">
        <f t="shared" si="45"/>
        <v>1398.1404255319153</v>
      </c>
      <c r="O72" s="47">
        <f t="shared" si="46"/>
        <v>73.586338185890284</v>
      </c>
      <c r="P72" s="48">
        <f t="shared" si="47"/>
        <v>0</v>
      </c>
      <c r="Q72" s="49">
        <f t="shared" si="48"/>
        <v>-12.518924972004456</v>
      </c>
      <c r="R72" s="425">
        <f t="shared" si="44"/>
        <v>0.8546090620610729</v>
      </c>
      <c r="S72" s="459"/>
      <c r="T72" s="50">
        <v>0.38194444444444448</v>
      </c>
      <c r="U72" s="50">
        <v>0.44722222222222224</v>
      </c>
      <c r="V72" s="421">
        <v>22</v>
      </c>
      <c r="W72" s="418">
        <f t="shared" si="49"/>
        <v>93.999999999999986</v>
      </c>
      <c r="X72" s="53">
        <v>0.37083333333333335</v>
      </c>
      <c r="Y72" s="53">
        <v>0.38055555555555554</v>
      </c>
      <c r="Z72" s="54"/>
      <c r="AA72" s="54"/>
      <c r="AB72" s="447"/>
      <c r="AC72" s="447"/>
      <c r="AD72" s="435"/>
      <c r="AE72" s="435"/>
      <c r="AF72" s="48">
        <f>N72-K72</f>
        <v>-237.8595744680847</v>
      </c>
      <c r="AG72" s="425">
        <f>N72/K72</f>
        <v>0.8546090620610729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991</v>
      </c>
      <c r="H73" s="45">
        <f t="shared" si="50"/>
        <v>55922.13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1292.608695652174</v>
      </c>
      <c r="O73" s="47">
        <f t="shared" si="46"/>
        <v>71.811594202898561</v>
      </c>
      <c r="P73" s="48">
        <f t="shared" si="47"/>
        <v>0</v>
      </c>
      <c r="Q73" s="49">
        <f t="shared" si="48"/>
        <v>-11.521739130434767</v>
      </c>
      <c r="R73" s="425">
        <f t="shared" si="44"/>
        <v>0.86173913043478279</v>
      </c>
      <c r="S73" s="459"/>
      <c r="T73" s="50">
        <v>0.45208333333333334</v>
      </c>
      <c r="U73" s="50">
        <v>0.48402777777777778</v>
      </c>
      <c r="V73" s="421">
        <v>7</v>
      </c>
      <c r="W73" s="418">
        <f t="shared" si="49"/>
        <v>46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-207.39130434782601</v>
      </c>
      <c r="AG73" s="425">
        <f>N73/K73</f>
        <v>0.86173913043478267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242</v>
      </c>
      <c r="E74" s="177"/>
      <c r="F74" s="343">
        <v>47.51</v>
      </c>
      <c r="G74" s="44">
        <v>1916</v>
      </c>
      <c r="H74" s="45">
        <f t="shared" si="50"/>
        <v>91029.159999999989</v>
      </c>
      <c r="I74" s="421"/>
      <c r="J74" s="46">
        <v>17</v>
      </c>
      <c r="K74" s="174">
        <v>1440</v>
      </c>
      <c r="L74" s="47">
        <v>84.705882352941174</v>
      </c>
      <c r="M74" s="419">
        <v>17</v>
      </c>
      <c r="N74" s="44">
        <f t="shared" si="45"/>
        <v>1306.3636363636365</v>
      </c>
      <c r="O74" s="47">
        <f t="shared" si="46"/>
        <v>76.84491978609627</v>
      </c>
      <c r="P74" s="48">
        <f t="shared" si="47"/>
        <v>0</v>
      </c>
      <c r="Q74" s="49">
        <f t="shared" si="48"/>
        <v>-7.8609625668449041</v>
      </c>
      <c r="R74" s="425">
        <f t="shared" si="44"/>
        <v>0.90719696969696983</v>
      </c>
      <c r="S74" s="459"/>
      <c r="T74" s="50">
        <v>0.52430555555555547</v>
      </c>
      <c r="U74" s="50">
        <v>0.58541666666666659</v>
      </c>
      <c r="V74" s="421">
        <v>5</v>
      </c>
      <c r="W74" s="418">
        <f t="shared" si="49"/>
        <v>88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-133.63636363636351</v>
      </c>
      <c r="AG74" s="425">
        <f t="shared" ref="AG74:AG80" si="52">N74/K74</f>
        <v>0.90719696969696983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241</v>
      </c>
      <c r="E75" s="43"/>
      <c r="F75" s="343">
        <v>53.76</v>
      </c>
      <c r="G75" s="57">
        <v>2519</v>
      </c>
      <c r="H75" s="45">
        <f t="shared" si="50"/>
        <v>135421.44</v>
      </c>
      <c r="I75" s="421"/>
      <c r="J75" s="87">
        <v>16</v>
      </c>
      <c r="K75" s="57">
        <v>1440</v>
      </c>
      <c r="L75" s="86">
        <v>90</v>
      </c>
      <c r="M75" s="419">
        <v>16</v>
      </c>
      <c r="N75" s="44">
        <f t="shared" si="45"/>
        <v>1325.7894736842097</v>
      </c>
      <c r="O75" s="47">
        <f t="shared" si="46"/>
        <v>82.861842105263108</v>
      </c>
      <c r="P75" s="48">
        <f t="shared" si="47"/>
        <v>0</v>
      </c>
      <c r="Q75" s="49">
        <f t="shared" si="48"/>
        <v>-7.1381578947368922</v>
      </c>
      <c r="R75" s="425">
        <f t="shared" si="44"/>
        <v>0.92068713450292339</v>
      </c>
      <c r="S75" s="459"/>
      <c r="T75" s="50">
        <v>0.60069444444444431</v>
      </c>
      <c r="U75" s="50">
        <v>0.67986111111111103</v>
      </c>
      <c r="V75" s="421">
        <v>22</v>
      </c>
      <c r="W75" s="418">
        <f t="shared" si="49"/>
        <v>114.00000000000007</v>
      </c>
      <c r="X75" s="180">
        <v>0.59027777777777779</v>
      </c>
      <c r="Y75" s="180">
        <v>0.6</v>
      </c>
      <c r="Z75" s="124"/>
      <c r="AA75" s="124"/>
      <c r="AB75" s="447"/>
      <c r="AC75" s="447"/>
      <c r="AD75" s="435"/>
      <c r="AE75" s="435"/>
      <c r="AF75" s="48">
        <f t="shared" si="51"/>
        <v>-114.21052631579028</v>
      </c>
      <c r="AG75" s="425">
        <f t="shared" si="52"/>
        <v>0.92068713450292339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87"/>
      <c r="K76" s="57"/>
      <c r="L76" s="86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1351.6348391377142</v>
      </c>
      <c r="O82" s="184">
        <f t="shared" si="53"/>
        <v>76.711705131667074</v>
      </c>
      <c r="P82" s="116">
        <f>M82-J82</f>
        <v>0.16666666666666785</v>
      </c>
      <c r="Q82" s="117">
        <f>N82-K82</f>
        <v>-173.69849419561911</v>
      </c>
      <c r="R82" s="172">
        <f>O82/L82</f>
        <v>0.87837873551508261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-173.69849419561911</v>
      </c>
      <c r="AG82" s="425">
        <f>N82/K82</f>
        <v>0.88612423894517978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1843</v>
      </c>
      <c r="H83" s="84">
        <f t="shared" ref="H83:H94" si="54">F83*G83</f>
        <v>112459.86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89" si="55">G83/W83*60</f>
        <v>1348.5365853658532</v>
      </c>
      <c r="O83" s="183">
        <f t="shared" ref="O83:O89" si="56">N83/M83</f>
        <v>79.325681492109013</v>
      </c>
      <c r="P83" s="54">
        <f t="shared" ref="P83:P89" si="57">M83-J83</f>
        <v>0</v>
      </c>
      <c r="Q83" s="88">
        <f t="shared" ref="Q83:Q89" si="58">O83-L83</f>
        <v>-5.3802008608321614</v>
      </c>
      <c r="R83" s="185">
        <f t="shared" ref="R83:R89" si="59">O83/L83</f>
        <v>0.93648373983739808</v>
      </c>
      <c r="S83" s="459">
        <f>R95</f>
        <v>0.87273631461756207</v>
      </c>
      <c r="T83" s="50">
        <v>0.33333333333333331</v>
      </c>
      <c r="U83" s="50">
        <v>0.39027777777777778</v>
      </c>
      <c r="V83" s="421">
        <v>5</v>
      </c>
      <c r="W83" s="418">
        <f t="shared" ref="W83:W93" si="60">(U83-T83)*24*60</f>
        <v>82.000000000000028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-91.463414634146829</v>
      </c>
      <c r="AG83" s="425">
        <f t="shared" ref="AG83:AG173" si="62">N83/K83</f>
        <v>0.93648373983739808</v>
      </c>
      <c r="AH83" s="459">
        <f>AG95</f>
        <v>0.87117473750222696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2777.28</v>
      </c>
      <c r="H84" s="84">
        <f t="shared" si="54"/>
        <v>140724.7776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1343.8451612903223</v>
      </c>
      <c r="O84" s="183">
        <f t="shared" si="56"/>
        <v>70.728692699490651</v>
      </c>
      <c r="P84" s="54">
        <f t="shared" si="57"/>
        <v>0</v>
      </c>
      <c r="Q84" s="88">
        <f t="shared" si="58"/>
        <v>-8.2186757215619792</v>
      </c>
      <c r="R84" s="185">
        <f t="shared" si="59"/>
        <v>0.8958967741935483</v>
      </c>
      <c r="S84" s="459"/>
      <c r="T84" s="50">
        <v>0.40555555555555556</v>
      </c>
      <c r="U84" s="50">
        <v>0.4916666666666667</v>
      </c>
      <c r="V84" s="421">
        <v>22</v>
      </c>
      <c r="W84" s="418">
        <f t="shared" si="60"/>
        <v>124.00000000000004</v>
      </c>
      <c r="X84" s="53">
        <v>0.39444444444444443</v>
      </c>
      <c r="Y84" s="53">
        <v>0.40416666666666662</v>
      </c>
      <c r="Z84" s="54"/>
      <c r="AA84" s="54"/>
      <c r="AB84" s="447"/>
      <c r="AC84" s="447"/>
      <c r="AD84" s="435"/>
      <c r="AE84" s="435"/>
      <c r="AF84" s="48">
        <f t="shared" si="61"/>
        <v>-156.15483870967773</v>
      </c>
      <c r="AG84" s="425">
        <f t="shared" si="62"/>
        <v>0.89589677419354818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1976</v>
      </c>
      <c r="H85" s="84">
        <f t="shared" si="54"/>
        <v>120713.84000000001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1274.8387096774195</v>
      </c>
      <c r="O85" s="183">
        <f t="shared" si="56"/>
        <v>74.990512333965853</v>
      </c>
      <c r="P85" s="54">
        <f t="shared" si="57"/>
        <v>0</v>
      </c>
      <c r="Q85" s="88">
        <f t="shared" si="58"/>
        <v>-9.7153700189753209</v>
      </c>
      <c r="R85" s="185">
        <f t="shared" si="59"/>
        <v>0.88530465949820802</v>
      </c>
      <c r="S85" s="459"/>
      <c r="T85" s="50">
        <v>0.53194444444444444</v>
      </c>
      <c r="U85" s="50">
        <v>0.59652777777777777</v>
      </c>
      <c r="V85" s="421">
        <v>5</v>
      </c>
      <c r="W85" s="418">
        <f t="shared" si="60"/>
        <v>92.999999999999986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-165.1612903225805</v>
      </c>
      <c r="AG85" s="425">
        <f t="shared" si="62"/>
        <v>0.88530465949820802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5785</v>
      </c>
      <c r="H86" s="84">
        <f t="shared" si="54"/>
        <v>218672.99999999997</v>
      </c>
      <c r="I86" s="421"/>
      <c r="J86" s="87">
        <v>20</v>
      </c>
      <c r="K86" s="57">
        <v>2769</v>
      </c>
      <c r="L86" s="86">
        <v>138.44999999999999</v>
      </c>
      <c r="M86" s="424">
        <v>20</v>
      </c>
      <c r="N86" s="57">
        <f t="shared" si="55"/>
        <v>2268.627450980393</v>
      </c>
      <c r="O86" s="183">
        <f t="shared" si="56"/>
        <v>113.43137254901964</v>
      </c>
      <c r="P86" s="54">
        <f t="shared" si="57"/>
        <v>0</v>
      </c>
      <c r="Q86" s="88">
        <f t="shared" si="58"/>
        <v>-25.018627450980347</v>
      </c>
      <c r="R86" s="185">
        <f t="shared" si="59"/>
        <v>0.81929485409187175</v>
      </c>
      <c r="S86" s="459"/>
      <c r="T86" s="50">
        <v>0.61180555555555549</v>
      </c>
      <c r="U86" s="50">
        <v>0.71805555555555545</v>
      </c>
      <c r="V86" s="421">
        <v>22</v>
      </c>
      <c r="W86" s="418">
        <f t="shared" si="60"/>
        <v>152.99999999999994</v>
      </c>
      <c r="X86" s="53">
        <v>0.60069444444444442</v>
      </c>
      <c r="Y86" s="53">
        <v>0.61111111111111105</v>
      </c>
      <c r="Z86" s="54"/>
      <c r="AA86" s="54"/>
      <c r="AB86" s="447"/>
      <c r="AC86" s="447"/>
      <c r="AD86" s="435">
        <v>1</v>
      </c>
      <c r="AE86" s="435">
        <v>1</v>
      </c>
      <c r="AF86" s="48">
        <f t="shared" si="61"/>
        <v>-500.37254901960705</v>
      </c>
      <c r="AG86" s="425">
        <f t="shared" si="62"/>
        <v>0.81929485409187175</v>
      </c>
      <c r="AH86" s="459"/>
    </row>
    <row r="87" spans="1:34" ht="19.149999999999999" customHeight="1">
      <c r="A87" s="488"/>
      <c r="B87" s="110" t="s">
        <v>193</v>
      </c>
      <c r="C87" s="97"/>
      <c r="D87" s="186" t="s">
        <v>210</v>
      </c>
      <c r="E87" s="43"/>
      <c r="F87" s="350">
        <v>38.479999999999997</v>
      </c>
      <c r="G87" s="44">
        <v>1264.2</v>
      </c>
      <c r="H87" s="84">
        <f t="shared" si="54"/>
        <v>48646.415999999997</v>
      </c>
      <c r="I87" s="421">
        <v>1</v>
      </c>
      <c r="J87" s="87">
        <v>19</v>
      </c>
      <c r="K87" s="57">
        <v>2769</v>
      </c>
      <c r="L87" s="86">
        <v>145.73684210526315</v>
      </c>
      <c r="M87" s="424">
        <v>19</v>
      </c>
      <c r="N87" s="57">
        <f t="shared" si="55"/>
        <v>2446.8387096774154</v>
      </c>
      <c r="O87" s="183">
        <f t="shared" si="56"/>
        <v>128.78098471986397</v>
      </c>
      <c r="P87" s="54">
        <f t="shared" si="57"/>
        <v>0</v>
      </c>
      <c r="Q87" s="88">
        <f t="shared" si="58"/>
        <v>-16.955857385399185</v>
      </c>
      <c r="R87" s="185">
        <f t="shared" si="59"/>
        <v>0.88365428301820714</v>
      </c>
      <c r="S87" s="459"/>
      <c r="T87" s="50">
        <v>0.72291666666666654</v>
      </c>
      <c r="U87" s="50">
        <v>0.74444444444444435</v>
      </c>
      <c r="V87" s="421">
        <v>7</v>
      </c>
      <c r="W87" s="418">
        <f t="shared" si="60"/>
        <v>31.00000000000005</v>
      </c>
      <c r="X87" s="53"/>
      <c r="Y87" s="53"/>
      <c r="Z87" s="54"/>
      <c r="AA87" s="54"/>
      <c r="AB87" s="447"/>
      <c r="AC87" s="447"/>
      <c r="AD87" s="435"/>
      <c r="AE87" s="435">
        <v>1</v>
      </c>
      <c r="AF87" s="48">
        <f t="shared" si="61"/>
        <v>-322.16129032258459</v>
      </c>
      <c r="AG87" s="425">
        <f t="shared" si="62"/>
        <v>0.88365428301820703</v>
      </c>
      <c r="AH87" s="459"/>
    </row>
    <row r="88" spans="1:34" ht="19.149999999999999" customHeight="1">
      <c r="A88" s="488"/>
      <c r="B88" s="110" t="s">
        <v>207</v>
      </c>
      <c r="C88" s="431"/>
      <c r="D88" s="186" t="s">
        <v>246</v>
      </c>
      <c r="E88" s="43"/>
      <c r="F88" s="350">
        <v>50.67</v>
      </c>
      <c r="G88" s="57">
        <v>378.71999999999997</v>
      </c>
      <c r="H88" s="84">
        <f t="shared" si="54"/>
        <v>19189.742399999999</v>
      </c>
      <c r="I88" s="421">
        <v>1</v>
      </c>
      <c r="J88" s="87">
        <v>19</v>
      </c>
      <c r="K88" s="57">
        <v>1500</v>
      </c>
      <c r="L88" s="86">
        <v>78.94736842105263</v>
      </c>
      <c r="M88" s="424">
        <v>19</v>
      </c>
      <c r="N88" s="57">
        <f t="shared" si="55"/>
        <v>1262.4000000000044</v>
      </c>
      <c r="O88" s="183">
        <f t="shared" si="56"/>
        <v>66.442105263158126</v>
      </c>
      <c r="P88" s="54">
        <f t="shared" si="57"/>
        <v>0</v>
      </c>
      <c r="Q88" s="88">
        <f t="shared" si="58"/>
        <v>-12.505263157894504</v>
      </c>
      <c r="R88" s="185">
        <f t="shared" si="59"/>
        <v>0.8416000000000029</v>
      </c>
      <c r="S88" s="459"/>
      <c r="T88" s="50">
        <v>0.74999999999999989</v>
      </c>
      <c r="U88" s="50">
        <v>0.76249999999999984</v>
      </c>
      <c r="V88" s="421">
        <v>8</v>
      </c>
      <c r="W88" s="418">
        <f t="shared" si="60"/>
        <v>17.999999999999936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-237.59999999999559</v>
      </c>
      <c r="AG88" s="425">
        <f t="shared" si="62"/>
        <v>0.8416000000000029</v>
      </c>
      <c r="AH88" s="459"/>
    </row>
    <row r="89" spans="1:34" ht="19.149999999999999" customHeight="1">
      <c r="A89" s="488"/>
      <c r="B89" s="110" t="s">
        <v>207</v>
      </c>
      <c r="C89" s="431"/>
      <c r="D89" s="42" t="s">
        <v>217</v>
      </c>
      <c r="E89" s="43"/>
      <c r="F89" s="350">
        <v>49.91</v>
      </c>
      <c r="G89" s="114">
        <v>364.1</v>
      </c>
      <c r="H89" s="84">
        <f t="shared" si="54"/>
        <v>18172.231</v>
      </c>
      <c r="I89" s="421">
        <v>1</v>
      </c>
      <c r="J89" s="87">
        <v>17</v>
      </c>
      <c r="K89" s="57">
        <v>1565</v>
      </c>
      <c r="L89" s="86">
        <v>92.058823529411768</v>
      </c>
      <c r="M89" s="424">
        <v>17</v>
      </c>
      <c r="N89" s="57">
        <f t="shared" si="55"/>
        <v>1365.375000000005</v>
      </c>
      <c r="O89" s="183">
        <f t="shared" si="56"/>
        <v>80.31617647058853</v>
      </c>
      <c r="P89" s="54">
        <f t="shared" si="57"/>
        <v>0</v>
      </c>
      <c r="Q89" s="88">
        <f t="shared" si="58"/>
        <v>-11.742647058823238</v>
      </c>
      <c r="R89" s="185">
        <f t="shared" si="59"/>
        <v>0.87244408945687213</v>
      </c>
      <c r="S89" s="459"/>
      <c r="T89" s="50">
        <v>0.76805555555555538</v>
      </c>
      <c r="U89" s="50">
        <v>0.77916666666666645</v>
      </c>
      <c r="V89" s="421">
        <v>8</v>
      </c>
      <c r="W89" s="418">
        <f t="shared" si="60"/>
        <v>15.999999999999943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-199.624999999995</v>
      </c>
      <c r="AG89" s="425">
        <f t="shared" si="62"/>
        <v>0.87244408945687224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3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1615.7802309987733</v>
      </c>
      <c r="O95" s="203">
        <f t="shared" si="63"/>
        <v>87.716503646885116</v>
      </c>
      <c r="P95" s="204">
        <f>M95-J95</f>
        <v>0</v>
      </c>
      <c r="Q95" s="205">
        <f t="shared" ref="Q95:Q104" si="64">O95-L95</f>
        <v>-12.790948807780964</v>
      </c>
      <c r="R95" s="206">
        <f>O95/L95</f>
        <v>0.87273631461756207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2</v>
      </c>
      <c r="AF95" s="65">
        <f t="shared" si="61"/>
        <v>-238.9340547155125</v>
      </c>
      <c r="AG95" s="426">
        <f t="shared" si="62"/>
        <v>0.87117473750222696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1386.9</v>
      </c>
      <c r="H96" s="45">
        <f t="shared" ref="H96:H105" si="65">F96*G96</f>
        <v>40858.074000000001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4" si="66">G96/W96*60</f>
        <v>1109.5200000000004</v>
      </c>
      <c r="O96" s="47">
        <f t="shared" ref="O96:O104" si="67">N96/M96</f>
        <v>69.345000000000027</v>
      </c>
      <c r="P96" s="48">
        <f t="shared" ref="P96:P104" si="68">M96-J96</f>
        <v>0</v>
      </c>
      <c r="Q96" s="49">
        <f t="shared" si="64"/>
        <v>-17.217499999999973</v>
      </c>
      <c r="R96" s="425">
        <f t="shared" ref="R96:R104" si="69">O96/L96</f>
        <v>0.80109747292418809</v>
      </c>
      <c r="S96" s="459">
        <f>R108</f>
        <v>0.8560208744705291</v>
      </c>
      <c r="T96" s="89">
        <v>0.33333333333333331</v>
      </c>
      <c r="U96" s="89">
        <v>0.38541666666666663</v>
      </c>
      <c r="V96" s="435">
        <v>5</v>
      </c>
      <c r="W96" s="90">
        <f t="shared" ref="W96:W133" si="70">(U96-T96)*24*60</f>
        <v>74.999999999999972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-275.47999999999956</v>
      </c>
      <c r="AG96" s="428">
        <f t="shared" si="62"/>
        <v>0.80109747292418809</v>
      </c>
      <c r="AH96" s="468">
        <f>AG108</f>
        <v>0.85473619926471944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2613.6000000000004</v>
      </c>
      <c r="H97" s="210">
        <f t="shared" si="65"/>
        <v>76090.128440366971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1285.3770491803284</v>
      </c>
      <c r="O97" s="47">
        <f t="shared" si="67"/>
        <v>64.268852459016415</v>
      </c>
      <c r="P97" s="48">
        <f t="shared" si="68"/>
        <v>0</v>
      </c>
      <c r="Q97" s="49">
        <f t="shared" si="64"/>
        <v>-4.981147540983585</v>
      </c>
      <c r="R97" s="425">
        <f t="shared" si="69"/>
        <v>0.92807007161034538</v>
      </c>
      <c r="S97" s="459"/>
      <c r="T97" s="211">
        <v>0.40069444444444441</v>
      </c>
      <c r="U97" s="211">
        <v>0.48541666666666661</v>
      </c>
      <c r="V97" s="212">
        <v>22</v>
      </c>
      <c r="W97" s="90">
        <f t="shared" si="70"/>
        <v>121.99999999999997</v>
      </c>
      <c r="X97" s="53">
        <v>0.39027777777777778</v>
      </c>
      <c r="Y97" s="53">
        <v>0.39999999999999997</v>
      </c>
      <c r="Z97" s="54"/>
      <c r="AA97" s="54"/>
      <c r="AB97" s="447"/>
      <c r="AC97" s="447"/>
      <c r="AD97" s="212"/>
      <c r="AE97" s="212"/>
      <c r="AF97" s="213">
        <f t="shared" si="61"/>
        <v>-99.622950819671587</v>
      </c>
      <c r="AG97" s="214">
        <f t="shared" si="62"/>
        <v>0.92807007161034538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303</v>
      </c>
      <c r="H98" s="210">
        <f t="shared" si="65"/>
        <v>23437.05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1069.4117647058863</v>
      </c>
      <c r="O98" s="47">
        <f t="shared" si="67"/>
        <v>59.411764705882575</v>
      </c>
      <c r="P98" s="48">
        <f t="shared" si="68"/>
        <v>-1</v>
      </c>
      <c r="Q98" s="49">
        <f t="shared" si="64"/>
        <v>-16.377708978327945</v>
      </c>
      <c r="R98" s="425">
        <f t="shared" si="69"/>
        <v>0.78390522875817292</v>
      </c>
      <c r="S98" s="459"/>
      <c r="T98" s="89">
        <v>0.52569444444444435</v>
      </c>
      <c r="U98" s="89">
        <v>0.53749999999999987</v>
      </c>
      <c r="V98" s="435">
        <v>5</v>
      </c>
      <c r="W98" s="90">
        <f t="shared" si="70"/>
        <v>16.99999999999994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-370.5882352941137</v>
      </c>
      <c r="AG98" s="428">
        <f t="shared" si="62"/>
        <v>0.7426470588235321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802</v>
      </c>
      <c r="H99" s="210">
        <f t="shared" si="65"/>
        <v>62026.68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1300.5405405405395</v>
      </c>
      <c r="O99" s="47">
        <f t="shared" si="67"/>
        <v>72.252252252252191</v>
      </c>
      <c r="P99" s="48">
        <f t="shared" si="68"/>
        <v>0</v>
      </c>
      <c r="Q99" s="49">
        <f t="shared" si="64"/>
        <v>-7.7477477477478089</v>
      </c>
      <c r="R99" s="425">
        <f t="shared" si="69"/>
        <v>0.90315315315315237</v>
      </c>
      <c r="S99" s="459"/>
      <c r="T99" s="89">
        <v>0.54166666666666652</v>
      </c>
      <c r="U99" s="89">
        <v>0.56736111111111098</v>
      </c>
      <c r="V99" s="435">
        <v>6</v>
      </c>
      <c r="W99" s="90">
        <f t="shared" si="70"/>
        <v>37.000000000000028</v>
      </c>
      <c r="X99" s="180"/>
      <c r="Y99" s="180"/>
      <c r="Z99" s="124"/>
      <c r="AA99" s="124"/>
      <c r="AB99" s="447"/>
      <c r="AC99" s="447"/>
      <c r="AD99" s="435">
        <v>1</v>
      </c>
      <c r="AE99" s="435"/>
      <c r="AF99" s="213">
        <f t="shared" si="61"/>
        <v>-139.4594594594605</v>
      </c>
      <c r="AG99" s="214">
        <f t="shared" si="62"/>
        <v>0.90315315315315248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1493</v>
      </c>
      <c r="H100" s="210">
        <f t="shared" si="65"/>
        <v>76799.92</v>
      </c>
      <c r="I100" s="43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1244.1666666666658</v>
      </c>
      <c r="O100" s="47">
        <f t="shared" si="67"/>
        <v>62.208333333333293</v>
      </c>
      <c r="P100" s="48">
        <f t="shared" si="68"/>
        <v>0</v>
      </c>
      <c r="Q100" s="49">
        <f t="shared" si="64"/>
        <v>-9.7916666666667069</v>
      </c>
      <c r="R100" s="425">
        <f t="shared" si="69"/>
        <v>0.8640046296296291</v>
      </c>
      <c r="S100" s="459"/>
      <c r="T100" s="211">
        <v>0.57222222222222208</v>
      </c>
      <c r="U100" s="211">
        <v>0.62222222222222212</v>
      </c>
      <c r="V100" s="212">
        <v>7</v>
      </c>
      <c r="W100" s="90">
        <f t="shared" si="70"/>
        <v>72.000000000000057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-195.83333333333417</v>
      </c>
      <c r="AG100" s="428">
        <f t="shared" si="62"/>
        <v>0.8640046296296291</v>
      </c>
      <c r="AH100" s="468"/>
    </row>
    <row r="101" spans="1:34" s="218" customFormat="1" ht="19.149999999999999" customHeight="1">
      <c r="A101" s="490"/>
      <c r="B101" s="421" t="s">
        <v>203</v>
      </c>
      <c r="C101" s="55"/>
      <c r="D101" s="82" t="s">
        <v>252</v>
      </c>
      <c r="E101" s="83"/>
      <c r="F101" s="354">
        <v>29.113149847094796</v>
      </c>
      <c r="G101" s="57">
        <v>653.40000000000009</v>
      </c>
      <c r="H101" s="210">
        <f t="shared" si="65"/>
        <v>19022.532110091743</v>
      </c>
      <c r="I101" s="435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1264.6451612903206</v>
      </c>
      <c r="O101" s="47">
        <f t="shared" si="67"/>
        <v>63.232258064516031</v>
      </c>
      <c r="P101" s="48">
        <f t="shared" si="68"/>
        <v>0</v>
      </c>
      <c r="Q101" s="49">
        <f t="shared" si="64"/>
        <v>-6.0177419354839685</v>
      </c>
      <c r="R101" s="425">
        <f t="shared" si="69"/>
        <v>0.91310119948759616</v>
      </c>
      <c r="S101" s="459"/>
      <c r="T101" s="211">
        <v>0.63819444444444429</v>
      </c>
      <c r="U101" s="89">
        <v>0.6597222222222221</v>
      </c>
      <c r="V101" s="212">
        <v>23</v>
      </c>
      <c r="W101" s="90">
        <f t="shared" si="70"/>
        <v>31.00000000000005</v>
      </c>
      <c r="X101" s="220">
        <v>0.62638888888888888</v>
      </c>
      <c r="Y101" s="220">
        <v>0.63750000000000007</v>
      </c>
      <c r="Z101" s="217"/>
      <c r="AA101" s="217"/>
      <c r="AB101" s="447"/>
      <c r="AC101" s="447"/>
      <c r="AD101" s="435"/>
      <c r="AE101" s="435"/>
      <c r="AF101" s="213">
        <f t="shared" si="61"/>
        <v>-120.35483870967937</v>
      </c>
      <c r="AG101" s="214">
        <f t="shared" si="62"/>
        <v>0.91310119948759616</v>
      </c>
      <c r="AH101" s="468"/>
    </row>
    <row r="102" spans="1:34" s="218" customFormat="1" ht="19.149999999999999" customHeight="1">
      <c r="A102" s="490"/>
      <c r="B102" s="421" t="s">
        <v>118</v>
      </c>
      <c r="C102" s="175"/>
      <c r="D102" s="176" t="s">
        <v>298</v>
      </c>
      <c r="E102" s="177"/>
      <c r="F102" s="354">
        <v>30.13</v>
      </c>
      <c r="G102" s="57">
        <v>1541.3999999999999</v>
      </c>
      <c r="H102" s="210">
        <f t="shared" si="65"/>
        <v>46442.381999999998</v>
      </c>
      <c r="I102" s="421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1156.0499999999995</v>
      </c>
      <c r="O102" s="47">
        <f t="shared" si="67"/>
        <v>64.224999999999966</v>
      </c>
      <c r="P102" s="48">
        <f t="shared" si="68"/>
        <v>0</v>
      </c>
      <c r="Q102" s="49">
        <f t="shared" si="64"/>
        <v>-2.4416666666667055</v>
      </c>
      <c r="R102" s="425">
        <f t="shared" si="69"/>
        <v>0.96337499999999943</v>
      </c>
      <c r="S102" s="459"/>
      <c r="T102" s="211">
        <v>0.66458333333333319</v>
      </c>
      <c r="U102" s="211">
        <v>0.72013888888888877</v>
      </c>
      <c r="V102" s="212">
        <v>7</v>
      </c>
      <c r="W102" s="90">
        <f t="shared" si="70"/>
        <v>80.000000000000028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-43.9500000000005</v>
      </c>
      <c r="AG102" s="428">
        <f t="shared" si="62"/>
        <v>0.96337499999999954</v>
      </c>
      <c r="AH102" s="468"/>
    </row>
    <row r="103" spans="1:34" s="218" customFormat="1" ht="19.149999999999999" customHeight="1">
      <c r="A103" s="490"/>
      <c r="B103" s="421" t="s">
        <v>207</v>
      </c>
      <c r="C103" s="221"/>
      <c r="D103" s="82" t="s">
        <v>209</v>
      </c>
      <c r="E103" s="83"/>
      <c r="F103" s="354">
        <v>49.91</v>
      </c>
      <c r="G103" s="57">
        <v>466.90000000000003</v>
      </c>
      <c r="H103" s="210">
        <f t="shared" si="65"/>
        <v>23302.978999999999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1334.0000000000048</v>
      </c>
      <c r="O103" s="47">
        <f t="shared" si="67"/>
        <v>78.4705882352944</v>
      </c>
      <c r="P103" s="48">
        <f t="shared" si="68"/>
        <v>0</v>
      </c>
      <c r="Q103" s="49">
        <f t="shared" si="64"/>
        <v>-13.588235294117368</v>
      </c>
      <c r="R103" s="425">
        <f t="shared" si="69"/>
        <v>0.85239616613418834</v>
      </c>
      <c r="S103" s="459"/>
      <c r="T103" s="211">
        <v>0.72569444444444431</v>
      </c>
      <c r="U103" s="211">
        <v>0.74027777777777759</v>
      </c>
      <c r="V103" s="212">
        <v>8</v>
      </c>
      <c r="W103" s="90">
        <f t="shared" si="70"/>
        <v>20.999999999999925</v>
      </c>
      <c r="X103" s="220"/>
      <c r="Y103" s="220"/>
      <c r="Z103" s="217"/>
      <c r="AA103" s="217"/>
      <c r="AB103" s="447"/>
      <c r="AC103" s="447"/>
      <c r="AD103" s="435"/>
      <c r="AE103" s="435">
        <v>1</v>
      </c>
      <c r="AF103" s="54">
        <f t="shared" si="61"/>
        <v>-230.99999999999523</v>
      </c>
      <c r="AG103" s="428">
        <f t="shared" si="62"/>
        <v>0.85239616613418834</v>
      </c>
      <c r="AH103" s="468"/>
    </row>
    <row r="104" spans="1:34" s="218" customFormat="1" ht="19.149999999999999" customHeight="1">
      <c r="A104" s="490"/>
      <c r="B104" s="421" t="s">
        <v>203</v>
      </c>
      <c r="C104" s="223"/>
      <c r="D104" s="82" t="s">
        <v>251</v>
      </c>
      <c r="E104" s="83"/>
      <c r="F104" s="354">
        <v>29.46</v>
      </c>
      <c r="G104" s="209">
        <v>154.10000000000002</v>
      </c>
      <c r="H104" s="210">
        <f t="shared" si="65"/>
        <v>4539.786000000001</v>
      </c>
      <c r="I104" s="221">
        <v>1</v>
      </c>
      <c r="J104" s="46">
        <v>16</v>
      </c>
      <c r="K104" s="44">
        <v>1385</v>
      </c>
      <c r="L104" s="47">
        <v>86.5625</v>
      </c>
      <c r="M104" s="87">
        <v>16</v>
      </c>
      <c r="N104" s="44">
        <f t="shared" si="66"/>
        <v>1027.3333333333371</v>
      </c>
      <c r="O104" s="47">
        <f t="shared" si="67"/>
        <v>64.20833333333357</v>
      </c>
      <c r="P104" s="48">
        <f t="shared" si="68"/>
        <v>0</v>
      </c>
      <c r="Q104" s="49">
        <f t="shared" si="64"/>
        <v>-22.35416666666643</v>
      </c>
      <c r="R104" s="425">
        <f t="shared" si="69"/>
        <v>0.74175691937425059</v>
      </c>
      <c r="S104" s="460"/>
      <c r="T104" s="211">
        <v>0.74583333333333313</v>
      </c>
      <c r="U104" s="211">
        <v>0.7520833333333331</v>
      </c>
      <c r="V104" s="212">
        <v>8</v>
      </c>
      <c r="W104" s="90">
        <f t="shared" si="70"/>
        <v>8.999999999999968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-357.66666666666288</v>
      </c>
      <c r="AG104" s="214">
        <f t="shared" si="62"/>
        <v>0.74175691937425059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18.222222222222221</v>
      </c>
      <c r="K108" s="101">
        <v>1402.7777777777778</v>
      </c>
      <c r="L108" s="104">
        <v>77.571107097809872</v>
      </c>
      <c r="M108" s="101">
        <f t="shared" ref="M108:O108" si="71">AVERAGE(M96:M107)</f>
        <v>18.111111111111111</v>
      </c>
      <c r="N108" s="101">
        <f t="shared" si="71"/>
        <v>1199.004946190787</v>
      </c>
      <c r="O108" s="104">
        <f t="shared" si="71"/>
        <v>66.402486931514275</v>
      </c>
      <c r="P108" s="54">
        <f t="shared" ref="P108:P117" si="72">M108-J108</f>
        <v>-0.11111111111111072</v>
      </c>
      <c r="Q108" s="88">
        <f t="shared" ref="Q108:Q117" si="73">O108-L108</f>
        <v>-11.168620166295597</v>
      </c>
      <c r="R108" s="105">
        <f t="shared" ref="R108:R117" si="74">O108/L108</f>
        <v>0.8560208744705291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1"/>
        <v>-203.77283158699083</v>
      </c>
      <c r="AG108" s="428">
        <f t="shared" si="62"/>
        <v>0.85473619926471944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1586</v>
      </c>
      <c r="H109" s="45">
        <f t="shared" ref="H109:H119" si="75">F109*G109</f>
        <v>47525.272601794335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7" si="76">G109/W109*60</f>
        <v>1174.8148148148143</v>
      </c>
      <c r="O109" s="47">
        <f t="shared" ref="O109:O117" si="77">N109/M109</f>
        <v>65.267489711934132</v>
      </c>
      <c r="P109" s="48">
        <f t="shared" si="72"/>
        <v>0</v>
      </c>
      <c r="Q109" s="49">
        <f t="shared" si="73"/>
        <v>-1.399176954732539</v>
      </c>
      <c r="R109" s="425">
        <f t="shared" si="74"/>
        <v>0.97901234567901196</v>
      </c>
      <c r="S109" s="494">
        <f>R121</f>
        <v>0.90805675973361855</v>
      </c>
      <c r="T109" s="226">
        <v>0.5</v>
      </c>
      <c r="U109" s="226">
        <v>0.55625000000000002</v>
      </c>
      <c r="V109" s="227">
        <v>5</v>
      </c>
      <c r="W109" s="418">
        <f t="shared" si="70"/>
        <v>81.000000000000028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-25.185185185185674</v>
      </c>
      <c r="AG109" s="125">
        <f t="shared" si="62"/>
        <v>0.97901234567901196</v>
      </c>
      <c r="AH109" s="468">
        <f>AG121</f>
        <v>0.90895279816267316</v>
      </c>
    </row>
    <row r="110" spans="1:34" ht="19.149999999999999" customHeight="1">
      <c r="A110" s="492"/>
      <c r="B110" s="421" t="s">
        <v>238</v>
      </c>
      <c r="C110" s="175"/>
      <c r="D110" s="42" t="s">
        <v>260</v>
      </c>
      <c r="E110" s="177"/>
      <c r="F110" s="343">
        <v>71.55</v>
      </c>
      <c r="G110" s="174">
        <v>800</v>
      </c>
      <c r="H110" s="45">
        <f t="shared" si="75"/>
        <v>57240</v>
      </c>
      <c r="I110" s="421"/>
      <c r="J110" s="46">
        <v>18</v>
      </c>
      <c r="K110" s="44">
        <v>1385</v>
      </c>
      <c r="L110" s="47">
        <v>76.944444444444443</v>
      </c>
      <c r="M110" s="419">
        <v>18</v>
      </c>
      <c r="N110" s="44">
        <f t="shared" si="76"/>
        <v>1230.76923076923</v>
      </c>
      <c r="O110" s="47">
        <f t="shared" si="77"/>
        <v>68.376068376068332</v>
      </c>
      <c r="P110" s="48">
        <f t="shared" si="72"/>
        <v>0</v>
      </c>
      <c r="Q110" s="49">
        <f t="shared" si="73"/>
        <v>-8.5683760683761108</v>
      </c>
      <c r="R110" s="425">
        <f t="shared" si="74"/>
        <v>0.88864204387670032</v>
      </c>
      <c r="S110" s="495"/>
      <c r="T110" s="226">
        <v>0.56111111111111112</v>
      </c>
      <c r="U110" s="226">
        <v>0.58819444444444446</v>
      </c>
      <c r="V110" s="227">
        <v>7</v>
      </c>
      <c r="W110" s="418">
        <f t="shared" si="70"/>
        <v>39.000000000000021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-154.23076923076997</v>
      </c>
      <c r="AG110" s="125">
        <f t="shared" si="62"/>
        <v>0.88864204387670043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261</v>
      </c>
      <c r="E111" s="177"/>
      <c r="F111" s="343">
        <v>59.54</v>
      </c>
      <c r="G111" s="57">
        <v>1246</v>
      </c>
      <c r="H111" s="45">
        <f t="shared" si="75"/>
        <v>74186.84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1267.1186440677975</v>
      </c>
      <c r="O111" s="47">
        <f t="shared" si="77"/>
        <v>70.395480225988749</v>
      </c>
      <c r="P111" s="48">
        <f t="shared" si="72"/>
        <v>0</v>
      </c>
      <c r="Q111" s="49">
        <f t="shared" si="73"/>
        <v>-6.5489642184556942</v>
      </c>
      <c r="R111" s="425">
        <f t="shared" si="74"/>
        <v>0.91488710763017866</v>
      </c>
      <c r="S111" s="495"/>
      <c r="T111" s="226">
        <v>0.60347222222222219</v>
      </c>
      <c r="U111" s="226">
        <v>0.64444444444444438</v>
      </c>
      <c r="V111" s="227">
        <v>22</v>
      </c>
      <c r="W111" s="418">
        <f t="shared" si="70"/>
        <v>58.99999999999995</v>
      </c>
      <c r="X111" s="53">
        <v>0.59236111111111112</v>
      </c>
      <c r="Y111" s="53">
        <v>0.6020833333333333</v>
      </c>
      <c r="Z111" s="54"/>
      <c r="AA111" s="54"/>
      <c r="AB111" s="447"/>
      <c r="AC111" s="447"/>
      <c r="AD111" s="435">
        <v>1</v>
      </c>
      <c r="AE111" s="435"/>
      <c r="AF111" s="48">
        <f t="shared" si="61"/>
        <v>-117.8813559322025</v>
      </c>
      <c r="AG111" s="125">
        <f t="shared" si="62"/>
        <v>0.91488710763017866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262</v>
      </c>
      <c r="E112" s="83"/>
      <c r="F112" s="343">
        <v>55.56</v>
      </c>
      <c r="G112" s="57">
        <v>1011</v>
      </c>
      <c r="H112" s="45">
        <f t="shared" si="75"/>
        <v>56171.16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1318.695652173913</v>
      </c>
      <c r="O112" s="47">
        <f t="shared" si="77"/>
        <v>82.418478260869563</v>
      </c>
      <c r="P112" s="48">
        <f t="shared" si="72"/>
        <v>0</v>
      </c>
      <c r="Q112" s="49">
        <f t="shared" si="73"/>
        <v>-7.5815217391304373</v>
      </c>
      <c r="R112" s="425">
        <f t="shared" si="74"/>
        <v>0.91576086956521741</v>
      </c>
      <c r="S112" s="495"/>
      <c r="T112" s="226">
        <v>0.70833333333333337</v>
      </c>
      <c r="U112" s="226">
        <v>0.74027777777777781</v>
      </c>
      <c r="V112" s="227">
        <v>5</v>
      </c>
      <c r="W112" s="418">
        <f t="shared" si="70"/>
        <v>46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-121.304347826087</v>
      </c>
      <c r="AG112" s="125">
        <f t="shared" si="62"/>
        <v>0.91576086956521741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263</v>
      </c>
      <c r="E113" s="83"/>
      <c r="F113" s="343">
        <v>54.09</v>
      </c>
      <c r="G113" s="57">
        <v>835</v>
      </c>
      <c r="H113" s="45">
        <f t="shared" si="75"/>
        <v>45165.15</v>
      </c>
      <c r="I113" s="435"/>
      <c r="J113" s="46">
        <v>16</v>
      </c>
      <c r="K113" s="44">
        <v>1440</v>
      </c>
      <c r="L113" s="47">
        <v>90</v>
      </c>
      <c r="M113" s="424">
        <v>16</v>
      </c>
      <c r="N113" s="44">
        <f t="shared" si="76"/>
        <v>1318.421052631578</v>
      </c>
      <c r="O113" s="47">
        <f t="shared" si="77"/>
        <v>82.401315789473628</v>
      </c>
      <c r="P113" s="48">
        <f t="shared" si="72"/>
        <v>0</v>
      </c>
      <c r="Q113" s="49">
        <f t="shared" si="73"/>
        <v>-7.5986842105263719</v>
      </c>
      <c r="R113" s="425">
        <f t="shared" si="74"/>
        <v>0.91557017543859587</v>
      </c>
      <c r="S113" s="495"/>
      <c r="T113" s="226">
        <v>0.74513888888888891</v>
      </c>
      <c r="U113" s="226">
        <v>0.77152777777777781</v>
      </c>
      <c r="V113" s="227">
        <v>7</v>
      </c>
      <c r="W113" s="418">
        <f t="shared" si="70"/>
        <v>38.000000000000028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-121.57894736842195</v>
      </c>
      <c r="AG113" s="125">
        <f t="shared" si="62"/>
        <v>0.91557017543859587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264</v>
      </c>
      <c r="E114" s="43"/>
      <c r="F114" s="343">
        <v>52.21</v>
      </c>
      <c r="G114" s="44">
        <v>983</v>
      </c>
      <c r="H114" s="45">
        <f t="shared" si="75"/>
        <v>51322.43</v>
      </c>
      <c r="I114" s="435"/>
      <c r="J114" s="46">
        <v>17</v>
      </c>
      <c r="K114" s="44">
        <v>1440</v>
      </c>
      <c r="L114" s="47">
        <v>84.705882352941174</v>
      </c>
      <c r="M114" s="424">
        <v>17</v>
      </c>
      <c r="N114" s="44">
        <f t="shared" si="76"/>
        <v>1340.4545454545455</v>
      </c>
      <c r="O114" s="47">
        <f t="shared" si="77"/>
        <v>78.850267379679153</v>
      </c>
      <c r="P114" s="48">
        <f t="shared" si="72"/>
        <v>0</v>
      </c>
      <c r="Q114" s="49">
        <f t="shared" si="73"/>
        <v>-5.8556149732620213</v>
      </c>
      <c r="R114" s="425">
        <f t="shared" si="74"/>
        <v>0.93087121212121227</v>
      </c>
      <c r="S114" s="495"/>
      <c r="T114" s="226">
        <v>0.77569444444444446</v>
      </c>
      <c r="U114" s="226">
        <v>0.80625000000000002</v>
      </c>
      <c r="V114" s="227">
        <v>6</v>
      </c>
      <c r="W114" s="418">
        <f t="shared" si="70"/>
        <v>44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-99.545454545454504</v>
      </c>
      <c r="AG114" s="125">
        <f t="shared" si="62"/>
        <v>0.93087121212121215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265</v>
      </c>
      <c r="E115" s="83"/>
      <c r="F115" s="343">
        <v>58.17</v>
      </c>
      <c r="G115" s="229">
        <v>1138</v>
      </c>
      <c r="H115" s="45">
        <f t="shared" si="75"/>
        <v>66197.460000000006</v>
      </c>
      <c r="I115" s="435"/>
      <c r="J115" s="46">
        <v>16</v>
      </c>
      <c r="K115" s="44">
        <v>1636</v>
      </c>
      <c r="L115" s="47">
        <v>102.25</v>
      </c>
      <c r="M115" s="424">
        <v>16</v>
      </c>
      <c r="N115" s="44">
        <f t="shared" si="76"/>
        <v>1393.4693877551024</v>
      </c>
      <c r="O115" s="47">
        <f t="shared" si="77"/>
        <v>87.091836734693899</v>
      </c>
      <c r="P115" s="48">
        <f t="shared" si="72"/>
        <v>0</v>
      </c>
      <c r="Q115" s="49">
        <f t="shared" si="73"/>
        <v>-15.158163265306101</v>
      </c>
      <c r="R115" s="425">
        <f t="shared" si="74"/>
        <v>0.85175390449578381</v>
      </c>
      <c r="S115" s="495"/>
      <c r="T115" s="226">
        <v>0.81111111111111112</v>
      </c>
      <c r="U115" s="226">
        <v>0.84513888888888888</v>
      </c>
      <c r="V115" s="227">
        <v>7</v>
      </c>
      <c r="W115" s="418">
        <f t="shared" si="70"/>
        <v>48.999999999999986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-242.53061224489761</v>
      </c>
      <c r="AG115" s="125">
        <f t="shared" si="62"/>
        <v>0.85175390449578381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266</v>
      </c>
      <c r="E116" s="83"/>
      <c r="F116" s="343">
        <v>57.3</v>
      </c>
      <c r="G116" s="229">
        <v>1827</v>
      </c>
      <c r="H116" s="45">
        <f t="shared" si="75"/>
        <v>104687.09999999999</v>
      </c>
      <c r="I116" s="435"/>
      <c r="J116" s="46">
        <v>19</v>
      </c>
      <c r="K116" s="44">
        <v>1440</v>
      </c>
      <c r="L116" s="47">
        <v>75.78947368421052</v>
      </c>
      <c r="M116" s="424">
        <v>19</v>
      </c>
      <c r="N116" s="44">
        <f t="shared" si="76"/>
        <v>1320.7228915662645</v>
      </c>
      <c r="O116" s="47">
        <f t="shared" si="77"/>
        <v>69.511731135066555</v>
      </c>
      <c r="P116" s="48">
        <f t="shared" si="72"/>
        <v>0</v>
      </c>
      <c r="Q116" s="49">
        <f t="shared" si="73"/>
        <v>-6.2777425491439658</v>
      </c>
      <c r="R116" s="425">
        <f t="shared" si="74"/>
        <v>0.91716867469879493</v>
      </c>
      <c r="S116" s="495"/>
      <c r="T116" s="226">
        <v>0.86111111111111116</v>
      </c>
      <c r="U116" s="226">
        <v>0.91875000000000007</v>
      </c>
      <c r="V116" s="227">
        <v>23</v>
      </c>
      <c r="W116" s="418">
        <f t="shared" si="70"/>
        <v>83.000000000000028</v>
      </c>
      <c r="X116" s="216">
        <v>0.85</v>
      </c>
      <c r="Y116" s="216">
        <v>0.85972222222222217</v>
      </c>
      <c r="Z116" s="217"/>
      <c r="AA116" s="217"/>
      <c r="AB116" s="447"/>
      <c r="AC116" s="447"/>
      <c r="AD116" s="221"/>
      <c r="AE116" s="221"/>
      <c r="AF116" s="48">
        <f t="shared" si="61"/>
        <v>-119.27710843373552</v>
      </c>
      <c r="AG116" s="125">
        <f t="shared" si="62"/>
        <v>0.91716867469879482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267</v>
      </c>
      <c r="E117" s="83"/>
      <c r="F117" s="343">
        <v>51.06</v>
      </c>
      <c r="G117" s="229">
        <v>1840</v>
      </c>
      <c r="H117" s="45">
        <f t="shared" si="75"/>
        <v>93950.400000000009</v>
      </c>
      <c r="I117" s="435"/>
      <c r="J117" s="46">
        <v>16</v>
      </c>
      <c r="K117" s="44">
        <v>1500</v>
      </c>
      <c r="L117" s="47">
        <v>93.75</v>
      </c>
      <c r="M117" s="424">
        <v>16</v>
      </c>
      <c r="N117" s="44">
        <f t="shared" si="76"/>
        <v>1330.1204819277104</v>
      </c>
      <c r="O117" s="47">
        <f t="shared" si="77"/>
        <v>83.132530120481903</v>
      </c>
      <c r="P117" s="48">
        <f t="shared" si="72"/>
        <v>0</v>
      </c>
      <c r="Q117" s="49">
        <f t="shared" si="73"/>
        <v>-10.617469879518097</v>
      </c>
      <c r="R117" s="425">
        <f t="shared" si="74"/>
        <v>0.88674698795180695</v>
      </c>
      <c r="S117" s="495"/>
      <c r="T117" s="226">
        <v>0.92361111111111116</v>
      </c>
      <c r="U117" s="226">
        <v>0.98125000000000007</v>
      </c>
      <c r="V117" s="227">
        <v>7</v>
      </c>
      <c r="W117" s="418">
        <f t="shared" si="70"/>
        <v>83.000000000000028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-169.87951807228956</v>
      </c>
      <c r="AG117" s="125">
        <f t="shared" si="62"/>
        <v>0.88674698795180695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17.111111111111111</v>
      </c>
      <c r="N121" s="202">
        <f t="shared" si="78"/>
        <v>1299.398522351217</v>
      </c>
      <c r="O121" s="203">
        <f t="shared" si="78"/>
        <v>76.382799748250648</v>
      </c>
      <c r="P121" s="48">
        <f t="shared" ref="P121:P129" si="79">M121-J121</f>
        <v>0</v>
      </c>
      <c r="Q121" s="49">
        <f t="shared" ref="Q121:Q129" si="80">O121-L121</f>
        <v>-7.7339682064945947</v>
      </c>
      <c r="R121" s="172">
        <f t="shared" ref="R121:R129" si="81">O121/L121</f>
        <v>0.90805675973361855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0</v>
      </c>
      <c r="AF121" s="48">
        <f>N121-K121</f>
        <v>-130.15703320433863</v>
      </c>
      <c r="AG121" s="125">
        <f>N121/K121</f>
        <v>0.90895279816267316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1396</v>
      </c>
      <c r="H122" s="45">
        <f t="shared" ref="H122:H132" si="82">F122*G122</f>
        <v>81903.320000000007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29" si="83">G122/W122*60</f>
        <v>1329.5238095238108</v>
      </c>
      <c r="O122" s="237">
        <f t="shared" ref="O122:O129" si="84">N122/M122</f>
        <v>69.974937343358462</v>
      </c>
      <c r="P122" s="108">
        <f t="shared" si="79"/>
        <v>0</v>
      </c>
      <c r="Q122" s="182">
        <f t="shared" si="80"/>
        <v>-5.8145363408520581</v>
      </c>
      <c r="R122" s="109">
        <f t="shared" si="81"/>
        <v>0.92328042328042426</v>
      </c>
      <c r="S122" s="459">
        <f>R134</f>
        <v>0.90226757490054477</v>
      </c>
      <c r="T122" s="50">
        <v>0.5</v>
      </c>
      <c r="U122" s="50">
        <v>0.54374999999999996</v>
      </c>
      <c r="V122" s="227">
        <v>5</v>
      </c>
      <c r="W122" s="418">
        <f t="shared" si="70"/>
        <v>62.999999999999936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-110.47619047618923</v>
      </c>
      <c r="AG122" s="425">
        <f t="shared" si="62"/>
        <v>0.92328042328042415</v>
      </c>
      <c r="AH122" s="473">
        <f>AG134</f>
        <v>0.9103071914023132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1829</v>
      </c>
      <c r="H123" s="45">
        <f t="shared" si="82"/>
        <v>108862.08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1276.0465116279067</v>
      </c>
      <c r="O123" s="86">
        <f t="shared" si="84"/>
        <v>60.764119601328893</v>
      </c>
      <c r="P123" s="54">
        <f t="shared" si="79"/>
        <v>0</v>
      </c>
      <c r="Q123" s="88">
        <f t="shared" si="80"/>
        <v>-5.1882613510520557</v>
      </c>
      <c r="R123" s="428">
        <f t="shared" si="81"/>
        <v>0.92133322139199048</v>
      </c>
      <c r="S123" s="459"/>
      <c r="T123" s="50">
        <v>0.54930555555555549</v>
      </c>
      <c r="U123" s="50">
        <v>0.60902777777777772</v>
      </c>
      <c r="V123" s="227">
        <v>8</v>
      </c>
      <c r="W123" s="418">
        <f t="shared" si="70"/>
        <v>86.000000000000014</v>
      </c>
      <c r="X123" s="53"/>
      <c r="Y123" s="53"/>
      <c r="Z123" s="54"/>
      <c r="AA123" s="54"/>
      <c r="AB123" s="447"/>
      <c r="AC123" s="447"/>
      <c r="AD123" s="435">
        <v>1</v>
      </c>
      <c r="AE123" s="435"/>
      <c r="AF123" s="48">
        <f t="shared" si="61"/>
        <v>-108.95348837209326</v>
      </c>
      <c r="AG123" s="425">
        <f t="shared" si="62"/>
        <v>0.92133322139199048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1691</v>
      </c>
      <c r="H124" s="45">
        <f t="shared" si="82"/>
        <v>108088.72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1334.9999999999989</v>
      </c>
      <c r="O124" s="237">
        <f t="shared" si="84"/>
        <v>70.263157894736779</v>
      </c>
      <c r="P124" s="108">
        <f t="shared" si="79"/>
        <v>0</v>
      </c>
      <c r="Q124" s="182">
        <f t="shared" si="80"/>
        <v>-5.5263157894737418</v>
      </c>
      <c r="R124" s="109">
        <f t="shared" si="81"/>
        <v>0.92708333333333259</v>
      </c>
      <c r="S124" s="497"/>
      <c r="T124" s="50">
        <v>0.62430555555555545</v>
      </c>
      <c r="U124" s="50">
        <v>0.67708333333333326</v>
      </c>
      <c r="V124" s="227">
        <v>22</v>
      </c>
      <c r="W124" s="418">
        <f t="shared" si="70"/>
        <v>76.000000000000057</v>
      </c>
      <c r="X124" s="188">
        <v>0.61388888888888882</v>
      </c>
      <c r="Y124" s="188">
        <v>0.62361111111111112</v>
      </c>
      <c r="Z124" s="54"/>
      <c r="AA124" s="54"/>
      <c r="AB124" s="447"/>
      <c r="AC124" s="447"/>
      <c r="AD124" s="435"/>
      <c r="AE124" s="435"/>
      <c r="AF124" s="108">
        <f t="shared" si="61"/>
        <v>-105.00000000000114</v>
      </c>
      <c r="AG124" s="109">
        <f t="shared" si="62"/>
        <v>0.92708333333333259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1496</v>
      </c>
      <c r="H125" s="45">
        <f t="shared" si="82"/>
        <v>84957.84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1447.7419354838723</v>
      </c>
      <c r="O125" s="237">
        <f t="shared" si="84"/>
        <v>80.430107526881798</v>
      </c>
      <c r="P125" s="108">
        <f t="shared" si="79"/>
        <v>0</v>
      </c>
      <c r="Q125" s="182">
        <f t="shared" si="80"/>
        <v>-10.458781362007088</v>
      </c>
      <c r="R125" s="109">
        <f t="shared" si="81"/>
        <v>0.88492783342534986</v>
      </c>
      <c r="S125" s="497"/>
      <c r="T125" s="50">
        <v>0.71736111111111101</v>
      </c>
      <c r="U125" s="50">
        <v>0.76041666666666652</v>
      </c>
      <c r="V125" s="227">
        <v>5</v>
      </c>
      <c r="W125" s="418">
        <f t="shared" si="70"/>
        <v>61.999999999999943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-188.25806451612766</v>
      </c>
      <c r="AG125" s="425">
        <f t="shared" si="62"/>
        <v>0.88492783342534986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1220</v>
      </c>
      <c r="H126" s="45">
        <f t="shared" si="82"/>
        <v>69381.399999999994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1435.2941176470595</v>
      </c>
      <c r="O126" s="86">
        <f t="shared" si="84"/>
        <v>79.738562091503297</v>
      </c>
      <c r="P126" s="54">
        <f t="shared" si="79"/>
        <v>0</v>
      </c>
      <c r="Q126" s="88">
        <f t="shared" si="80"/>
        <v>-11.150326797385588</v>
      </c>
      <c r="R126" s="428">
        <f t="shared" si="81"/>
        <v>0.87731914281605095</v>
      </c>
      <c r="S126" s="497"/>
      <c r="T126" s="50">
        <v>0.76527777777777761</v>
      </c>
      <c r="U126" s="50">
        <v>0.80069444444444426</v>
      </c>
      <c r="V126" s="227">
        <v>7</v>
      </c>
      <c r="W126" s="418">
        <f t="shared" si="70"/>
        <v>50.999999999999979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-200.70588235294053</v>
      </c>
      <c r="AG126" s="109">
        <f t="shared" si="62"/>
        <v>0.87731914281605106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1539</v>
      </c>
      <c r="H127" s="45">
        <f t="shared" si="82"/>
        <v>73256.400000000009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1319.1428571428557</v>
      </c>
      <c r="O127" s="86">
        <f t="shared" si="84"/>
        <v>69.42857142857136</v>
      </c>
      <c r="P127" s="54">
        <f t="shared" si="79"/>
        <v>0</v>
      </c>
      <c r="Q127" s="88">
        <f t="shared" si="80"/>
        <v>-6.3609022556391608</v>
      </c>
      <c r="R127" s="428">
        <f t="shared" si="81"/>
        <v>0.91607142857142776</v>
      </c>
      <c r="S127" s="497"/>
      <c r="T127" s="50">
        <v>0.80555555555555536</v>
      </c>
      <c r="U127" s="50">
        <v>0.85416666666666652</v>
      </c>
      <c r="V127" s="421">
        <v>7</v>
      </c>
      <c r="W127" s="418">
        <f t="shared" si="70"/>
        <v>70.000000000000071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-120.85714285714425</v>
      </c>
      <c r="AG127" s="109">
        <f t="shared" si="62"/>
        <v>0.91607142857142765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1265</v>
      </c>
      <c r="H128" s="45">
        <f t="shared" si="82"/>
        <v>64097.55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1380.0000000000009</v>
      </c>
      <c r="O128" s="86">
        <f t="shared" si="84"/>
        <v>76.666666666666714</v>
      </c>
      <c r="P128" s="54">
        <f t="shared" si="79"/>
        <v>0</v>
      </c>
      <c r="Q128" s="88">
        <f t="shared" si="80"/>
        <v>-6.6666666666666146</v>
      </c>
      <c r="R128" s="428">
        <f t="shared" si="81"/>
        <v>0.9200000000000006</v>
      </c>
      <c r="S128" s="497"/>
      <c r="T128" s="50">
        <v>0.8701388888888888</v>
      </c>
      <c r="U128" s="50">
        <v>0.90833333333333321</v>
      </c>
      <c r="V128" s="421">
        <v>23</v>
      </c>
      <c r="W128" s="418">
        <f t="shared" si="70"/>
        <v>54.999999999999964</v>
      </c>
      <c r="X128" s="64">
        <v>0.85833333333333339</v>
      </c>
      <c r="Y128" s="64">
        <v>0.86944444444444446</v>
      </c>
      <c r="Z128" s="54"/>
      <c r="AA128" s="54"/>
      <c r="AB128" s="447"/>
      <c r="AC128" s="447"/>
      <c r="AD128" s="435"/>
      <c r="AE128" s="435"/>
      <c r="AF128" s="48">
        <f t="shared" si="61"/>
        <v>-119.99999999999909</v>
      </c>
      <c r="AG128" s="425">
        <f t="shared" si="62"/>
        <v>0.9200000000000006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277</v>
      </c>
      <c r="E129" s="60"/>
      <c r="F129" s="343">
        <v>56.43</v>
      </c>
      <c r="G129" s="57">
        <v>1242</v>
      </c>
      <c r="H129" s="45">
        <f t="shared" si="82"/>
        <v>70086.06</v>
      </c>
      <c r="I129" s="435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1380.0000000000007</v>
      </c>
      <c r="O129" s="86">
        <f t="shared" si="84"/>
        <v>81.176470588235333</v>
      </c>
      <c r="P129" s="54">
        <f t="shared" si="79"/>
        <v>1</v>
      </c>
      <c r="Q129" s="88">
        <f t="shared" si="80"/>
        <v>-12.573529411764667</v>
      </c>
      <c r="R129" s="428">
        <f t="shared" si="81"/>
        <v>0.86588235294117688</v>
      </c>
      <c r="S129" s="497"/>
      <c r="T129" s="50">
        <v>0.91319444444444431</v>
      </c>
      <c r="U129" s="50">
        <v>0.95069444444444429</v>
      </c>
      <c r="V129" s="421">
        <v>7</v>
      </c>
      <c r="W129" s="418">
        <f t="shared" si="70"/>
        <v>53.999999999999972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-119.99999999999932</v>
      </c>
      <c r="AG129" s="109">
        <f t="shared" si="62"/>
        <v>0.92000000000000048</v>
      </c>
      <c r="AH129" s="460"/>
    </row>
    <row r="130" spans="1:34" ht="19.149999999999999" customHeight="1">
      <c r="A130" s="496"/>
      <c r="B130" s="200">
        <v>0</v>
      </c>
      <c r="C130" s="157"/>
      <c r="D130" s="59"/>
      <c r="E130" s="60"/>
      <c r="F130" s="343" t="s">
        <v>109</v>
      </c>
      <c r="G130" s="57"/>
      <c r="H130" s="45">
        <f t="shared" si="82"/>
        <v>0</v>
      </c>
      <c r="I130" s="435"/>
      <c r="J130" s="46"/>
      <c r="K130" s="44"/>
      <c r="L130" s="47"/>
      <c r="M130" s="424"/>
      <c r="N130" s="57"/>
      <c r="O130" s="86"/>
      <c r="P130" s="54"/>
      <c r="Q130" s="88"/>
      <c r="R130" s="428"/>
      <c r="S130" s="497"/>
      <c r="T130" s="50"/>
      <c r="U130" s="50"/>
      <c r="V130" s="421"/>
      <c r="W130" s="418">
        <f t="shared" si="70"/>
        <v>0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0</v>
      </c>
      <c r="AG130" s="109" t="e">
        <f t="shared" si="62"/>
        <v>#DIV/0!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1362.8436539281881</v>
      </c>
      <c r="O134" s="243">
        <f t="shared" si="85"/>
        <v>73.555324142660339</v>
      </c>
      <c r="P134" s="51">
        <f t="shared" ref="P134:P143" si="86">M134-J134</f>
        <v>0.125</v>
      </c>
      <c r="Q134" s="139">
        <f t="shared" ref="Q134:Q143" si="87">O134-L134</f>
        <v>-7.9674149968551262</v>
      </c>
      <c r="R134" s="244">
        <f t="shared" ref="R134:R143" si="88">O134/L134</f>
        <v>0.90226757490054477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-134.28134607181187</v>
      </c>
      <c r="AG134" s="425">
        <f t="shared" si="62"/>
        <v>0.9103071914023132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1612</v>
      </c>
      <c r="H135" s="245">
        <f t="shared" ref="H135:H146" si="89">F135*G135</f>
        <v>87193.08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1422.3529411764687</v>
      </c>
      <c r="O135" s="115">
        <f t="shared" ref="O135:O143" si="91">N135/M135</f>
        <v>83.667820069204041</v>
      </c>
      <c r="P135" s="54">
        <f t="shared" si="86"/>
        <v>1</v>
      </c>
      <c r="Q135" s="88">
        <f t="shared" si="87"/>
        <v>-10.082179930795959</v>
      </c>
      <c r="R135" s="428">
        <f t="shared" si="88"/>
        <v>0.89245674740484315</v>
      </c>
      <c r="S135" s="495">
        <f>R147</f>
        <v>0.91588715060301729</v>
      </c>
      <c r="T135" s="246">
        <v>0.5</v>
      </c>
      <c r="U135" s="50">
        <v>0.54722222222222228</v>
      </c>
      <c r="V135" s="142">
        <v>5</v>
      </c>
      <c r="W135" s="247">
        <f t="shared" ref="W135:W147" si="92">(U135-T135)*24*60</f>
        <v>68.000000000000085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-77.647058823531324</v>
      </c>
      <c r="AG135" s="120">
        <f t="shared" si="62"/>
        <v>0.94823529411764573</v>
      </c>
      <c r="AH135" s="468">
        <f>AG147</f>
        <v>0.93041643824175602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1139.2</v>
      </c>
      <c r="H136" s="84">
        <f t="shared" si="89"/>
        <v>60685.184000000008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1424.0000000000005</v>
      </c>
      <c r="O136" s="86">
        <f t="shared" si="91"/>
        <v>89.000000000000028</v>
      </c>
      <c r="P136" s="54">
        <f t="shared" si="86"/>
        <v>0</v>
      </c>
      <c r="Q136" s="88">
        <f t="shared" si="87"/>
        <v>-4.7499999999999716</v>
      </c>
      <c r="R136" s="428">
        <f t="shared" si="88"/>
        <v>0.94933333333333358</v>
      </c>
      <c r="S136" s="495"/>
      <c r="T136" s="246">
        <v>0.55277777777777781</v>
      </c>
      <c r="U136" s="50">
        <v>0.58611111111111114</v>
      </c>
      <c r="V136" s="142">
        <v>8</v>
      </c>
      <c r="W136" s="247">
        <f t="shared" si="92"/>
        <v>47.999999999999986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-75.999999999999545</v>
      </c>
      <c r="AG136" s="125">
        <f t="shared" si="62"/>
        <v>0.94933333333333358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280</v>
      </c>
      <c r="E137" s="83"/>
      <c r="F137" s="343">
        <v>57.734999999999999</v>
      </c>
      <c r="G137" s="209">
        <v>1721</v>
      </c>
      <c r="H137" s="84">
        <f t="shared" si="89"/>
        <v>99361.934999999998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1395.4054054054045</v>
      </c>
      <c r="O137" s="86">
        <f t="shared" si="91"/>
        <v>87.212837837837782</v>
      </c>
      <c r="P137" s="54">
        <f t="shared" si="86"/>
        <v>0</v>
      </c>
      <c r="Q137" s="88">
        <f t="shared" si="87"/>
        <v>-10.599662162162218</v>
      </c>
      <c r="R137" s="428">
        <f t="shared" si="88"/>
        <v>0.8916328469044118</v>
      </c>
      <c r="S137" s="495"/>
      <c r="T137" s="50">
        <v>0.6020833333333333</v>
      </c>
      <c r="U137" s="50">
        <v>0.65347222222222223</v>
      </c>
      <c r="V137" s="249">
        <v>23</v>
      </c>
      <c r="W137" s="247">
        <f t="shared" si="92"/>
        <v>74.000000000000057</v>
      </c>
      <c r="X137" s="53">
        <v>0.59027777777777779</v>
      </c>
      <c r="Y137" s="53">
        <v>0.60138888888888886</v>
      </c>
      <c r="Z137" s="54"/>
      <c r="AA137" s="54"/>
      <c r="AB137" s="447"/>
      <c r="AC137" s="447"/>
      <c r="AD137" s="435"/>
      <c r="AE137" s="435"/>
      <c r="AF137" s="48">
        <f t="shared" si="61"/>
        <v>-169.59459459459549</v>
      </c>
      <c r="AG137" s="125">
        <f t="shared" si="62"/>
        <v>0.8916328469044118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1410</v>
      </c>
      <c r="H138" s="84">
        <f t="shared" si="89"/>
        <v>71444.7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1410.0000000000014</v>
      </c>
      <c r="O138" s="86">
        <f t="shared" si="91"/>
        <v>78.333333333333414</v>
      </c>
      <c r="P138" s="54">
        <f t="shared" si="86"/>
        <v>0</v>
      </c>
      <c r="Q138" s="88">
        <f t="shared" si="87"/>
        <v>-4.9999999999999147</v>
      </c>
      <c r="R138" s="434">
        <f t="shared" si="88"/>
        <v>0.94000000000000106</v>
      </c>
      <c r="S138" s="495"/>
      <c r="T138" s="50">
        <v>0.65833333333333333</v>
      </c>
      <c r="U138" s="50">
        <v>0.7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-89.999999999998636</v>
      </c>
      <c r="AG138" s="125">
        <f t="shared" si="62"/>
        <v>0.94000000000000095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1599</v>
      </c>
      <c r="H139" s="84">
        <f t="shared" si="89"/>
        <v>81517.01999999999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1314.2465753424647</v>
      </c>
      <c r="O139" s="86">
        <f t="shared" si="91"/>
        <v>65.712328767123239</v>
      </c>
      <c r="P139" s="54">
        <f t="shared" si="86"/>
        <v>0</v>
      </c>
      <c r="Q139" s="88">
        <f t="shared" si="87"/>
        <v>-6.287671232876761</v>
      </c>
      <c r="R139" s="428">
        <f t="shared" si="88"/>
        <v>0.9126712328767117</v>
      </c>
      <c r="S139" s="495"/>
      <c r="T139" s="50">
        <v>0.7402777777777777</v>
      </c>
      <c r="U139" s="50">
        <v>0.79097222222222219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-125.75342465753533</v>
      </c>
      <c r="AG139" s="125">
        <f t="shared" si="62"/>
        <v>0.91267123287671159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929</v>
      </c>
      <c r="H140" s="84">
        <f t="shared" si="89"/>
        <v>47072.43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1393.4999999999995</v>
      </c>
      <c r="O140" s="86">
        <f t="shared" si="91"/>
        <v>81.970588235294088</v>
      </c>
      <c r="P140" s="54">
        <f t="shared" si="86"/>
        <v>0</v>
      </c>
      <c r="Q140" s="88">
        <f t="shared" si="87"/>
        <v>-6.2647058823529704</v>
      </c>
      <c r="R140" s="428">
        <f t="shared" si="88"/>
        <v>0.92899999999999971</v>
      </c>
      <c r="S140" s="502"/>
      <c r="T140" s="63">
        <v>0.79583333333333328</v>
      </c>
      <c r="U140" s="252">
        <v>0.82361111111111107</v>
      </c>
      <c r="V140" s="253">
        <v>7</v>
      </c>
      <c r="W140" s="247">
        <f t="shared" si="92"/>
        <v>40.000000000000014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-106.50000000000045</v>
      </c>
      <c r="AG140" s="125">
        <f t="shared" si="62"/>
        <v>0.92899999999999971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1903</v>
      </c>
      <c r="H141" s="84">
        <f t="shared" si="89"/>
        <v>96900.760000000009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1343.2941176470586</v>
      </c>
      <c r="O141" s="86">
        <f t="shared" si="91"/>
        <v>70.699690402476762</v>
      </c>
      <c r="P141" s="54">
        <f t="shared" si="86"/>
        <v>0</v>
      </c>
      <c r="Q141" s="88">
        <f t="shared" si="87"/>
        <v>-5.0897832817337587</v>
      </c>
      <c r="R141" s="428">
        <f t="shared" si="88"/>
        <v>0.93284313725490176</v>
      </c>
      <c r="S141" s="502"/>
      <c r="T141" s="63">
        <v>0.82916666666666661</v>
      </c>
      <c r="U141" s="252">
        <v>0.8881944444444444</v>
      </c>
      <c r="V141" s="55">
        <v>8</v>
      </c>
      <c r="W141" s="247">
        <f t="shared" si="92"/>
        <v>85.000000000000014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-96.705882352941444</v>
      </c>
      <c r="AG141" s="125">
        <f t="shared" si="62"/>
        <v>0.93284313725490176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816</v>
      </c>
      <c r="H142" s="84">
        <f t="shared" si="89"/>
        <v>41346.720000000001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1359.9999999999991</v>
      </c>
      <c r="O142" s="86">
        <f t="shared" si="91"/>
        <v>79.999999999999943</v>
      </c>
      <c r="P142" s="54">
        <f t="shared" si="86"/>
        <v>0</v>
      </c>
      <c r="Q142" s="88">
        <f t="shared" si="87"/>
        <v>-4.7058823529412308</v>
      </c>
      <c r="R142" s="428">
        <f t="shared" si="88"/>
        <v>0.94444444444444375</v>
      </c>
      <c r="S142" s="502"/>
      <c r="T142" s="63">
        <v>0.90347222222222212</v>
      </c>
      <c r="U142" s="252">
        <v>0.92847222222222214</v>
      </c>
      <c r="V142" s="55">
        <v>22</v>
      </c>
      <c r="W142" s="247">
        <f t="shared" si="92"/>
        <v>36.000000000000028</v>
      </c>
      <c r="X142" s="53">
        <v>0.89236111111111116</v>
      </c>
      <c r="Y142" s="53">
        <v>0.90277777777777779</v>
      </c>
      <c r="Z142" s="54"/>
      <c r="AA142" s="54"/>
      <c r="AB142" s="447"/>
      <c r="AC142" s="447"/>
      <c r="AD142" s="435"/>
      <c r="AE142" s="435"/>
      <c r="AF142" s="48">
        <f t="shared" si="61"/>
        <v>-80.000000000000909</v>
      </c>
      <c r="AG142" s="125">
        <f t="shared" si="62"/>
        <v>0.94444444444444386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1246</v>
      </c>
      <c r="H143" s="84">
        <f t="shared" si="89"/>
        <v>62910.54</v>
      </c>
      <c r="I143" s="43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1335.0000000000011</v>
      </c>
      <c r="O143" s="86">
        <f t="shared" si="91"/>
        <v>89.000000000000071</v>
      </c>
      <c r="P143" s="54">
        <f t="shared" si="86"/>
        <v>1</v>
      </c>
      <c r="Q143" s="88">
        <f t="shared" si="87"/>
        <v>-13.85714285714279</v>
      </c>
      <c r="R143" s="428">
        <f t="shared" si="88"/>
        <v>0.86527777777777848</v>
      </c>
      <c r="S143" s="502"/>
      <c r="T143" s="63">
        <v>0.93333333333333324</v>
      </c>
      <c r="U143" s="252">
        <v>0.9722222222222221</v>
      </c>
      <c r="V143" s="55">
        <v>7</v>
      </c>
      <c r="W143" s="247">
        <f t="shared" si="92"/>
        <v>55.999999999999957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-104.99999999999886</v>
      </c>
      <c r="AG143" s="125">
        <f t="shared" si="62"/>
        <v>0.92708333333333415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1377.5332266190444</v>
      </c>
      <c r="O147" s="243">
        <f t="shared" si="93"/>
        <v>80.621844293918826</v>
      </c>
      <c r="P147" s="51">
        <f t="shared" ref="P147:P154" si="94">M147-J147</f>
        <v>0.22222222222222143</v>
      </c>
      <c r="Q147" s="139">
        <f t="shared" ref="Q147:Q154" si="95">O147-L147</f>
        <v>-7.4041141888895083</v>
      </c>
      <c r="R147" s="258">
        <f t="shared" ref="R147:R154" si="96">O147/L147</f>
        <v>0.91588715060301729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0</v>
      </c>
      <c r="AF147" s="204">
        <f t="shared" si="61"/>
        <v>-103.02232893651126</v>
      </c>
      <c r="AG147" s="259">
        <f t="shared" si="62"/>
        <v>0.93041643824175602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2567</v>
      </c>
      <c r="H148" s="84">
        <f t="shared" ref="H148:H172" si="97">F148*G148</f>
        <v>94773.64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1426.1111111111109</v>
      </c>
      <c r="O148" s="47">
        <f t="shared" ref="O148:O154" si="99">N148/M148</f>
        <v>118.84259259259257</v>
      </c>
      <c r="P148" s="48">
        <f t="shared" si="94"/>
        <v>0</v>
      </c>
      <c r="Q148" s="49">
        <f t="shared" si="95"/>
        <v>-47.82407407407409</v>
      </c>
      <c r="R148" s="425">
        <f t="shared" si="96"/>
        <v>0.71305555555555544</v>
      </c>
      <c r="S148" s="506">
        <f>R160</f>
        <v>0.84226561469447703</v>
      </c>
      <c r="T148" s="246">
        <v>0.45833333333333331</v>
      </c>
      <c r="U148" s="50">
        <v>0.53333333333333333</v>
      </c>
      <c r="V148" s="421">
        <v>5</v>
      </c>
      <c r="W148" s="418">
        <f>(U148-T148)*24*60</f>
        <v>108.00000000000001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-573.88888888888914</v>
      </c>
      <c r="AG148" s="125">
        <f t="shared" si="62"/>
        <v>0.71305555555555544</v>
      </c>
      <c r="AH148" s="468">
        <f>AG160</f>
        <v>0.81564206326176258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819.34999999999991</v>
      </c>
      <c r="H149" s="84">
        <f t="shared" si="97"/>
        <v>21712.774999999998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1445.9117647058804</v>
      </c>
      <c r="O149" s="47">
        <f t="shared" si="99"/>
        <v>120.49264705882337</v>
      </c>
      <c r="P149" s="48">
        <f t="shared" si="94"/>
        <v>0</v>
      </c>
      <c r="Q149" s="49">
        <f t="shared" si="95"/>
        <v>-46.174019607843292</v>
      </c>
      <c r="R149" s="425">
        <f t="shared" si="96"/>
        <v>0.72295588235294028</v>
      </c>
      <c r="S149" s="507"/>
      <c r="T149" s="246">
        <v>0.53680555555555554</v>
      </c>
      <c r="U149" s="50">
        <v>0.56041666666666667</v>
      </c>
      <c r="V149" s="421">
        <v>5</v>
      </c>
      <c r="W149" s="418">
        <f t="shared" ref="W149:W159" si="100">(U149-T149)*24*60</f>
        <v>34.000000000000043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-554.08823529411961</v>
      </c>
      <c r="AG149" s="125">
        <f t="shared" si="62"/>
        <v>0.72295588235294017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167</v>
      </c>
      <c r="H150" s="84">
        <f t="shared" si="97"/>
        <v>9270.17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1252.5000000000045</v>
      </c>
      <c r="O150" s="47">
        <f t="shared" si="99"/>
        <v>104.37500000000038</v>
      </c>
      <c r="P150" s="48">
        <f t="shared" si="94"/>
        <v>0</v>
      </c>
      <c r="Q150" s="49">
        <f t="shared" si="95"/>
        <v>-20.624999999999616</v>
      </c>
      <c r="R150" s="425">
        <f t="shared" si="96"/>
        <v>0.83500000000000307</v>
      </c>
      <c r="S150" s="507"/>
      <c r="T150" s="246">
        <v>0.70833333333333337</v>
      </c>
      <c r="U150" s="50">
        <v>0.71388888888888891</v>
      </c>
      <c r="V150" s="421">
        <v>5</v>
      </c>
      <c r="W150" s="418">
        <f t="shared" si="100"/>
        <v>7.9999999999999716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-247.49999999999545</v>
      </c>
      <c r="AG150" s="125">
        <f t="shared" si="62"/>
        <v>0.83500000000000307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1315</v>
      </c>
      <c r="H151" s="84">
        <f t="shared" si="97"/>
        <v>37569.550000000003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1434.5454545454554</v>
      </c>
      <c r="O151" s="47">
        <f t="shared" si="99"/>
        <v>119.54545454545462</v>
      </c>
      <c r="P151" s="48">
        <f t="shared" si="94"/>
        <v>0</v>
      </c>
      <c r="Q151" s="49">
        <f t="shared" si="95"/>
        <v>-5.4545454545453822</v>
      </c>
      <c r="R151" s="425">
        <f t="shared" si="96"/>
        <v>0.95636363636363697</v>
      </c>
      <c r="S151" s="507"/>
      <c r="T151" s="246">
        <v>0.71736111111111112</v>
      </c>
      <c r="U151" s="50">
        <v>0.75555555555555554</v>
      </c>
      <c r="V151" s="421">
        <v>5</v>
      </c>
      <c r="W151" s="418">
        <f t="shared" si="100"/>
        <v>54.999999999999964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-65.454545454544586</v>
      </c>
      <c r="AG151" s="125">
        <f t="shared" si="62"/>
        <v>0.95636363636363697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425">
        <f t="shared" si="96"/>
        <v>0.67428571428571671</v>
      </c>
      <c r="S152" s="507"/>
      <c r="T152" s="261">
        <v>0.75902777777777775</v>
      </c>
      <c r="U152" s="63">
        <v>0.76874999999999993</v>
      </c>
      <c r="V152" s="422">
        <v>5</v>
      </c>
      <c r="W152" s="418">
        <f t="shared" si="100"/>
        <v>13.99999999999995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1191</v>
      </c>
      <c r="H153" s="84">
        <f t="shared" si="97"/>
        <v>22533.72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1984.9999999999984</v>
      </c>
      <c r="O153" s="47">
        <f t="shared" si="99"/>
        <v>396.99999999999966</v>
      </c>
      <c r="P153" s="48">
        <f t="shared" si="94"/>
        <v>0</v>
      </c>
      <c r="Q153" s="49">
        <f t="shared" si="95"/>
        <v>-43.000000000000341</v>
      </c>
      <c r="R153" s="425">
        <f t="shared" si="96"/>
        <v>0.90227272727272645</v>
      </c>
      <c r="S153" s="507"/>
      <c r="T153" s="261">
        <v>0.77222222222222214</v>
      </c>
      <c r="U153" s="63">
        <v>0.79722222222222217</v>
      </c>
      <c r="V153" s="422">
        <v>5</v>
      </c>
      <c r="W153" s="418">
        <f t="shared" si="100"/>
        <v>36.000000000000028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-215.00000000000159</v>
      </c>
      <c r="AG153" s="125">
        <f t="shared" si="62"/>
        <v>0.90227272727272656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1147</v>
      </c>
      <c r="H154" s="84">
        <f t="shared" si="97"/>
        <v>20313.370000000003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1966.2857142857122</v>
      </c>
      <c r="O154" s="47">
        <f t="shared" si="99"/>
        <v>393.25714285714241</v>
      </c>
      <c r="P154" s="48">
        <f t="shared" si="94"/>
        <v>0</v>
      </c>
      <c r="Q154" s="49">
        <f t="shared" si="95"/>
        <v>-46.742857142857588</v>
      </c>
      <c r="R154" s="425">
        <f t="shared" si="96"/>
        <v>0.89376623376623276</v>
      </c>
      <c r="S154" s="507"/>
      <c r="T154" s="261">
        <v>0.80069444444444438</v>
      </c>
      <c r="U154" s="63">
        <v>0.82499999999999996</v>
      </c>
      <c r="V154" s="422">
        <v>5</v>
      </c>
      <c r="W154" s="418">
        <f t="shared" si="100"/>
        <v>35.000000000000036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-233.71428571428783</v>
      </c>
      <c r="AG154" s="125">
        <f t="shared" si="62"/>
        <v>0.89376623376623276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264"/>
      <c r="AG155" s="129"/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1503.1118022966768</v>
      </c>
      <c r="O160" s="270">
        <f t="shared" si="101"/>
        <v>191.11407876281822</v>
      </c>
      <c r="P160" s="65">
        <f t="shared" ref="P160:P163" si="102">M160-J160</f>
        <v>0</v>
      </c>
      <c r="Q160" s="74">
        <f t="shared" ref="Q160:Q163" si="103">O160-L160</f>
        <v>-35.790683141943674</v>
      </c>
      <c r="R160" s="271">
        <f>O160/L160</f>
        <v>0.84226561469447703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-339.74534056046605</v>
      </c>
      <c r="AG160" s="129">
        <f t="shared" si="62"/>
        <v>0.81564206326176258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2862.6</v>
      </c>
      <c r="H161" s="84">
        <f t="shared" ref="H161:H170" si="104">F161*G161</f>
        <v>86250.137999999992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1168.408163265306</v>
      </c>
      <c r="O161" s="86">
        <f t="shared" ref="O161:O165" si="106">N161/M161</f>
        <v>64.911564625850332</v>
      </c>
      <c r="P161" s="54">
        <f t="shared" si="102"/>
        <v>0</v>
      </c>
      <c r="Q161" s="88">
        <f t="shared" si="103"/>
        <v>-1.7551020408163396</v>
      </c>
      <c r="R161" s="428">
        <f t="shared" ref="R161:R163" si="107">O161/L161</f>
        <v>0.9736734693877549</v>
      </c>
      <c r="S161" s="468">
        <f>R173</f>
        <v>0.91390106267643367</v>
      </c>
      <c r="T161" s="89">
        <v>0.16666666666666666</v>
      </c>
      <c r="U161" s="89">
        <v>0.26874999999999999</v>
      </c>
      <c r="V161" s="435">
        <v>5</v>
      </c>
      <c r="W161" s="90">
        <f t="shared" ref="W161:W172" si="108">(U161-T161)*24*60</f>
        <v>147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-31.59183673469397</v>
      </c>
      <c r="AG161" s="428">
        <f t="shared" si="62"/>
        <v>0.97367346938775501</v>
      </c>
      <c r="AH161" s="468">
        <f>AG173</f>
        <v>0.9203867627617206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3043</v>
      </c>
      <c r="H162" s="84">
        <f t="shared" si="104"/>
        <v>104161.88999999998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2199.7590361445777</v>
      </c>
      <c r="O162" s="86">
        <f t="shared" si="106"/>
        <v>169.21223354958289</v>
      </c>
      <c r="P162" s="54">
        <f t="shared" si="102"/>
        <v>0</v>
      </c>
      <c r="Q162" s="88">
        <f t="shared" si="103"/>
        <v>-3.8646895273401753</v>
      </c>
      <c r="R162" s="428">
        <f t="shared" si="107"/>
        <v>0.97767068273092339</v>
      </c>
      <c r="S162" s="468"/>
      <c r="T162" s="89">
        <v>0.28472222222222221</v>
      </c>
      <c r="U162" s="89">
        <v>0.34236111111111112</v>
      </c>
      <c r="V162" s="435">
        <v>23</v>
      </c>
      <c r="W162" s="90">
        <f t="shared" si="108"/>
        <v>83.000000000000028</v>
      </c>
      <c r="X162" s="96">
        <v>0.27361111111111108</v>
      </c>
      <c r="Y162" s="96">
        <v>0.28333333333333333</v>
      </c>
      <c r="Z162" s="54"/>
      <c r="AA162" s="54"/>
      <c r="AB162" s="447"/>
      <c r="AC162" s="447"/>
      <c r="AD162" s="435"/>
      <c r="AE162" s="435"/>
      <c r="AF162" s="54">
        <f t="shared" si="61"/>
        <v>-50.240963855422251</v>
      </c>
      <c r="AG162" s="428">
        <f t="shared" si="62"/>
        <v>0.97767068273092339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2821.7999999999997</v>
      </c>
      <c r="H163" s="84">
        <f t="shared" si="104"/>
        <v>101105.09399999998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2143.1392405063275</v>
      </c>
      <c r="O163" s="86">
        <f t="shared" si="106"/>
        <v>194.83084004602978</v>
      </c>
      <c r="P163" s="54">
        <f t="shared" si="102"/>
        <v>0</v>
      </c>
      <c r="Q163" s="88">
        <f t="shared" si="103"/>
        <v>-9.714614499424755</v>
      </c>
      <c r="R163" s="428">
        <f t="shared" si="107"/>
        <v>0.95250632911392341</v>
      </c>
      <c r="S163" s="468"/>
      <c r="T163" s="89">
        <v>0.34722222222222221</v>
      </c>
      <c r="U163" s="89">
        <v>0.40208333333333335</v>
      </c>
      <c r="V163" s="435">
        <v>7</v>
      </c>
      <c r="W163" s="90">
        <f t="shared" si="108"/>
        <v>79.000000000000043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-106.8607594936725</v>
      </c>
      <c r="AG163" s="428">
        <f t="shared" si="62"/>
        <v>0.9525063291139233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1328.8000000000002</v>
      </c>
      <c r="H164" s="84">
        <f t="shared" si="104"/>
        <v>48381.608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2416.0000000000027</v>
      </c>
      <c r="O164" s="86">
        <f t="shared" si="106"/>
        <v>241.60000000000028</v>
      </c>
      <c r="P164" s="54">
        <f>M164-J164</f>
        <v>0</v>
      </c>
      <c r="Q164" s="88">
        <f>O164-L164</f>
        <v>-35.299999999999699</v>
      </c>
      <c r="R164" s="428">
        <f>O164/L164</f>
        <v>0.87251715420729614</v>
      </c>
      <c r="S164" s="468"/>
      <c r="T164" s="89">
        <v>0.40625</v>
      </c>
      <c r="U164" s="89">
        <v>0.42916666666666664</v>
      </c>
      <c r="V164" s="435">
        <v>6</v>
      </c>
      <c r="W164" s="90">
        <f t="shared" si="108"/>
        <v>32.999999999999964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-352.99999999999727</v>
      </c>
      <c r="AG164" s="428">
        <f>N164/K164</f>
        <v>0.87251715420729603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5315.2000000000007</v>
      </c>
      <c r="H165" s="84">
        <f t="shared" si="104"/>
        <v>193526.432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2416.0000000000014</v>
      </c>
      <c r="O165" s="86">
        <f t="shared" si="106"/>
        <v>241.60000000000014</v>
      </c>
      <c r="P165" s="54">
        <f t="shared" ref="P165" si="109">M165-J165</f>
        <v>0</v>
      </c>
      <c r="Q165" s="88">
        <f t="shared" ref="Q165" si="110">O165-L165</f>
        <v>-35.299999999999841</v>
      </c>
      <c r="R165" s="428">
        <f t="shared" ref="R165" si="111">O165/L165</f>
        <v>0.87251715420729559</v>
      </c>
      <c r="S165" s="468"/>
      <c r="T165" s="89">
        <v>0.46944444444444439</v>
      </c>
      <c r="U165" s="89">
        <v>0.56111111111111101</v>
      </c>
      <c r="V165" s="435">
        <v>5</v>
      </c>
      <c r="W165" s="90">
        <f t="shared" si="108"/>
        <v>131.99999999999994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-352.99999999999864</v>
      </c>
      <c r="AG165" s="428">
        <f>N165/K165</f>
        <v>0.87251715420729559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2068.6612879832433</v>
      </c>
      <c r="O173" s="104">
        <f t="shared" si="112"/>
        <v>182.43092764429269</v>
      </c>
      <c r="P173" s="54">
        <f>M173-J173</f>
        <v>0</v>
      </c>
      <c r="Q173" s="88">
        <f>O173-L173</f>
        <v>-17.186881213516131</v>
      </c>
      <c r="R173" s="105">
        <f>O173/L173</f>
        <v>0.91390106267643367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1"/>
        <v>-178.93871201675665</v>
      </c>
      <c r="AG173" s="428">
        <f t="shared" si="62"/>
        <v>0.9203867627617206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2" priority="4" operator="greaterThan">
      <formula>0</formula>
    </cfRule>
  </conditionalFormatting>
  <conditionalFormatting sqref="Q5:Q173">
    <cfRule type="cellIs" dxfId="691" priority="7" operator="lessThan">
      <formula>0</formula>
    </cfRule>
  </conditionalFormatting>
  <conditionalFormatting sqref="R5:R173">
    <cfRule type="cellIs" dxfId="690" priority="5" operator="greaterThan">
      <formula>1</formula>
    </cfRule>
    <cfRule type="cellIs" dxfId="689" priority="6" operator="lessThan">
      <formula>0.8</formula>
    </cfRule>
  </conditionalFormatting>
  <conditionalFormatting sqref="S5:S11">
    <cfRule type="cellIs" dxfId="688" priority="20" operator="lessThan">
      <formula>0.8</formula>
    </cfRule>
  </conditionalFormatting>
  <conditionalFormatting sqref="S21:S29 AH21:AH29">
    <cfRule type="cellIs" dxfId="687" priority="13" operator="lessThan">
      <formula>0.8</formula>
    </cfRule>
  </conditionalFormatting>
  <conditionalFormatting sqref="S43:S72">
    <cfRule type="cellIs" dxfId="686" priority="10" operator="lessThan">
      <formula>0.8</formula>
    </cfRule>
  </conditionalFormatting>
  <conditionalFormatting sqref="S82:S91 AH82:AH91">
    <cfRule type="cellIs" dxfId="685" priority="12" operator="lessThan">
      <formula>0.8</formula>
    </cfRule>
  </conditionalFormatting>
  <conditionalFormatting sqref="S95:S104">
    <cfRule type="cellIs" dxfId="684" priority="8" operator="lessThan">
      <formula>0.8</formula>
    </cfRule>
  </conditionalFormatting>
  <conditionalFormatting sqref="S108:S109">
    <cfRule type="cellIs" dxfId="683" priority="9" operator="lessThan">
      <formula>0.8</formula>
    </cfRule>
  </conditionalFormatting>
  <conditionalFormatting sqref="S122:S135 AH135">
    <cfRule type="cellIs" dxfId="682" priority="21" operator="lessThan">
      <formula>0.8</formula>
    </cfRule>
  </conditionalFormatting>
  <conditionalFormatting sqref="S137 AH137">
    <cfRule type="cellIs" dxfId="681" priority="17" operator="lessThan">
      <formula>0.8</formula>
    </cfRule>
  </conditionalFormatting>
  <conditionalFormatting sqref="S139:S146 AH139:AH146">
    <cfRule type="cellIs" dxfId="680" priority="11" operator="lessThan">
      <formula>0.8</formula>
    </cfRule>
  </conditionalFormatting>
  <conditionalFormatting sqref="S148:S150">
    <cfRule type="cellIs" dxfId="679" priority="14" operator="lessThan">
      <formula>0.8</formula>
    </cfRule>
  </conditionalFormatting>
  <conditionalFormatting sqref="S161">
    <cfRule type="cellIs" dxfId="678" priority="25" operator="lessThan">
      <formula>0.8</formula>
    </cfRule>
  </conditionalFormatting>
  <conditionalFormatting sqref="AF5:AF173">
    <cfRule type="cellIs" dxfId="677" priority="3" operator="lessThan">
      <formula>0</formula>
    </cfRule>
  </conditionalFormatting>
  <conditionalFormatting sqref="AG5:AG173">
    <cfRule type="cellIs" dxfId="676" priority="1" operator="greaterThan">
      <formula>1</formula>
    </cfRule>
    <cfRule type="cellIs" dxfId="675" priority="2" operator="lessThan">
      <formula>0.8</formula>
    </cfRule>
  </conditionalFormatting>
  <conditionalFormatting sqref="AH5:AH9 S17:S18 AH17:AH18 AH57 AH95">
    <cfRule type="cellIs" dxfId="674" priority="26" operator="lessThan">
      <formula>0.8</formula>
    </cfRule>
  </conditionalFormatting>
  <conditionalFormatting sqref="AH31 S31:S32">
    <cfRule type="cellIs" dxfId="673" priority="22" operator="lessThan">
      <formula>0.8</formula>
    </cfRule>
  </conditionalFormatting>
  <conditionalFormatting sqref="AH70:AH72">
    <cfRule type="cellIs" dxfId="672" priority="19" operator="lessThan">
      <formula>0.8</formula>
    </cfRule>
  </conditionalFormatting>
  <conditionalFormatting sqref="AH97:AH98">
    <cfRule type="cellIs" dxfId="671" priority="18" operator="lessThan">
      <formula>0.8</formula>
    </cfRule>
  </conditionalFormatting>
  <conditionalFormatting sqref="AH100:AH107">
    <cfRule type="cellIs" dxfId="670" priority="16" operator="lessThan">
      <formula>0.8</formula>
    </cfRule>
  </conditionalFormatting>
  <conditionalFormatting sqref="AH109">
    <cfRule type="cellIs" dxfId="669" priority="24" operator="lessThan">
      <formula>0.8</formula>
    </cfRule>
  </conditionalFormatting>
  <conditionalFormatting sqref="AH148">
    <cfRule type="cellIs" dxfId="668" priority="23" operator="lessThan">
      <formula>0.8</formula>
    </cfRule>
  </conditionalFormatting>
  <conditionalFormatting sqref="AH150">
    <cfRule type="cellIs" dxfId="667" priority="15" operator="lessThan">
      <formula>0.8</formula>
    </cfRule>
  </conditionalFormatting>
  <dataValidations count="1">
    <dataValidation type="list" allowBlank="1" showInputMessage="1" showErrorMessage="1" sqref="AB5:AC173" xr:uid="{00000000-0002-0000-0B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W38"/>
  <sheetViews>
    <sheetView zoomScale="40" zoomScaleNormal="40" workbookViewId="0">
      <selection activeCell="AN27" sqref="AN27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323</v>
      </c>
      <c r="E3" s="583"/>
      <c r="F3" s="572" t="s">
        <v>3</v>
      </c>
      <c r="G3" s="533"/>
      <c r="H3" s="584">
        <v>278469</v>
      </c>
      <c r="I3" s="585"/>
      <c r="J3" s="572" t="s">
        <v>4</v>
      </c>
      <c r="K3" s="533"/>
      <c r="L3" s="577">
        <v>9187724.2949879505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382.30349979993792</v>
      </c>
      <c r="G6" s="574"/>
      <c r="H6" s="552">
        <f>AVERAGE(D13:P13,Q13)</f>
        <v>145.76264254275955</v>
      </c>
      <c r="I6" s="553"/>
      <c r="J6" s="552">
        <f>AVERAGE(D30:E30,G30:H30)</f>
        <v>711.25</v>
      </c>
      <c r="K6" s="553"/>
      <c r="L6" s="554">
        <f>AVERAGE(J30:M30)</f>
        <v>881.25</v>
      </c>
      <c r="M6" s="555"/>
      <c r="N6" s="556">
        <v>0</v>
      </c>
      <c r="O6" s="541">
        <v>0</v>
      </c>
      <c r="P6" s="557">
        <v>8</v>
      </c>
      <c r="Q6" s="541">
        <v>6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AVERAGE(D14:O14,P14:Q14,D31:E31,J31:M31,G31:H31)</f>
        <v>368.26002774978753</v>
      </c>
      <c r="G7" s="545"/>
      <c r="H7" s="546">
        <f>AVERAGE(D14:P14,Q14)</f>
        <v>131.75752598753263</v>
      </c>
      <c r="I7" s="547"/>
      <c r="J7" s="546">
        <f>AVERAGE(D31:E31,G31:H31)</f>
        <v>711.72695449633545</v>
      </c>
      <c r="K7" s="547"/>
      <c r="L7" s="548">
        <f>AVERAGE(J31:M31)</f>
        <v>852.55185717113193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AVERAGE(D15:O15,P15:Q15,D32:E32,G32:H32,J32:M32)</f>
        <v>0.92331922596599481</v>
      </c>
      <c r="G8" s="551"/>
      <c r="H8" s="550">
        <f>AVERAGE(D15:O15,P15:Q15)</f>
        <v>0.90102746223880703</v>
      </c>
      <c r="I8" s="551"/>
      <c r="J8" s="550">
        <f>AVERAGE(D32:E32,G32:H32)</f>
        <v>0.95364240993851523</v>
      </c>
      <c r="K8" s="551"/>
      <c r="L8" s="550">
        <f>AVERAGE(J32:M32)</f>
        <v>0.97101721503863148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135.00300120048021</v>
      </c>
      <c r="E13" s="19">
        <v>116.76198257080613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100.50745245466608</v>
      </c>
      <c r="K13" s="19">
        <v>76.447182985036108</v>
      </c>
      <c r="L13" s="19">
        <v>84.116767954745242</v>
      </c>
      <c r="M13" s="19">
        <v>81.522739139515465</v>
      </c>
      <c r="N13" s="19">
        <v>88.025958482808335</v>
      </c>
      <c r="O13" s="19">
        <v>226.9047619047619</v>
      </c>
      <c r="P13" s="19">
        <v>199.61780885780882</v>
      </c>
      <c r="Q13" s="21">
        <v>150</v>
      </c>
    </row>
    <row r="14" spans="2:17" ht="39.950000000000003" customHeight="1">
      <c r="B14" s="525"/>
      <c r="C14" s="14" t="s">
        <v>42</v>
      </c>
      <c r="D14" s="19">
        <v>125.97242366908517</v>
      </c>
      <c r="E14" s="19">
        <v>100.26532638007357</v>
      </c>
      <c r="F14" s="19">
        <v>128.77186433276879</v>
      </c>
      <c r="G14" s="19">
        <v>283.04548627484343</v>
      </c>
      <c r="H14" s="19">
        <v>223.90893012543515</v>
      </c>
      <c r="I14" s="19">
        <v>77.658351757047924</v>
      </c>
      <c r="J14" s="19">
        <v>87.637937626765492</v>
      </c>
      <c r="K14" s="19">
        <v>67.326995818107505</v>
      </c>
      <c r="L14" s="19">
        <v>75.542625761907374</v>
      </c>
      <c r="M14" s="19">
        <v>73.164636290311904</v>
      </c>
      <c r="N14" s="19">
        <v>80.640272572759145</v>
      </c>
      <c r="O14" s="19">
        <v>190.96383735842943</v>
      </c>
      <c r="P14" s="19">
        <v>181.53683458808069</v>
      </c>
      <c r="Q14" s="9">
        <v>148.16984126984147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0.93310832017738199</v>
      </c>
      <c r="E15" s="10">
        <f t="shared" si="0"/>
        <v>0.85871551829184856</v>
      </c>
      <c r="F15" s="10">
        <f t="shared" si="0"/>
        <v>0.85052927716347293</v>
      </c>
      <c r="G15" s="10">
        <f t="shared" si="0"/>
        <v>0.90009272881932212</v>
      </c>
      <c r="H15" s="10">
        <f t="shared" si="0"/>
        <v>0.97960156929877873</v>
      </c>
      <c r="I15" s="10">
        <f t="shared" si="0"/>
        <v>0.88921820602814772</v>
      </c>
      <c r="J15" s="10">
        <f t="shared" si="0"/>
        <v>0.87195462113911015</v>
      </c>
      <c r="K15" s="10">
        <f t="shared" si="0"/>
        <v>0.88069949982703999</v>
      </c>
      <c r="L15" s="10">
        <f t="shared" si="0"/>
        <v>0.89806857299307141</v>
      </c>
      <c r="M15" s="10">
        <f t="shared" si="0"/>
        <v>0.89747519603211856</v>
      </c>
      <c r="N15" s="10">
        <f t="shared" si="0"/>
        <v>0.91609650110777685</v>
      </c>
      <c r="O15" s="10">
        <f t="shared" si="0"/>
        <v>0.84160348048835643</v>
      </c>
      <c r="P15" s="362">
        <f t="shared" si="0"/>
        <v>0.90942203817792877</v>
      </c>
      <c r="Q15" s="11">
        <f t="shared" si="0"/>
        <v>0.98779894179894312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0.44097222222222227</v>
      </c>
    </row>
    <row r="17" spans="2:23" ht="22.9" customHeight="1">
      <c r="B17" s="528"/>
      <c r="C17" s="360" t="s">
        <v>46</v>
      </c>
      <c r="D17" s="12">
        <v>0.69722222222222219</v>
      </c>
      <c r="E17" s="12">
        <v>0.58680555555555558</v>
      </c>
      <c r="F17" s="12">
        <v>0.68611111111111112</v>
      </c>
      <c r="G17" s="12">
        <v>0.58680555555555547</v>
      </c>
      <c r="H17" s="12">
        <v>0.60138888888888886</v>
      </c>
      <c r="I17" s="12">
        <v>0.73611111111111094</v>
      </c>
      <c r="J17" s="12">
        <v>0.83124999999999982</v>
      </c>
      <c r="K17" s="12">
        <v>0.7763888888888888</v>
      </c>
      <c r="L17" s="12">
        <v>0.99305555555555547</v>
      </c>
      <c r="M17" s="12">
        <v>1.0006944444444443</v>
      </c>
      <c r="N17" s="12">
        <v>0.99236111111111103</v>
      </c>
      <c r="O17" s="22">
        <v>0.83680555555555547</v>
      </c>
      <c r="P17" s="12">
        <v>0.63124999999999987</v>
      </c>
      <c r="Q17" s="363">
        <v>0.57291666666666663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>
        <v>1</v>
      </c>
      <c r="F20" s="365">
        <v>1</v>
      </c>
      <c r="G20" s="365" t="s">
        <v>49</v>
      </c>
      <c r="H20" s="365" t="s">
        <v>49</v>
      </c>
      <c r="I20" s="365">
        <v>1</v>
      </c>
      <c r="J20" s="365">
        <v>1</v>
      </c>
      <c r="K20" s="365">
        <v>1</v>
      </c>
      <c r="L20" s="365" t="s">
        <v>49</v>
      </c>
      <c r="M20" s="365">
        <v>1</v>
      </c>
      <c r="N20" s="365">
        <v>1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 t="s">
        <v>49</v>
      </c>
      <c r="G21" s="365" t="s">
        <v>49</v>
      </c>
      <c r="H21" s="365">
        <v>1</v>
      </c>
      <c r="I21" s="365" t="s">
        <v>49</v>
      </c>
      <c r="J21" s="365">
        <v>1</v>
      </c>
      <c r="K21" s="365" t="s">
        <v>49</v>
      </c>
      <c r="L21" s="365" t="s">
        <v>49</v>
      </c>
      <c r="M21" s="365" t="s">
        <v>49</v>
      </c>
      <c r="N21" s="365">
        <v>1</v>
      </c>
      <c r="O21" s="365">
        <v>2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18.857142857142858</v>
      </c>
      <c r="E22" s="367">
        <v>16.666666666666668</v>
      </c>
      <c r="F22" s="367">
        <v>15.25</v>
      </c>
      <c r="G22" s="367">
        <v>6</v>
      </c>
      <c r="H22" s="367">
        <v>6.6</v>
      </c>
      <c r="I22" s="367">
        <v>17.666666666666668</v>
      </c>
      <c r="J22" s="367">
        <v>18.285714285714285</v>
      </c>
      <c r="K22" s="367">
        <v>18.25</v>
      </c>
      <c r="L22" s="367">
        <v>17.555555555555557</v>
      </c>
      <c r="M22" s="367">
        <v>18.625</v>
      </c>
      <c r="N22" s="367">
        <v>17.222222222222221</v>
      </c>
      <c r="O22" s="367">
        <v>9.7142857142857135</v>
      </c>
      <c r="P22" s="367">
        <v>12.4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165.5330381615012</v>
      </c>
      <c r="E31" s="8">
        <v>820.1301382354012</v>
      </c>
      <c r="F31" s="8">
        <v>0</v>
      </c>
      <c r="G31" s="8">
        <v>898.05360945540542</v>
      </c>
      <c r="H31" s="376">
        <v>963.1910321330339</v>
      </c>
      <c r="I31" s="375">
        <v>0</v>
      </c>
      <c r="J31" s="8">
        <v>940.0000000000033</v>
      </c>
      <c r="K31" s="8">
        <v>672.51082251082096</v>
      </c>
      <c r="L31" s="8">
        <v>928.46940836940848</v>
      </c>
      <c r="M31" s="376">
        <v>869.22719780429486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0.75242290073409634</v>
      </c>
      <c r="E32" s="10">
        <f t="shared" si="1"/>
        <v>0.99409713725503179</v>
      </c>
      <c r="F32" s="10">
        <f t="shared" si="1"/>
        <v>0</v>
      </c>
      <c r="G32" s="10">
        <f t="shared" si="1"/>
        <v>0.99783734383933931</v>
      </c>
      <c r="H32" s="10">
        <f t="shared" si="1"/>
        <v>1.0702122579255933</v>
      </c>
      <c r="I32" s="375">
        <f t="shared" si="1"/>
        <v>0</v>
      </c>
      <c r="J32" s="10">
        <f t="shared" si="1"/>
        <v>1.1393939393939434</v>
      </c>
      <c r="K32" s="10">
        <f t="shared" si="1"/>
        <v>0.74723424723424547</v>
      </c>
      <c r="L32" s="10">
        <f t="shared" si="1"/>
        <v>1.0316326759660095</v>
      </c>
      <c r="M32" s="11">
        <f t="shared" si="1"/>
        <v>0.96580799756032765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2794.9999999999914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0.39930555555555558</v>
      </c>
      <c r="E34" s="12">
        <v>0.37847222222222227</v>
      </c>
      <c r="F34" s="12">
        <v>0</v>
      </c>
      <c r="G34" s="12">
        <v>1057.1428571428548</v>
      </c>
      <c r="H34" s="363">
        <v>0.48333333333333334</v>
      </c>
      <c r="I34" s="23">
        <v>0</v>
      </c>
      <c r="J34" s="12">
        <v>0.73263888888888884</v>
      </c>
      <c r="K34" s="12">
        <v>0.82986111111111116</v>
      </c>
      <c r="L34" s="12">
        <v>46209.045138888891</v>
      </c>
      <c r="M34" s="13">
        <v>46209.041666666664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0C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66" priority="1" operator="lessThan">
      <formula>0.8</formula>
    </cfRule>
  </conditionalFormatting>
  <conditionalFormatting sqref="D15:Q15">
    <cfRule type="cellIs" dxfId="665" priority="4" operator="lessThan">
      <formula>0.8</formula>
    </cfRule>
  </conditionalFormatting>
  <conditionalFormatting sqref="J32:M32">
    <cfRule type="cellIs" dxfId="6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8" tint="0.79998168889431442"/>
    <pageSetUpPr fitToPage="1"/>
  </sheetPr>
  <dimension ref="A1:R126"/>
  <sheetViews>
    <sheetView zoomScale="70" zoomScaleNormal="70" workbookViewId="0">
      <selection activeCell="H10" sqref="H10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87843</v>
      </c>
      <c r="F1" s="278" t="s">
        <v>4</v>
      </c>
      <c r="G1" s="279">
        <f>SUM(H5:H124)</f>
        <v>1620200.5048051944</v>
      </c>
      <c r="H1" s="280" t="s">
        <v>80</v>
      </c>
      <c r="I1" s="281">
        <f>+J16+J64+J24+J38+J51+J81+J100+J91+J57+J124+J111</f>
        <v>45.828571428571429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324</v>
      </c>
      <c r="B2" s="634"/>
      <c r="C2" s="283"/>
      <c r="D2" s="409" t="s">
        <v>84</v>
      </c>
      <c r="E2" s="284">
        <f>AVERAGE(L16,L24,L38,L51,L100,L111,L91)</f>
        <v>612.46887475782944</v>
      </c>
      <c r="F2" s="285" t="s">
        <v>85</v>
      </c>
      <c r="G2" s="286">
        <f>G1/E1</f>
        <v>18.444275637275531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842</v>
      </c>
      <c r="H5" s="291">
        <f>F5*G5</f>
        <v>21588.880000000001</v>
      </c>
      <c r="I5" s="412"/>
      <c r="J5" s="292">
        <v>10</v>
      </c>
      <c r="K5" s="293">
        <f t="shared" ref="K5:K7" si="0">G5/P5*60</f>
        <v>1443.4285714285768</v>
      </c>
      <c r="L5" s="294">
        <f t="shared" ref="L5:L7" si="1">K5/J5</f>
        <v>144.34285714285767</v>
      </c>
      <c r="M5" s="295">
        <v>0.44097222222222227</v>
      </c>
      <c r="N5" s="295">
        <v>0.46527777777777773</v>
      </c>
      <c r="O5" s="289">
        <v>5</v>
      </c>
      <c r="P5" s="415">
        <f t="shared" ref="P5:P7" si="2">(N5-M5)*24*60</f>
        <v>34.999999999999872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2275</v>
      </c>
      <c r="H6" s="291">
        <f t="shared" ref="H6:H15" si="3">F6*G6</f>
        <v>67908.75</v>
      </c>
      <c r="I6" s="412"/>
      <c r="J6" s="292">
        <v>12</v>
      </c>
      <c r="K6" s="293">
        <f t="shared" si="0"/>
        <v>1819.9999999999986</v>
      </c>
      <c r="L6" s="294">
        <f t="shared" si="1"/>
        <v>151.66666666666654</v>
      </c>
      <c r="M6" s="295">
        <v>0.46875</v>
      </c>
      <c r="N6" s="295">
        <v>0.52083333333333337</v>
      </c>
      <c r="O6" s="289">
        <v>5</v>
      </c>
      <c r="P6" s="415">
        <f t="shared" si="2"/>
        <v>75.000000000000057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2079</v>
      </c>
      <c r="H7" s="291">
        <f t="shared" si="3"/>
        <v>61372.08</v>
      </c>
      <c r="I7" s="412"/>
      <c r="J7" s="292">
        <v>12</v>
      </c>
      <c r="K7" s="293">
        <f t="shared" si="0"/>
        <v>1782.000000000002</v>
      </c>
      <c r="L7" s="294">
        <f t="shared" si="1"/>
        <v>148.50000000000017</v>
      </c>
      <c r="M7" s="295">
        <v>0.52430555555555558</v>
      </c>
      <c r="N7" s="295">
        <v>0.57291666666666663</v>
      </c>
      <c r="O7" s="289">
        <v>5</v>
      </c>
      <c r="P7" s="415">
        <f t="shared" si="2"/>
        <v>69.999999999999915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1681.8095238095257</v>
      </c>
      <c r="L16" s="303">
        <f>AVERAGE(L5:L15)</f>
        <v>148.16984126984147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2275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1605.8823529411775</v>
      </c>
      <c r="L17" s="294">
        <f>K17/J17</f>
        <v>178.43137254901973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2079</v>
      </c>
      <c r="H18" s="291">
        <f t="shared" si="4"/>
        <v>0</v>
      </c>
      <c r="I18" s="412"/>
      <c r="J18" s="292">
        <v>9</v>
      </c>
      <c r="K18" s="293">
        <f t="shared" si="5"/>
        <v>1663.1999999999998</v>
      </c>
      <c r="L18" s="294">
        <f t="shared" ref="L18:L19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415">
        <f t="shared" ref="P18:P19" si="7">(N18-M18)*24*60</f>
        <v>75.000000000000014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5168</v>
      </c>
      <c r="H19" s="291">
        <f t="shared" si="4"/>
        <v>101447.84</v>
      </c>
      <c r="I19" s="412"/>
      <c r="J19" s="292">
        <v>15</v>
      </c>
      <c r="K19" s="293">
        <f t="shared" si="5"/>
        <v>2000.516129032258</v>
      </c>
      <c r="L19" s="294">
        <f t="shared" si="6"/>
        <v>133.36774193548388</v>
      </c>
      <c r="M19" s="295">
        <v>0.29166666666666669</v>
      </c>
      <c r="N19" s="295">
        <v>0.39930555555555558</v>
      </c>
      <c r="O19" s="289">
        <v>5</v>
      </c>
      <c r="P19" s="415">
        <f t="shared" si="7"/>
        <v>155</v>
      </c>
      <c r="Q19" s="296">
        <v>0.40625</v>
      </c>
      <c r="R19" s="296">
        <v>0.4375</v>
      </c>
    </row>
    <row r="20" spans="1:18" ht="15.75" customHeight="1">
      <c r="A20" s="625"/>
      <c r="B20" s="290">
        <v>0</v>
      </c>
      <c r="C20" s="411"/>
      <c r="D20" s="306"/>
      <c r="E20" s="306"/>
      <c r="F20" s="397" t="s">
        <v>109</v>
      </c>
      <c r="G20" s="410"/>
      <c r="H20" s="291">
        <f t="shared" si="4"/>
        <v>0</v>
      </c>
      <c r="I20" s="412"/>
      <c r="J20" s="292"/>
      <c r="K20" s="293"/>
      <c r="L20" s="294"/>
      <c r="M20" s="295"/>
      <c r="N20" s="295"/>
      <c r="O20" s="289"/>
      <c r="P20" s="415"/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11</v>
      </c>
      <c r="K24" s="302">
        <f>AVERAGE(K17:K23)</f>
        <v>1756.5328273244784</v>
      </c>
      <c r="L24" s="303">
        <f>AVERAGE(L17:L23)</f>
        <v>165.5330381615012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1683</v>
      </c>
      <c r="H25" s="291">
        <f t="shared" ref="H25:H37" si="8">F25*G25</f>
        <v>31185.99</v>
      </c>
      <c r="I25" s="412"/>
      <c r="J25" s="292">
        <v>3</v>
      </c>
      <c r="K25" s="293">
        <f t="shared" ref="K25:K28" si="9">G25/P25*60</f>
        <v>2729.1891891891869</v>
      </c>
      <c r="L25" s="294">
        <f t="shared" ref="L25:L28" si="10">K25/J25</f>
        <v>909.729729729729</v>
      </c>
      <c r="M25" s="295">
        <v>0.18055555555555555</v>
      </c>
      <c r="N25" s="295">
        <v>0.20625000000000002</v>
      </c>
      <c r="O25" s="289">
        <v>20</v>
      </c>
      <c r="P25" s="415">
        <f t="shared" ref="P25:P28" si="11">(N25-M25)*24*60</f>
        <v>37.000000000000028</v>
      </c>
      <c r="Q25" s="296">
        <v>0.20625000000000002</v>
      </c>
      <c r="R25" s="296">
        <v>0.24791666666666667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851</v>
      </c>
      <c r="H26" s="291">
        <f t="shared" si="8"/>
        <v>12790.529999999999</v>
      </c>
      <c r="I26" s="412"/>
      <c r="J26" s="292">
        <v>4</v>
      </c>
      <c r="K26" s="293">
        <f t="shared" si="9"/>
        <v>2687.3684210526294</v>
      </c>
      <c r="L26" s="294">
        <f t="shared" si="10"/>
        <v>671.84210526315735</v>
      </c>
      <c r="M26" s="295">
        <v>0.26527777777777778</v>
      </c>
      <c r="N26" s="295">
        <v>0.27847222222222223</v>
      </c>
      <c r="O26" s="289">
        <v>25</v>
      </c>
      <c r="P26" s="415">
        <f t="shared" si="11"/>
        <v>19.000000000000014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3031</v>
      </c>
      <c r="H27" s="291">
        <f t="shared" si="8"/>
        <v>55103.58</v>
      </c>
      <c r="I27" s="412"/>
      <c r="J27" s="292">
        <v>4</v>
      </c>
      <c r="K27" s="293">
        <f t="shared" si="9"/>
        <v>2797.846153846157</v>
      </c>
      <c r="L27" s="294">
        <f t="shared" si="10"/>
        <v>699.46153846153925</v>
      </c>
      <c r="M27" s="295">
        <v>0.29236111111111113</v>
      </c>
      <c r="N27" s="295">
        <v>0.33749999999999997</v>
      </c>
      <c r="O27" s="289">
        <v>20</v>
      </c>
      <c r="P27" s="415">
        <f t="shared" si="11"/>
        <v>64.999999999999929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1949</v>
      </c>
      <c r="H28" s="291">
        <f t="shared" si="8"/>
        <v>48588.57</v>
      </c>
      <c r="I28" s="412"/>
      <c r="J28" s="292">
        <v>3</v>
      </c>
      <c r="K28" s="293">
        <f t="shared" si="9"/>
        <v>2998.4615384615372</v>
      </c>
      <c r="L28" s="294">
        <f t="shared" si="10"/>
        <v>999.48717948717911</v>
      </c>
      <c r="M28" s="295">
        <v>0.35138888888888892</v>
      </c>
      <c r="N28" s="295">
        <v>0.37847222222222227</v>
      </c>
      <c r="O28" s="289">
        <v>20</v>
      </c>
      <c r="P28" s="415">
        <f t="shared" si="11"/>
        <v>39.000000000000021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2803.2163256373774</v>
      </c>
      <c r="L38" s="303">
        <f>AVERAGE(L25:L37)</f>
        <v>820.1301382354012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985</v>
      </c>
      <c r="H52" s="291">
        <f>F52*G52</f>
        <v>17907.3</v>
      </c>
      <c r="I52" s="412"/>
      <c r="J52" s="292">
        <v>3</v>
      </c>
      <c r="K52" s="293">
        <f>G52/P52*60</f>
        <v>3110.5263157894583</v>
      </c>
      <c r="L52" s="294">
        <f>K52/J52</f>
        <v>1036.8421052631527</v>
      </c>
      <c r="M52" s="295">
        <v>0.30555555555555552</v>
      </c>
      <c r="N52" s="295">
        <v>0.31875000000000003</v>
      </c>
      <c r="O52" s="293">
        <v>20</v>
      </c>
      <c r="P52" s="415">
        <f>(N52-M52)*24*60</f>
        <v>19.000000000000092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589</v>
      </c>
      <c r="H53" s="291">
        <f t="shared" ref="H53:H116" si="13">F53*G53</f>
        <v>14742.67</v>
      </c>
      <c r="I53" s="412"/>
      <c r="J53" s="292">
        <v>4</v>
      </c>
      <c r="K53" s="293">
        <f t="shared" ref="K53:K59" si="14">G53/P53*60</f>
        <v>3212.7272727272843</v>
      </c>
      <c r="L53" s="294">
        <f t="shared" ref="L53:L59" si="15">K53/J53</f>
        <v>803.18181818182109</v>
      </c>
      <c r="M53" s="295">
        <v>0.33263888888888887</v>
      </c>
      <c r="N53" s="295">
        <v>0.34027777777777773</v>
      </c>
      <c r="O53" s="293">
        <v>20</v>
      </c>
      <c r="P53" s="415">
        <f t="shared" ref="P53:P59" si="16">(N53-M53)*24*60</f>
        <v>10.999999999999961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833</v>
      </c>
      <c r="H54" s="291">
        <f t="shared" si="13"/>
        <v>20675.060000000001</v>
      </c>
      <c r="I54" s="412"/>
      <c r="J54" s="292">
        <v>4</v>
      </c>
      <c r="K54" s="293">
        <f t="shared" si="14"/>
        <v>3123.7499999999959</v>
      </c>
      <c r="L54" s="294">
        <f t="shared" si="15"/>
        <v>780.93749999999898</v>
      </c>
      <c r="M54" s="295">
        <v>0.35416666666666669</v>
      </c>
      <c r="N54" s="295">
        <v>0.36527777777777781</v>
      </c>
      <c r="O54" s="293">
        <v>20</v>
      </c>
      <c r="P54" s="415">
        <f t="shared" si="16"/>
        <v>16.000000000000021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559</v>
      </c>
      <c r="H55" s="291">
        <f t="shared" si="13"/>
        <v>13259.48</v>
      </c>
      <c r="I55" s="412"/>
      <c r="J55" s="292">
        <v>4</v>
      </c>
      <c r="K55" s="293">
        <f t="shared" si="14"/>
        <v>2794.9999999999914</v>
      </c>
      <c r="L55" s="294">
        <f t="shared" si="15"/>
        <v>698.74999999999784</v>
      </c>
      <c r="M55" s="295">
        <v>0.37916666666666665</v>
      </c>
      <c r="N55" s="295">
        <v>0.38750000000000001</v>
      </c>
      <c r="O55" s="293">
        <v>20</v>
      </c>
      <c r="P55" s="415">
        <f t="shared" si="16"/>
        <v>12.000000000000037</v>
      </c>
      <c r="Q55" s="296">
        <v>0.38750000000000001</v>
      </c>
      <c r="R55" s="296">
        <v>0.4291666666666667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1201</v>
      </c>
      <c r="H56" s="291">
        <f t="shared" si="13"/>
        <v>36030</v>
      </c>
      <c r="I56" s="412"/>
      <c r="J56" s="292">
        <v>4</v>
      </c>
      <c r="K56" s="293">
        <f t="shared" si="14"/>
        <v>3133.0434782608809</v>
      </c>
      <c r="L56" s="294">
        <f t="shared" si="15"/>
        <v>783.26086956522022</v>
      </c>
      <c r="M56" s="295">
        <v>0.4465277777777778</v>
      </c>
      <c r="N56" s="295">
        <v>0.46249999999999997</v>
      </c>
      <c r="O56" s="293">
        <v>25</v>
      </c>
      <c r="P56" s="415">
        <f t="shared" si="16"/>
        <v>22.999999999999918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586</v>
      </c>
      <c r="H57" s="291">
        <f t="shared" si="13"/>
        <v>14767.199999999999</v>
      </c>
      <c r="I57" s="412"/>
      <c r="J57" s="292">
        <v>3</v>
      </c>
      <c r="K57" s="293">
        <f t="shared" si="14"/>
        <v>2930.0000000000105</v>
      </c>
      <c r="L57" s="294">
        <f t="shared" si="15"/>
        <v>976.66666666667015</v>
      </c>
      <c r="M57" s="295">
        <v>0.47638888888888892</v>
      </c>
      <c r="N57" s="295">
        <v>0.48472222222222222</v>
      </c>
      <c r="O57" s="293">
        <v>20</v>
      </c>
      <c r="P57" s="415">
        <f t="shared" si="16"/>
        <v>11.999999999999957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1480</v>
      </c>
      <c r="H58" s="291">
        <f t="shared" si="13"/>
        <v>30665.599999999999</v>
      </c>
      <c r="I58" s="412"/>
      <c r="J58" s="292">
        <v>3</v>
      </c>
      <c r="K58" s="293">
        <f t="shared" si="14"/>
        <v>3171.4285714285643</v>
      </c>
      <c r="L58" s="294">
        <f t="shared" si="15"/>
        <v>1057.1428571428548</v>
      </c>
      <c r="M58" s="295">
        <v>0.49861111111111112</v>
      </c>
      <c r="N58" s="295">
        <v>0.5180555555555556</v>
      </c>
      <c r="O58" s="293">
        <v>20</v>
      </c>
      <c r="P58" s="415">
        <f t="shared" si="16"/>
        <v>28.00000000000006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1781</v>
      </c>
      <c r="H59" s="291">
        <f t="shared" si="13"/>
        <v>30401.670000000002</v>
      </c>
      <c r="I59" s="412"/>
      <c r="J59" s="292">
        <v>3</v>
      </c>
      <c r="K59" s="293">
        <f t="shared" si="14"/>
        <v>3142.9411764705847</v>
      </c>
      <c r="L59" s="294">
        <f t="shared" si="15"/>
        <v>1047.6470588235281</v>
      </c>
      <c r="M59" s="295">
        <v>0.53194444444444444</v>
      </c>
      <c r="N59" s="295">
        <v>0.55555555555555558</v>
      </c>
      <c r="O59" s="293">
        <v>20</v>
      </c>
      <c r="P59" s="415">
        <f t="shared" si="16"/>
        <v>34.000000000000043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3077.4271018345962</v>
      </c>
      <c r="L64" s="303">
        <f>AVERAGE(L52:L63)</f>
        <v>898.05360945540542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633</v>
      </c>
      <c r="H65" s="291">
        <f>F65*G65</f>
        <v>14104.390909090909</v>
      </c>
      <c r="I65" s="412"/>
      <c r="J65" s="292">
        <v>4</v>
      </c>
      <c r="K65" s="293">
        <f t="shared" ref="K65:K70" si="17">G65/P65*60</f>
        <v>3165.0000000000009</v>
      </c>
      <c r="L65" s="294">
        <f t="shared" ref="L65:L70" si="18">K65/J65</f>
        <v>791.25000000000023</v>
      </c>
      <c r="M65" s="295">
        <v>0.18055555555555555</v>
      </c>
      <c r="N65" s="295">
        <v>0.18888888888888888</v>
      </c>
      <c r="O65" s="293">
        <v>20</v>
      </c>
      <c r="P65" s="415">
        <f>(N65-M65)*24*60</f>
        <v>11.999999999999996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2940</v>
      </c>
      <c r="H66" s="291">
        <f t="shared" ref="H66:H74" si="19">F66*G66</f>
        <v>41248.199999999997</v>
      </c>
      <c r="I66" s="412"/>
      <c r="J66" s="292">
        <v>3</v>
      </c>
      <c r="K66" s="293">
        <f t="shared" si="17"/>
        <v>3150.0000000000027</v>
      </c>
      <c r="L66" s="294">
        <f t="shared" si="18"/>
        <v>1050.0000000000009</v>
      </c>
      <c r="M66" s="295">
        <v>0.20277777777777781</v>
      </c>
      <c r="N66" s="295">
        <v>0.24166666666666667</v>
      </c>
      <c r="O66" s="293">
        <v>20</v>
      </c>
      <c r="P66" s="415">
        <f t="shared" ref="P66:P70" si="20">(N66-M66)*24*60</f>
        <v>55.999999999999957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1560</v>
      </c>
      <c r="H67" s="291">
        <f t="shared" si="19"/>
        <v>28360.799999999999</v>
      </c>
      <c r="I67" s="412"/>
      <c r="J67" s="292">
        <v>3</v>
      </c>
      <c r="K67" s="293">
        <f t="shared" si="17"/>
        <v>3120.0000000000109</v>
      </c>
      <c r="L67" s="294">
        <f t="shared" si="18"/>
        <v>1040.0000000000036</v>
      </c>
      <c r="M67" s="295">
        <v>0.25555555555555559</v>
      </c>
      <c r="N67" s="295">
        <v>0.27638888888888885</v>
      </c>
      <c r="O67" s="293">
        <v>20</v>
      </c>
      <c r="P67" s="415">
        <f t="shared" si="20"/>
        <v>29.999999999999893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1623</v>
      </c>
      <c r="H68" s="291">
        <f t="shared" si="19"/>
        <v>29036.945454545454</v>
      </c>
      <c r="I68" s="412"/>
      <c r="J68" s="292">
        <v>3</v>
      </c>
      <c r="K68" s="293">
        <f t="shared" si="17"/>
        <v>3141.2903225806481</v>
      </c>
      <c r="L68" s="294">
        <f t="shared" si="18"/>
        <v>1047.0967741935494</v>
      </c>
      <c r="M68" s="295">
        <v>0.2902777777777778</v>
      </c>
      <c r="N68" s="295">
        <v>0.31180555555555556</v>
      </c>
      <c r="O68" s="293">
        <v>20</v>
      </c>
      <c r="P68" s="415">
        <f t="shared" si="20"/>
        <v>30.999999999999972</v>
      </c>
      <c r="Q68" s="296">
        <v>0.31180555555555556</v>
      </c>
      <c r="R68" s="296">
        <v>0.35347222222222219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2961</v>
      </c>
      <c r="H69" s="291">
        <f t="shared" si="19"/>
        <v>49330.26</v>
      </c>
      <c r="I69" s="412"/>
      <c r="J69" s="292">
        <v>4</v>
      </c>
      <c r="K69" s="293">
        <f t="shared" si="17"/>
        <v>3172.4999999999973</v>
      </c>
      <c r="L69" s="294">
        <f t="shared" si="18"/>
        <v>793.12499999999932</v>
      </c>
      <c r="M69" s="295">
        <v>0.37083333333333335</v>
      </c>
      <c r="N69" s="295">
        <v>0.40972222222222227</v>
      </c>
      <c r="O69" s="293">
        <v>25</v>
      </c>
      <c r="P69" s="415">
        <f t="shared" si="20"/>
        <v>56.000000000000043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4548</v>
      </c>
      <c r="H70" s="291">
        <f t="shared" si="19"/>
        <v>64971.428571428558</v>
      </c>
      <c r="I70" s="412"/>
      <c r="J70" s="292">
        <v>3</v>
      </c>
      <c r="K70" s="293">
        <f t="shared" si="17"/>
        <v>3173.0232558139528</v>
      </c>
      <c r="L70" s="294">
        <f t="shared" si="18"/>
        <v>1057.674418604651</v>
      </c>
      <c r="M70" s="295">
        <v>0.4236111111111111</v>
      </c>
      <c r="N70" s="295">
        <v>0.48333333333333334</v>
      </c>
      <c r="O70" s="293">
        <v>20</v>
      </c>
      <c r="P70" s="415">
        <f t="shared" si="20"/>
        <v>86.000000000000014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3153.6355963991023</v>
      </c>
      <c r="L75" s="303">
        <f>AVERAGE(L65:L74)</f>
        <v>963.1910321330339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 t="s">
        <v>118</v>
      </c>
      <c r="C82" s="308"/>
      <c r="D82" s="309" t="s">
        <v>145</v>
      </c>
      <c r="E82" s="328"/>
      <c r="F82" s="397">
        <v>17.22</v>
      </c>
      <c r="G82" s="312">
        <v>705</v>
      </c>
      <c r="H82" s="329">
        <f t="shared" ref="H82:H90" si="21">F82*G82</f>
        <v>12140.099999999999</v>
      </c>
      <c r="I82" s="412"/>
      <c r="J82" s="292">
        <v>3</v>
      </c>
      <c r="K82" s="293">
        <f t="shared" ref="K82" si="22">G82/P82*60</f>
        <v>2820.00000000001</v>
      </c>
      <c r="L82" s="294">
        <f t="shared" ref="L82" si="23">K82/J82</f>
        <v>940.0000000000033</v>
      </c>
      <c r="M82" s="295">
        <v>0.72222222222222221</v>
      </c>
      <c r="N82" s="295">
        <v>0.73263888888888884</v>
      </c>
      <c r="O82" s="293">
        <v>20</v>
      </c>
      <c r="P82" s="415">
        <f t="shared" ref="P82" si="24">(N82-M82)*24*60</f>
        <v>14.999999999999947</v>
      </c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>
        <f>AVERAGE(J82:J90)</f>
        <v>3</v>
      </c>
      <c r="K91" s="302">
        <f>AVERAGE(K82:K90)</f>
        <v>2820.00000000001</v>
      </c>
      <c r="L91" s="303">
        <f>AVERAGE(L82:L90)</f>
        <v>940.0000000000033</v>
      </c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1445</v>
      </c>
      <c r="H92" s="291">
        <f t="shared" ref="H92:H99" si="25">F92*G92</f>
        <v>35460.299999999996</v>
      </c>
      <c r="I92" s="412"/>
      <c r="J92" s="292">
        <v>3</v>
      </c>
      <c r="K92" s="293">
        <f>G92/P92*60</f>
        <v>2477.1428571428546</v>
      </c>
      <c r="L92" s="294">
        <f t="shared" ref="L92:L94" si="26">K92/J92</f>
        <v>825.71428571428487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812</v>
      </c>
      <c r="H93" s="291">
        <f t="shared" si="25"/>
        <v>18895.239999999998</v>
      </c>
      <c r="I93" s="412"/>
      <c r="J93" s="292">
        <v>4</v>
      </c>
      <c r="K93" s="293">
        <f t="shared" ref="K93:K94" si="27">G93/P93*60</f>
        <v>2435.9999999999891</v>
      </c>
      <c r="L93" s="294">
        <f t="shared" si="26"/>
        <v>608.99999999999727</v>
      </c>
      <c r="M93" s="295">
        <v>0.76388888888888884</v>
      </c>
      <c r="N93" s="295">
        <v>0.77777777777777779</v>
      </c>
      <c r="O93" s="289">
        <v>20</v>
      </c>
      <c r="P93" s="415">
        <f>(N93-M93)*24*60</f>
        <v>20.000000000000089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2137</v>
      </c>
      <c r="H94" s="291">
        <f t="shared" si="25"/>
        <v>51993.21</v>
      </c>
      <c r="I94" s="412"/>
      <c r="J94" s="292">
        <v>4</v>
      </c>
      <c r="K94" s="293">
        <f t="shared" si="27"/>
        <v>2331.272727272722</v>
      </c>
      <c r="L94" s="294">
        <f t="shared" si="26"/>
        <v>582.81818181818051</v>
      </c>
      <c r="M94" s="295">
        <v>0.79166666666666663</v>
      </c>
      <c r="N94" s="295">
        <v>0.82986111111111116</v>
      </c>
      <c r="O94" s="289">
        <v>20</v>
      </c>
      <c r="P94" s="415">
        <f>(N94-M94)*24*60</f>
        <v>55.000000000000128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5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5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5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5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5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2414.8051948051889</v>
      </c>
      <c r="L100" s="303">
        <f>AVERAGE(L92:L99)</f>
        <v>672.51082251082096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946</v>
      </c>
      <c r="H101" s="291">
        <f t="shared" ref="H101:H110" si="28">F101*G101</f>
        <v>23678.38</v>
      </c>
      <c r="I101" s="412"/>
      <c r="J101" s="292">
        <v>4</v>
      </c>
      <c r="K101" s="293">
        <f>G101/P101*60</f>
        <v>2837.9999999999873</v>
      </c>
      <c r="L101" s="294">
        <f t="shared" ref="L101:L105" si="29">K101/J101</f>
        <v>709.49999999999682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3241</v>
      </c>
      <c r="H102" s="291">
        <f t="shared" si="28"/>
        <v>92595.37</v>
      </c>
      <c r="I102" s="412"/>
      <c r="J102" s="292">
        <v>3</v>
      </c>
      <c r="K102" s="293">
        <f t="shared" ref="K102:K105" si="31">G102/P102*60</f>
        <v>3535.6363636363553</v>
      </c>
      <c r="L102" s="294">
        <f t="shared" si="29"/>
        <v>1178.5454545454518</v>
      </c>
      <c r="M102" s="295">
        <v>0.75</v>
      </c>
      <c r="N102" s="295">
        <v>0.78819444444444453</v>
      </c>
      <c r="O102" s="289">
        <v>20</v>
      </c>
      <c r="P102" s="293">
        <f t="shared" si="30"/>
        <v>55.000000000000128</v>
      </c>
      <c r="Q102" s="296">
        <v>0.78819444444444453</v>
      </c>
      <c r="R102" s="296">
        <v>0.82986111111111116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1681</v>
      </c>
      <c r="H103" s="291">
        <f t="shared" si="28"/>
        <v>41722.42</v>
      </c>
      <c r="I103" s="412"/>
      <c r="J103" s="292">
        <v>4</v>
      </c>
      <c r="K103" s="293">
        <f t="shared" si="31"/>
        <v>2881.7142857142962</v>
      </c>
      <c r="L103" s="294">
        <f t="shared" si="29"/>
        <v>720.42857142857406</v>
      </c>
      <c r="M103" s="295">
        <v>0.84375</v>
      </c>
      <c r="N103" s="295">
        <v>0.86805555555555547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1777</v>
      </c>
      <c r="H104" s="291">
        <f t="shared" si="28"/>
        <v>53310</v>
      </c>
      <c r="I104" s="412"/>
      <c r="J104" s="292">
        <v>3</v>
      </c>
      <c r="K104" s="293">
        <f t="shared" si="31"/>
        <v>3046.2857142857256</v>
      </c>
      <c r="L104" s="294">
        <f t="shared" si="29"/>
        <v>1015.4285714285752</v>
      </c>
      <c r="M104" s="295">
        <v>0.88194444444444453</v>
      </c>
      <c r="N104" s="295">
        <v>0.90625</v>
      </c>
      <c r="O104" s="289">
        <v>20</v>
      </c>
      <c r="P104" s="293">
        <f>(N104-M104)*24*60</f>
        <v>34.999999999999872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9166</v>
      </c>
      <c r="H105" s="291">
        <f t="shared" si="28"/>
        <v>130942.85714285712</v>
      </c>
      <c r="I105" s="412"/>
      <c r="J105" s="292">
        <v>3</v>
      </c>
      <c r="K105" s="293">
        <f t="shared" si="31"/>
        <v>3055.3333333333335</v>
      </c>
      <c r="L105" s="294">
        <f t="shared" si="29"/>
        <v>1018.4444444444445</v>
      </c>
      <c r="M105" s="295">
        <v>46208.920138888891</v>
      </c>
      <c r="N105" s="295">
        <v>46209.045138888891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8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8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8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8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8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3071.3939393939395</v>
      </c>
      <c r="L111" s="303">
        <f>AVERAGE(L101:L110)</f>
        <v>928.46940836940848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1277</v>
      </c>
      <c r="H112" s="329">
        <f t="shared" si="13"/>
        <v>21325.899999999998</v>
      </c>
      <c r="I112" s="412"/>
      <c r="J112" s="292">
        <v>3</v>
      </c>
      <c r="K112" s="293">
        <f t="shared" ref="K112:K118" si="32">G112/P112*60</f>
        <v>3064.7999999999915</v>
      </c>
      <c r="L112" s="294">
        <f t="shared" ref="L112:L118" si="33">K112/J112</f>
        <v>1021.5999999999972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4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1070</v>
      </c>
      <c r="H113" s="329">
        <f t="shared" si="13"/>
        <v>19452.599999999999</v>
      </c>
      <c r="I113" s="412"/>
      <c r="J113" s="292">
        <v>4</v>
      </c>
      <c r="K113" s="293">
        <f t="shared" si="32"/>
        <v>2567.9999999999927</v>
      </c>
      <c r="L113" s="294">
        <f t="shared" si="33"/>
        <v>641.99999999999818</v>
      </c>
      <c r="M113" s="295">
        <v>0.75347222222222221</v>
      </c>
      <c r="N113" s="295">
        <v>0.77083333333333337</v>
      </c>
      <c r="O113" s="289">
        <v>20</v>
      </c>
      <c r="P113" s="415">
        <f t="shared" si="34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1204</v>
      </c>
      <c r="H114" s="329">
        <f t="shared" si="13"/>
        <v>21888.720000000001</v>
      </c>
      <c r="I114" s="412"/>
      <c r="J114" s="292">
        <v>3</v>
      </c>
      <c r="K114" s="293">
        <f t="shared" si="32"/>
        <v>2889.5999999999917</v>
      </c>
      <c r="L114" s="294">
        <f t="shared" si="33"/>
        <v>963.1999999999972</v>
      </c>
      <c r="M114" s="295">
        <v>0.78472222222222221</v>
      </c>
      <c r="N114" s="295">
        <v>0.80208333333333337</v>
      </c>
      <c r="O114" s="289">
        <v>20</v>
      </c>
      <c r="P114" s="415">
        <f t="shared" si="34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6029</v>
      </c>
      <c r="H115" s="329">
        <f t="shared" si="13"/>
        <v>100443.14</v>
      </c>
      <c r="I115" s="412"/>
      <c r="J115" s="292">
        <v>4</v>
      </c>
      <c r="K115" s="293">
        <f t="shared" si="32"/>
        <v>3014.5000000000032</v>
      </c>
      <c r="L115" s="294">
        <f t="shared" si="33"/>
        <v>753.6250000000008</v>
      </c>
      <c r="M115" s="295">
        <v>0.81597222222222221</v>
      </c>
      <c r="N115" s="295">
        <v>0.89930555555555547</v>
      </c>
      <c r="O115" s="289">
        <v>20</v>
      </c>
      <c r="P115" s="415">
        <f t="shared" si="34"/>
        <v>119.99999999999989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1108</v>
      </c>
      <c r="H116" s="329">
        <f t="shared" si="13"/>
        <v>24688.254545454543</v>
      </c>
      <c r="I116" s="412"/>
      <c r="J116" s="292">
        <v>4</v>
      </c>
      <c r="K116" s="293">
        <f t="shared" si="32"/>
        <v>2659.2000000000266</v>
      </c>
      <c r="L116" s="294">
        <f t="shared" si="33"/>
        <v>664.80000000000666</v>
      </c>
      <c r="M116" s="295">
        <v>0.91319444444444453</v>
      </c>
      <c r="N116" s="331">
        <v>0.93055555555555547</v>
      </c>
      <c r="O116" s="289">
        <v>20</v>
      </c>
      <c r="P116" s="415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4035</v>
      </c>
      <c r="H117" s="329">
        <f t="shared" ref="H117:H123" si="35">F117*G117</f>
        <v>72189.818181818177</v>
      </c>
      <c r="I117" s="412"/>
      <c r="J117" s="292">
        <v>3</v>
      </c>
      <c r="K117" s="293">
        <f t="shared" si="32"/>
        <v>3026.2500000440377</v>
      </c>
      <c r="L117" s="294">
        <f t="shared" si="33"/>
        <v>1008.7500000146792</v>
      </c>
      <c r="M117" s="295">
        <v>46208.986111111109</v>
      </c>
      <c r="N117" s="295">
        <v>46209.041666666664</v>
      </c>
      <c r="O117" s="293">
        <v>20</v>
      </c>
      <c r="P117" s="415">
        <f t="shared" si="34"/>
        <v>79.999999998835847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6699</v>
      </c>
      <c r="H118" s="329">
        <f t="shared" si="35"/>
        <v>93986.97</v>
      </c>
      <c r="I118" s="412"/>
      <c r="J118" s="292">
        <v>3</v>
      </c>
      <c r="K118" s="293">
        <f t="shared" si="32"/>
        <v>3091.8461538461529</v>
      </c>
      <c r="L118" s="294">
        <f t="shared" si="33"/>
        <v>1030.6153846153843</v>
      </c>
      <c r="M118" s="295">
        <v>5.5555555555555552E-2</v>
      </c>
      <c r="N118" s="295">
        <v>0.14583333333333334</v>
      </c>
      <c r="O118" s="293">
        <v>20</v>
      </c>
      <c r="P118" s="415">
        <f t="shared" si="34"/>
        <v>130.00000000000003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5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5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5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5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5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2902.0280219843139</v>
      </c>
      <c r="L124" s="303">
        <f>AVERAGE(L112:L123)</f>
        <v>869.22719780429486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J36" sqref="J36"/>
      <selection activeCell="J36" sqref="J36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190625.99999999997</v>
      </c>
      <c r="F1" s="421" t="s">
        <v>4</v>
      </c>
      <c r="G1" s="30">
        <f>SUM(H5:H173)</f>
        <v>7567523.7901827563</v>
      </c>
      <c r="H1" s="417" t="s">
        <v>166</v>
      </c>
      <c r="I1" s="31">
        <f>M17+M30+M43+M56+M69+M82+M95+M108+M121+M134+M147+M160+M173</f>
        <v>193.093253968254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325</v>
      </c>
      <c r="B2" s="446"/>
      <c r="C2" s="420"/>
      <c r="D2" s="420" t="s">
        <v>84</v>
      </c>
      <c r="E2" s="34">
        <f>AVERAGE(O17,O30,O43,O56,O69,O82,O95,O108,O121,O134,O147,O160,O173)</f>
        <v>130.49504019658579</v>
      </c>
      <c r="F2" s="35" t="s">
        <v>85</v>
      </c>
      <c r="G2" s="36">
        <f>G1/E1</f>
        <v>39.69827720343897</v>
      </c>
      <c r="H2" s="417" t="s">
        <v>176</v>
      </c>
      <c r="I2" s="417">
        <f>COUNT(I5:I173)</f>
        <v>8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5131.96</v>
      </c>
      <c r="H5" s="45">
        <f t="shared" ref="H5:H16" si="0">F5*G5</f>
        <v>194142.04679999998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2368.5969230769228</v>
      </c>
      <c r="O5" s="47">
        <f t="shared" ref="O5:O11" si="2">N5/M5</f>
        <v>118.42984615384614</v>
      </c>
      <c r="P5" s="48">
        <f t="shared" ref="P5:P11" si="3">M5-J5</f>
        <v>0</v>
      </c>
      <c r="Q5" s="49">
        <f t="shared" ref="Q5:Q11" si="4">O5-L5</f>
        <v>-1.5701538461538576</v>
      </c>
      <c r="R5" s="425">
        <f t="shared" ref="R5:R11" si="5">O5/L5</f>
        <v>0.98691538461538453</v>
      </c>
      <c r="S5" s="459">
        <f>R17</f>
        <v>0.93310832017738199</v>
      </c>
      <c r="T5" s="89">
        <v>0.25</v>
      </c>
      <c r="U5" s="89">
        <v>0.34027777777777779</v>
      </c>
      <c r="V5" s="421">
        <v>5</v>
      </c>
      <c r="W5" s="418">
        <f>(U5-T5)*24*60</f>
        <v>130.00000000000003</v>
      </c>
      <c r="X5" s="421"/>
      <c r="Y5" s="421"/>
      <c r="Z5" s="51"/>
      <c r="AA5" s="51"/>
      <c r="AB5" s="447"/>
      <c r="AC5" s="447"/>
      <c r="AD5" s="52">
        <v>1</v>
      </c>
      <c r="AE5" s="52"/>
      <c r="AF5" s="48">
        <f t="shared" ref="AF5:AF70" si="6">N5-K5</f>
        <v>-31.403076923077151</v>
      </c>
      <c r="AG5" s="425">
        <f t="shared" ref="AG5:AG70" si="7">N5/K5</f>
        <v>0.98691538461538453</v>
      </c>
      <c r="AH5" s="459">
        <f>AG17</f>
        <v>0.9341354207933239</v>
      </c>
    </row>
    <row r="6" spans="1:34" ht="19.149999999999999" customHeight="1">
      <c r="A6" s="457"/>
      <c r="B6" s="40" t="s">
        <v>193</v>
      </c>
      <c r="C6" s="41"/>
      <c r="D6" s="42" t="s">
        <v>194</v>
      </c>
      <c r="E6" s="43"/>
      <c r="F6" s="343">
        <v>37.83</v>
      </c>
      <c r="G6" s="44">
        <v>2415.04</v>
      </c>
      <c r="H6" s="45">
        <f t="shared" si="0"/>
        <v>91360.963199999998</v>
      </c>
      <c r="I6" s="418"/>
      <c r="J6" s="46">
        <v>20</v>
      </c>
      <c r="K6" s="44">
        <v>2400</v>
      </c>
      <c r="L6" s="47">
        <v>120</v>
      </c>
      <c r="M6" s="419">
        <v>20</v>
      </c>
      <c r="N6" s="44">
        <f t="shared" si="1"/>
        <v>2337.1354838709667</v>
      </c>
      <c r="O6" s="47">
        <f t="shared" si="2"/>
        <v>116.85677419354833</v>
      </c>
      <c r="P6" s="48">
        <f t="shared" si="3"/>
        <v>0</v>
      </c>
      <c r="Q6" s="49">
        <f t="shared" si="4"/>
        <v>-3.1432258064516674</v>
      </c>
      <c r="R6" s="425">
        <f t="shared" si="5"/>
        <v>0.9738064516129028</v>
      </c>
      <c r="S6" s="459"/>
      <c r="T6" s="89">
        <v>0.35555555555555557</v>
      </c>
      <c r="U6" s="89">
        <v>0.39861111111111114</v>
      </c>
      <c r="V6" s="421">
        <v>22</v>
      </c>
      <c r="W6" s="418">
        <f t="shared" ref="W6:W17" si="8">(U6-T6)*24*60</f>
        <v>62.000000000000021</v>
      </c>
      <c r="X6" s="53">
        <v>0.3444444444444445</v>
      </c>
      <c r="Y6" s="53">
        <v>0.35416666666666669</v>
      </c>
      <c r="Z6" s="54"/>
      <c r="AA6" s="54"/>
      <c r="AB6" s="447"/>
      <c r="AC6" s="447"/>
      <c r="AD6" s="435"/>
      <c r="AE6" s="435"/>
      <c r="AF6" s="48">
        <f t="shared" si="6"/>
        <v>-62.864516129033291</v>
      </c>
      <c r="AG6" s="425">
        <f t="shared" si="7"/>
        <v>0.9738064516129028</v>
      </c>
      <c r="AH6" s="459"/>
    </row>
    <row r="7" spans="1:34" ht="19.149999999999999" customHeight="1">
      <c r="A7" s="457"/>
      <c r="B7" s="40" t="s">
        <v>193</v>
      </c>
      <c r="C7" s="41"/>
      <c r="D7" s="42" t="s">
        <v>195</v>
      </c>
      <c r="E7" s="43"/>
      <c r="F7" s="343">
        <v>46.93</v>
      </c>
      <c r="G7" s="44">
        <v>3234</v>
      </c>
      <c r="H7" s="45">
        <f t="shared" si="0"/>
        <v>151771.62</v>
      </c>
      <c r="I7" s="418"/>
      <c r="J7" s="46">
        <v>21</v>
      </c>
      <c r="K7" s="44">
        <v>2400</v>
      </c>
      <c r="L7" s="47">
        <v>114.28571428571429</v>
      </c>
      <c r="M7" s="419">
        <v>21</v>
      </c>
      <c r="N7" s="44">
        <f t="shared" si="1"/>
        <v>2205</v>
      </c>
      <c r="O7" s="47">
        <f t="shared" si="2"/>
        <v>105</v>
      </c>
      <c r="P7" s="48">
        <f t="shared" si="3"/>
        <v>0</v>
      </c>
      <c r="Q7" s="49">
        <f t="shared" si="4"/>
        <v>-9.2857142857142918</v>
      </c>
      <c r="R7" s="425">
        <f t="shared" si="5"/>
        <v>0.91874999999999996</v>
      </c>
      <c r="S7" s="459"/>
      <c r="T7" s="89">
        <v>0.40416666666666667</v>
      </c>
      <c r="U7" s="89">
        <v>0.46527777777777779</v>
      </c>
      <c r="V7" s="421">
        <v>8</v>
      </c>
      <c r="W7" s="418">
        <f t="shared" si="8"/>
        <v>88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-195</v>
      </c>
      <c r="AG7" s="425">
        <f t="shared" si="7"/>
        <v>0.91874999999999996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1834</v>
      </c>
      <c r="H8" s="45">
        <f t="shared" si="0"/>
        <v>52929.24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2392.1739130434785</v>
      </c>
      <c r="O8" s="47">
        <f t="shared" si="2"/>
        <v>140.71611253196932</v>
      </c>
      <c r="P8" s="48">
        <f t="shared" si="3"/>
        <v>0</v>
      </c>
      <c r="Q8" s="49">
        <f t="shared" si="4"/>
        <v>-10.519181585677757</v>
      </c>
      <c r="R8" s="425">
        <f t="shared" si="5"/>
        <v>0.9304449292273349</v>
      </c>
      <c r="S8" s="459"/>
      <c r="T8" s="89">
        <v>0.46944444444444444</v>
      </c>
      <c r="U8" s="89">
        <v>0.50138888888888888</v>
      </c>
      <c r="V8" s="421">
        <v>6</v>
      </c>
      <c r="W8" s="418">
        <f t="shared" si="8"/>
        <v>46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-178.82608695652152</v>
      </c>
      <c r="AG8" s="425">
        <f t="shared" si="7"/>
        <v>0.93044492922733513</v>
      </c>
      <c r="AH8" s="459"/>
    </row>
    <row r="9" spans="1:34" ht="19.149999999999999" customHeight="1">
      <c r="A9" s="457"/>
      <c r="B9" s="40" t="s">
        <v>193</v>
      </c>
      <c r="C9" s="55"/>
      <c r="D9" s="42" t="s">
        <v>197</v>
      </c>
      <c r="E9" s="56"/>
      <c r="F9" s="343">
        <v>38.99</v>
      </c>
      <c r="G9" s="57">
        <v>1092</v>
      </c>
      <c r="H9" s="45">
        <f t="shared" si="0"/>
        <v>42577.08</v>
      </c>
      <c r="I9" s="435"/>
      <c r="J9" s="46">
        <v>18</v>
      </c>
      <c r="K9" s="44">
        <v>2571</v>
      </c>
      <c r="L9" s="47">
        <v>142.83333333333334</v>
      </c>
      <c r="M9" s="419">
        <v>18</v>
      </c>
      <c r="N9" s="44">
        <f t="shared" si="1"/>
        <v>2339.999999999995</v>
      </c>
      <c r="O9" s="47">
        <f t="shared" si="2"/>
        <v>129.99999999999972</v>
      </c>
      <c r="P9" s="48">
        <f t="shared" si="3"/>
        <v>0</v>
      </c>
      <c r="Q9" s="49">
        <f t="shared" si="4"/>
        <v>-12.833333333333627</v>
      </c>
      <c r="R9" s="425">
        <f t="shared" si="5"/>
        <v>0.91015169194865608</v>
      </c>
      <c r="S9" s="459"/>
      <c r="T9" s="89">
        <v>0.54236111111111107</v>
      </c>
      <c r="U9" s="89">
        <v>0.56180555555555556</v>
      </c>
      <c r="V9" s="421">
        <v>6</v>
      </c>
      <c r="W9" s="418">
        <f t="shared" si="8"/>
        <v>28.00000000000006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-231.000000000005</v>
      </c>
      <c r="AG9" s="425">
        <f t="shared" si="7"/>
        <v>0.91015169194865619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196</v>
      </c>
      <c r="E10" s="43"/>
      <c r="F10" s="343">
        <v>35.89</v>
      </c>
      <c r="G10" s="44">
        <v>3506</v>
      </c>
      <c r="H10" s="45">
        <f t="shared" si="0"/>
        <v>125830.34</v>
      </c>
      <c r="I10" s="418"/>
      <c r="J10" s="46">
        <v>18</v>
      </c>
      <c r="K10" s="44">
        <v>2571</v>
      </c>
      <c r="L10" s="47">
        <v>142.83333333333334</v>
      </c>
      <c r="M10" s="419">
        <v>18</v>
      </c>
      <c r="N10" s="44">
        <f t="shared" si="1"/>
        <v>2337.3333333333335</v>
      </c>
      <c r="O10" s="47">
        <f t="shared" si="2"/>
        <v>129.85185185185185</v>
      </c>
      <c r="P10" s="48">
        <f t="shared" si="3"/>
        <v>0</v>
      </c>
      <c r="Q10" s="49">
        <f t="shared" si="4"/>
        <v>-12.981481481481495</v>
      </c>
      <c r="R10" s="425">
        <f t="shared" si="5"/>
        <v>0.90911448204330347</v>
      </c>
      <c r="S10" s="460"/>
      <c r="T10" s="89">
        <v>0.56666666666666665</v>
      </c>
      <c r="U10" s="89">
        <v>0.62916666666666665</v>
      </c>
      <c r="V10" s="421">
        <v>7</v>
      </c>
      <c r="W10" s="418">
        <f t="shared" si="8"/>
        <v>90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-233.66666666666652</v>
      </c>
      <c r="AG10" s="425">
        <f t="shared" si="7"/>
        <v>0.90911448204330358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199</v>
      </c>
      <c r="E11" s="43"/>
      <c r="F11" s="343">
        <v>31.11</v>
      </c>
      <c r="G11" s="44">
        <v>3256</v>
      </c>
      <c r="H11" s="45">
        <f t="shared" si="0"/>
        <v>101294.16</v>
      </c>
      <c r="I11" s="418"/>
      <c r="J11" s="46">
        <v>18</v>
      </c>
      <c r="K11" s="44">
        <v>2769</v>
      </c>
      <c r="L11" s="47">
        <v>153.83333333333334</v>
      </c>
      <c r="M11" s="419">
        <v>18</v>
      </c>
      <c r="N11" s="44">
        <f t="shared" si="1"/>
        <v>2537.142857142856</v>
      </c>
      <c r="O11" s="47">
        <f t="shared" si="2"/>
        <v>140.95238095238088</v>
      </c>
      <c r="P11" s="48">
        <f t="shared" si="3"/>
        <v>0</v>
      </c>
      <c r="Q11" s="49">
        <f t="shared" si="4"/>
        <v>-12.880952380952465</v>
      </c>
      <c r="R11" s="425">
        <f t="shared" si="5"/>
        <v>0.91626683175978896</v>
      </c>
      <c r="S11" s="460"/>
      <c r="T11" s="89">
        <v>0.64374999999999993</v>
      </c>
      <c r="U11" s="89">
        <v>0.69722222222222219</v>
      </c>
      <c r="V11" s="421">
        <v>21</v>
      </c>
      <c r="W11" s="418">
        <f t="shared" si="8"/>
        <v>77.000000000000043</v>
      </c>
      <c r="X11" s="53">
        <v>0.6333333333333333</v>
      </c>
      <c r="Y11" s="53">
        <v>0.6430555555555556</v>
      </c>
      <c r="Z11" s="54"/>
      <c r="AA11" s="54"/>
      <c r="AB11" s="447"/>
      <c r="AC11" s="447"/>
      <c r="AD11" s="435"/>
      <c r="AE11" s="435"/>
      <c r="AF11" s="48">
        <f t="shared" si="6"/>
        <v>-231.85714285714403</v>
      </c>
      <c r="AG11" s="425">
        <f t="shared" si="7"/>
        <v>0.91626683175978907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18.857142857142858</v>
      </c>
      <c r="K17" s="70">
        <v>2526</v>
      </c>
      <c r="L17" s="73">
        <v>135.00300120048021</v>
      </c>
      <c r="M17" s="70">
        <f t="shared" ref="M17:O17" si="9">AVERAGE(M5:M16)</f>
        <v>18.857142857142858</v>
      </c>
      <c r="N17" s="70">
        <f t="shared" si="9"/>
        <v>2359.6260729239361</v>
      </c>
      <c r="O17" s="73">
        <f t="shared" si="9"/>
        <v>125.97242366908517</v>
      </c>
      <c r="P17" s="65">
        <f t="shared" ref="P17:P23" si="10">M17-J17</f>
        <v>0</v>
      </c>
      <c r="Q17" s="74">
        <f t="shared" ref="Q17:Q23" si="11">O17-L17</f>
        <v>-9.0305775313950392</v>
      </c>
      <c r="R17" s="75">
        <f>O17/L17</f>
        <v>0.93310832017738199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-166.37392707606386</v>
      </c>
      <c r="AG17" s="426">
        <f t="shared" si="7"/>
        <v>0.9341354207933239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668</v>
      </c>
      <c r="H18" s="84">
        <f t="shared" ref="H18:H29" si="12">F18*G18</f>
        <v>18370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1484.4444444444453</v>
      </c>
      <c r="O18" s="86">
        <f t="shared" ref="O18:O23" si="14">N18/M18</f>
        <v>123.70370370370377</v>
      </c>
      <c r="P18" s="54">
        <f t="shared" si="10"/>
        <v>0</v>
      </c>
      <c r="Q18" s="88">
        <f t="shared" si="11"/>
        <v>-42.962962962962891</v>
      </c>
      <c r="R18" s="428">
        <f t="shared" ref="R18:R23" si="15">O18/L18</f>
        <v>0.74222222222222267</v>
      </c>
      <c r="S18" s="468">
        <f>R30</f>
        <v>0.85871551829184856</v>
      </c>
      <c r="T18" s="89">
        <v>0.125</v>
      </c>
      <c r="U18" s="89">
        <v>0.14374999999999999</v>
      </c>
      <c r="V18" s="435">
        <v>5</v>
      </c>
      <c r="W18" s="90">
        <f>(U18-T18)*24*60</f>
        <v>26.999999999999986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-515.55555555555475</v>
      </c>
      <c r="AG18" s="92">
        <f t="shared" si="7"/>
        <v>0.74222222222222267</v>
      </c>
      <c r="AH18" s="469">
        <f>AG30</f>
        <v>0.86804957630959545</v>
      </c>
    </row>
    <row r="19" spans="1:34" ht="19.149999999999999" customHeight="1">
      <c r="A19" s="467"/>
      <c r="B19" s="432" t="s">
        <v>193</v>
      </c>
      <c r="C19" s="431"/>
      <c r="D19" s="82" t="s">
        <v>205</v>
      </c>
      <c r="E19" s="83"/>
      <c r="F19" s="343">
        <v>36.86</v>
      </c>
      <c r="G19" s="57">
        <v>4308.8500000000004</v>
      </c>
      <c r="H19" s="84">
        <f t="shared" si="12"/>
        <v>158824.21100000001</v>
      </c>
      <c r="I19" s="43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2136.6198347107438</v>
      </c>
      <c r="O19" s="95">
        <f t="shared" si="14"/>
        <v>118.70110192837465</v>
      </c>
      <c r="P19" s="54">
        <f t="shared" si="10"/>
        <v>0</v>
      </c>
      <c r="Q19" s="88">
        <f t="shared" si="11"/>
        <v>-14.632231404958688</v>
      </c>
      <c r="R19" s="428">
        <f t="shared" si="15"/>
        <v>0.89025826446280987</v>
      </c>
      <c r="S19" s="468"/>
      <c r="T19" s="89">
        <v>0.14861111111111111</v>
      </c>
      <c r="U19" s="89">
        <v>0.2326388888888889</v>
      </c>
      <c r="V19" s="435">
        <v>7</v>
      </c>
      <c r="W19" s="90">
        <f>(U19-T19)*24*60</f>
        <v>121</v>
      </c>
      <c r="X19" s="96"/>
      <c r="Y19" s="96"/>
      <c r="Z19" s="54"/>
      <c r="AA19" s="54"/>
      <c r="AB19" s="447"/>
      <c r="AC19" s="447"/>
      <c r="AD19" s="435">
        <v>1</v>
      </c>
      <c r="AE19" s="435"/>
      <c r="AF19" s="48">
        <f t="shared" si="6"/>
        <v>-263.38016528925618</v>
      </c>
      <c r="AG19" s="425">
        <f t="shared" si="7"/>
        <v>0.89025826446280998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1846</v>
      </c>
      <c r="H20" s="84">
        <f t="shared" si="12"/>
        <v>79636.44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1367.4074074074069</v>
      </c>
      <c r="O20" s="95">
        <f t="shared" si="14"/>
        <v>80.435729847494528</v>
      </c>
      <c r="P20" s="54">
        <f t="shared" si="10"/>
        <v>0</v>
      </c>
      <c r="Q20" s="88">
        <f t="shared" si="11"/>
        <v>-7.7995642701525298</v>
      </c>
      <c r="R20" s="428">
        <f t="shared" si="15"/>
        <v>0.91160493827160471</v>
      </c>
      <c r="S20" s="468"/>
      <c r="T20" s="89">
        <v>0.24861111111111112</v>
      </c>
      <c r="U20" s="89">
        <v>0.30486111111111114</v>
      </c>
      <c r="V20" s="435">
        <v>23</v>
      </c>
      <c r="W20" s="90">
        <f t="shared" ref="W20:W29" si="16">(U20-T20)*24*60</f>
        <v>81.000000000000028</v>
      </c>
      <c r="X20" s="96">
        <v>0.23750000000000002</v>
      </c>
      <c r="Y20" s="96">
        <v>0.24722222222222223</v>
      </c>
      <c r="Z20" s="54"/>
      <c r="AA20" s="54"/>
      <c r="AB20" s="447"/>
      <c r="AC20" s="447"/>
      <c r="AD20" s="435"/>
      <c r="AE20" s="435"/>
      <c r="AF20" s="91">
        <f t="shared" si="6"/>
        <v>-132.59259259259306</v>
      </c>
      <c r="AG20" s="92">
        <f t="shared" si="7"/>
        <v>0.9116049382716046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208</v>
      </c>
      <c r="E21" s="43"/>
      <c r="F21" s="343">
        <v>44.3</v>
      </c>
      <c r="G21" s="44">
        <v>2730</v>
      </c>
      <c r="H21" s="84">
        <f t="shared" si="12"/>
        <v>120938.99999999999</v>
      </c>
      <c r="I21" s="42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1424.3478260869567</v>
      </c>
      <c r="O21" s="95">
        <f t="shared" si="14"/>
        <v>79.130434782608702</v>
      </c>
      <c r="P21" s="54">
        <f t="shared" si="10"/>
        <v>0</v>
      </c>
      <c r="Q21" s="88">
        <f t="shared" si="11"/>
        <v>-7.8140096618357404</v>
      </c>
      <c r="R21" s="428">
        <f t="shared" si="15"/>
        <v>0.91012640644533971</v>
      </c>
      <c r="S21" s="468"/>
      <c r="T21" s="89">
        <v>0.30902777777777779</v>
      </c>
      <c r="U21" s="89">
        <v>0.3888888888888889</v>
      </c>
      <c r="V21" s="435">
        <v>6</v>
      </c>
      <c r="W21" s="90">
        <f t="shared" si="16"/>
        <v>114.99999999999999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-140.65217391304327</v>
      </c>
      <c r="AG21" s="425">
        <f t="shared" si="7"/>
        <v>0.91012640644533971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209</v>
      </c>
      <c r="E22" s="43"/>
      <c r="F22" s="343">
        <v>49.91</v>
      </c>
      <c r="G22" s="44">
        <v>3268</v>
      </c>
      <c r="H22" s="84">
        <f t="shared" si="12"/>
        <v>163105.87999999998</v>
      </c>
      <c r="I22" s="421"/>
      <c r="J22" s="93">
        <v>17</v>
      </c>
      <c r="K22" s="44">
        <v>1565</v>
      </c>
      <c r="L22" s="47">
        <v>92.058823529411768</v>
      </c>
      <c r="M22" s="93">
        <v>17</v>
      </c>
      <c r="N22" s="94">
        <f t="shared" si="13"/>
        <v>1431.2408759124087</v>
      </c>
      <c r="O22" s="95">
        <f t="shared" si="14"/>
        <v>84.190639759553449</v>
      </c>
      <c r="P22" s="54">
        <f t="shared" si="10"/>
        <v>0</v>
      </c>
      <c r="Q22" s="88">
        <f t="shared" si="11"/>
        <v>-7.8681837698583195</v>
      </c>
      <c r="R22" s="428">
        <f t="shared" si="15"/>
        <v>0.91453091112613971</v>
      </c>
      <c r="S22" s="468"/>
      <c r="T22" s="89">
        <v>0.40416666666666667</v>
      </c>
      <c r="U22" s="89">
        <v>0.49930555555555556</v>
      </c>
      <c r="V22" s="435">
        <v>22</v>
      </c>
      <c r="W22" s="90">
        <f t="shared" si="16"/>
        <v>137</v>
      </c>
      <c r="X22" s="96">
        <v>0.39305555555555555</v>
      </c>
      <c r="Y22" s="96">
        <v>0.40277777777777773</v>
      </c>
      <c r="Z22" s="54"/>
      <c r="AA22" s="54"/>
      <c r="AB22" s="447"/>
      <c r="AC22" s="447"/>
      <c r="AD22" s="435"/>
      <c r="AE22" s="435">
        <v>1</v>
      </c>
      <c r="AF22" s="91">
        <f t="shared" si="6"/>
        <v>-133.75912408759132</v>
      </c>
      <c r="AG22" s="92">
        <f t="shared" si="7"/>
        <v>0.91453091112613971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205</v>
      </c>
      <c r="E23" s="43"/>
      <c r="F23" s="343">
        <v>36.86</v>
      </c>
      <c r="G23" s="44">
        <v>2320.1499999999996</v>
      </c>
      <c r="H23" s="84">
        <f t="shared" si="12"/>
        <v>85520.728999999992</v>
      </c>
      <c r="I23" s="421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2077.7462686567133</v>
      </c>
      <c r="O23" s="95">
        <f t="shared" si="14"/>
        <v>115.43034825870629</v>
      </c>
      <c r="P23" s="54">
        <f t="shared" si="10"/>
        <v>0</v>
      </c>
      <c r="Q23" s="88">
        <f t="shared" si="11"/>
        <v>-17.902985074627054</v>
      </c>
      <c r="R23" s="428">
        <f t="shared" si="15"/>
        <v>0.86572761194029713</v>
      </c>
      <c r="S23" s="468"/>
      <c r="T23" s="89">
        <v>0.54027777777777775</v>
      </c>
      <c r="U23" s="89">
        <v>0.58680555555555558</v>
      </c>
      <c r="V23" s="435">
        <v>6</v>
      </c>
      <c r="W23" s="90">
        <f t="shared" si="16"/>
        <v>67.000000000000085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-322.25373134328674</v>
      </c>
      <c r="AG23" s="425">
        <f t="shared" si="7"/>
        <v>0.86572761194029724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16.666666666666668</v>
      </c>
      <c r="K30" s="101">
        <v>1905</v>
      </c>
      <c r="L30" s="104">
        <v>116.76198257080613</v>
      </c>
      <c r="M30" s="101">
        <f t="shared" ref="M30:O30" si="17">AVERAGE(M18:M29)</f>
        <v>16.666666666666668</v>
      </c>
      <c r="N30" s="101">
        <f t="shared" si="17"/>
        <v>1653.6344428697794</v>
      </c>
      <c r="O30" s="104">
        <f t="shared" si="17"/>
        <v>100.26532638007357</v>
      </c>
      <c r="P30" s="54">
        <f t="shared" ref="P30:P38" si="18">M30-J30</f>
        <v>0</v>
      </c>
      <c r="Q30" s="88">
        <f t="shared" ref="Q30:Q38" si="19">O30-L30</f>
        <v>-16.496656190732551</v>
      </c>
      <c r="R30" s="105">
        <f t="shared" ref="R30:R38" si="20">O30/L30</f>
        <v>0.85871551829184856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1</v>
      </c>
      <c r="AF30" s="108">
        <f t="shared" si="6"/>
        <v>-251.36555713022062</v>
      </c>
      <c r="AG30" s="109">
        <f t="shared" ref="AG30" si="21">N30/K30</f>
        <v>0.86804957630959545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1794</v>
      </c>
      <c r="H31" s="112">
        <f t="shared" ref="H31:H40" si="22">F31*G31</f>
        <v>47541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1454.5945945945953</v>
      </c>
      <c r="O31" s="115">
        <f t="shared" ref="O31:O38" si="24">N31/M31</f>
        <v>121.21621621621627</v>
      </c>
      <c r="P31" s="116">
        <f t="shared" si="18"/>
        <v>0</v>
      </c>
      <c r="Q31" s="117">
        <f t="shared" si="19"/>
        <v>-45.45045045045039</v>
      </c>
      <c r="R31" s="429">
        <f t="shared" si="20"/>
        <v>0.72729729729729764</v>
      </c>
      <c r="S31" s="477">
        <f>R43</f>
        <v>0.85052927716347293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-545.40540540540474</v>
      </c>
      <c r="AG31" s="120">
        <f t="shared" si="7"/>
        <v>0.72729729729729764</v>
      </c>
      <c r="AH31" s="473">
        <f>AG43</f>
        <v>0.84880987121325857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2339</v>
      </c>
      <c r="H32" s="84">
        <f t="shared" si="22"/>
        <v>82636.87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1896.486486486486</v>
      </c>
      <c r="O32" s="47">
        <f t="shared" si="24"/>
        <v>158.04054054054049</v>
      </c>
      <c r="P32" s="116">
        <f t="shared" si="18"/>
        <v>0</v>
      </c>
      <c r="Q32" s="49">
        <f t="shared" si="19"/>
        <v>-18.459459459459509</v>
      </c>
      <c r="R32" s="425">
        <f t="shared" si="20"/>
        <v>0.89541382742515863</v>
      </c>
      <c r="S32" s="468"/>
      <c r="T32" s="89">
        <v>0.18124999999999999</v>
      </c>
      <c r="U32" s="89">
        <v>0.2326388888888889</v>
      </c>
      <c r="V32" s="142">
        <v>7</v>
      </c>
      <c r="W32" s="90">
        <f t="shared" si="25"/>
        <v>74.000000000000014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-221.513513513514</v>
      </c>
      <c r="AG32" s="425">
        <f t="shared" si="7"/>
        <v>0.89541382742515863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3612</v>
      </c>
      <c r="H33" s="84">
        <f t="shared" si="22"/>
        <v>123638.76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2044.528301886792</v>
      </c>
      <c r="O33" s="47">
        <f t="shared" si="24"/>
        <v>157.27140783744554</v>
      </c>
      <c r="P33" s="116">
        <f t="shared" si="18"/>
        <v>0</v>
      </c>
      <c r="Q33" s="49">
        <f t="shared" si="19"/>
        <v>-15.805515239477529</v>
      </c>
      <c r="R33" s="425">
        <f t="shared" si="20"/>
        <v>0.90867924528301869</v>
      </c>
      <c r="S33" s="468"/>
      <c r="T33" s="89">
        <v>0.24791666666666667</v>
      </c>
      <c r="U33" s="89">
        <v>0.3215277777777778</v>
      </c>
      <c r="V33" s="142">
        <v>22</v>
      </c>
      <c r="W33" s="90">
        <f t="shared" si="25"/>
        <v>106.00000000000003</v>
      </c>
      <c r="X33" s="123">
        <v>0.23750000000000002</v>
      </c>
      <c r="Y33" s="123">
        <v>0.24722222222222223</v>
      </c>
      <c r="Z33" s="124"/>
      <c r="AA33" s="124"/>
      <c r="AB33" s="447"/>
      <c r="AC33" s="447"/>
      <c r="AD33" s="435"/>
      <c r="AE33" s="435"/>
      <c r="AF33" s="48">
        <f t="shared" si="6"/>
        <v>-205.47169811320805</v>
      </c>
      <c r="AG33" s="125">
        <f t="shared" si="7"/>
        <v>0.90867924528301869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216</v>
      </c>
      <c r="E34" s="83"/>
      <c r="F34" s="343">
        <v>35.83</v>
      </c>
      <c r="G34" s="137">
        <v>2325.6</v>
      </c>
      <c r="H34" s="84">
        <f t="shared" si="22"/>
        <v>83326.247999999992</v>
      </c>
      <c r="I34" s="43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1993.3714285714291</v>
      </c>
      <c r="O34" s="47">
        <f t="shared" si="24"/>
        <v>181.21558441558446</v>
      </c>
      <c r="P34" s="116">
        <f t="shared" si="18"/>
        <v>0</v>
      </c>
      <c r="Q34" s="49">
        <f t="shared" si="19"/>
        <v>-23.329870129870073</v>
      </c>
      <c r="R34" s="425">
        <f t="shared" si="20"/>
        <v>0.88594285714285737</v>
      </c>
      <c r="S34" s="468"/>
      <c r="T34" s="89">
        <v>0.32708333333333334</v>
      </c>
      <c r="U34" s="89">
        <v>0.37569444444444444</v>
      </c>
      <c r="V34" s="137">
        <v>8</v>
      </c>
      <c r="W34" s="90">
        <f t="shared" si="25"/>
        <v>69.999999999999986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-256.62857142857092</v>
      </c>
      <c r="AG34" s="125">
        <f t="shared" si="7"/>
        <v>0.88594285714285737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4184.1000000000004</v>
      </c>
      <c r="H35" s="84">
        <f t="shared" si="22"/>
        <v>208828.43100000001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1335.3510638297871</v>
      </c>
      <c r="O35" s="47">
        <f t="shared" si="24"/>
        <v>78.550062578222764</v>
      </c>
      <c r="P35" s="116">
        <f t="shared" si="18"/>
        <v>0</v>
      </c>
      <c r="Q35" s="49">
        <f t="shared" si="19"/>
        <v>-13.508760951189004</v>
      </c>
      <c r="R35" s="425">
        <f t="shared" si="20"/>
        <v>0.85325946570593414</v>
      </c>
      <c r="S35" s="468"/>
      <c r="T35" s="89">
        <v>0.39166666666666666</v>
      </c>
      <c r="U35" s="89">
        <v>0.52222222222222225</v>
      </c>
      <c r="V35" s="134">
        <v>23</v>
      </c>
      <c r="W35" s="90">
        <f t="shared" si="25"/>
        <v>188.00000000000006</v>
      </c>
      <c r="X35" s="123">
        <v>0.38055555555555554</v>
      </c>
      <c r="Y35" s="123">
        <v>0.39027777777777778</v>
      </c>
      <c r="Z35" s="124"/>
      <c r="AA35" s="124"/>
      <c r="AB35" s="447"/>
      <c r="AC35" s="447"/>
      <c r="AD35" s="435">
        <v>1</v>
      </c>
      <c r="AE35" s="435"/>
      <c r="AF35" s="116">
        <f t="shared" si="6"/>
        <v>-229.64893617021289</v>
      </c>
      <c r="AG35" s="120">
        <f t="shared" si="7"/>
        <v>0.85325946570593425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1172</v>
      </c>
      <c r="H36" s="84">
        <f t="shared" si="22"/>
        <v>55001.96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2009.1428571428551</v>
      </c>
      <c r="O36" s="47">
        <f t="shared" si="24"/>
        <v>105.74436090225554</v>
      </c>
      <c r="P36" s="116">
        <f t="shared" si="18"/>
        <v>0</v>
      </c>
      <c r="Q36" s="49">
        <f t="shared" si="19"/>
        <v>-20.571428571428669</v>
      </c>
      <c r="R36" s="425">
        <f t="shared" si="20"/>
        <v>0.83714285714285641</v>
      </c>
      <c r="S36" s="468"/>
      <c r="T36" s="89">
        <v>0.56319444444444444</v>
      </c>
      <c r="U36" s="89">
        <v>0.58750000000000002</v>
      </c>
      <c r="V36" s="134">
        <v>6</v>
      </c>
      <c r="W36" s="90">
        <f t="shared" si="25"/>
        <v>35.000000000000036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-390.85714285714494</v>
      </c>
      <c r="AG36" s="425">
        <f t="shared" si="7"/>
        <v>0.8371428571428563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1615</v>
      </c>
      <c r="H37" s="84">
        <f t="shared" si="22"/>
        <v>70995.399999999994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2018.7500000000005</v>
      </c>
      <c r="O37" s="47">
        <f t="shared" si="24"/>
        <v>106.25000000000003</v>
      </c>
      <c r="P37" s="116">
        <f t="shared" si="18"/>
        <v>0</v>
      </c>
      <c r="Q37" s="49">
        <f t="shared" si="19"/>
        <v>-20.065789473684177</v>
      </c>
      <c r="R37" s="425">
        <f t="shared" si="20"/>
        <v>0.84114583333333359</v>
      </c>
      <c r="S37" s="468"/>
      <c r="T37" s="89">
        <v>0.59236111111111112</v>
      </c>
      <c r="U37" s="89">
        <v>0.62569444444444444</v>
      </c>
      <c r="V37" s="134">
        <v>7</v>
      </c>
      <c r="W37" s="90">
        <f t="shared" si="25"/>
        <v>47.999999999999986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-381.24999999999955</v>
      </c>
      <c r="AG37" s="125">
        <f t="shared" si="7"/>
        <v>0.84114583333333348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210</v>
      </c>
      <c r="E38" s="83"/>
      <c r="F38" s="343">
        <v>38.479999999999997</v>
      </c>
      <c r="G38" s="134">
        <v>3049.2</v>
      </c>
      <c r="H38" s="84">
        <f t="shared" si="22"/>
        <v>117333.21599999999</v>
      </c>
      <c r="I38" s="435"/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2315.8481012658212</v>
      </c>
      <c r="O38" s="47">
        <f t="shared" si="24"/>
        <v>121.88674217188533</v>
      </c>
      <c r="P38" s="116">
        <f t="shared" si="18"/>
        <v>0</v>
      </c>
      <c r="Q38" s="49">
        <f t="shared" si="19"/>
        <v>-23.85009993337782</v>
      </c>
      <c r="R38" s="425">
        <f t="shared" si="20"/>
        <v>0.83634817669404893</v>
      </c>
      <c r="S38" s="468"/>
      <c r="T38" s="151">
        <v>0.63124999999999998</v>
      </c>
      <c r="U38" s="151">
        <v>0.68611111111111112</v>
      </c>
      <c r="V38" s="134">
        <v>8</v>
      </c>
      <c r="W38" s="90">
        <f t="shared" si="25"/>
        <v>79.000000000000043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-453.15189873417876</v>
      </c>
      <c r="AG38" s="125">
        <f t="shared" si="7"/>
        <v>0.83634817669404882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15.25</v>
      </c>
      <c r="N43" s="101">
        <f t="shared" si="26"/>
        <v>1883.5091042222207</v>
      </c>
      <c r="O43" s="104">
        <f t="shared" si="26"/>
        <v>128.77186433276879</v>
      </c>
      <c r="P43" s="54">
        <f>M43-J43</f>
        <v>0</v>
      </c>
      <c r="Q43" s="88">
        <f>N43-K43</f>
        <v>-335.49089577777931</v>
      </c>
      <c r="R43" s="105">
        <f t="shared" ref="R43:R50" si="27">O43/L43</f>
        <v>0.85052927716347293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1</v>
      </c>
      <c r="AE43" s="107">
        <f>SUM(AE31:AE42)</f>
        <v>0</v>
      </c>
      <c r="AF43" s="48">
        <f t="shared" ref="AF43:AF54" si="28">N43-K43</f>
        <v>-335.49089577777931</v>
      </c>
      <c r="AG43" s="426">
        <f t="shared" si="7"/>
        <v>0.84880987121325857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2031</v>
      </c>
      <c r="H44" s="45">
        <f>F44*G44</f>
        <v>50226.63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2101.0344827586209</v>
      </c>
      <c r="O44" s="138">
        <f t="shared" ref="O44:O50" si="30">N44/M44</f>
        <v>420.20689655172418</v>
      </c>
      <c r="P44" s="51">
        <f t="shared" ref="P44:P50" si="31">M44-J44</f>
        <v>1</v>
      </c>
      <c r="Q44" s="139">
        <f t="shared" ref="Q44:Q50" si="32">O44-L44</f>
        <v>-79.793103448275815</v>
      </c>
      <c r="R44" s="140">
        <f t="shared" si="27"/>
        <v>0.84041379310344833</v>
      </c>
      <c r="S44" s="459">
        <f>R56</f>
        <v>0.90009272881932212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101.03448275862092</v>
      </c>
      <c r="AG44" s="430">
        <f t="shared" si="7"/>
        <v>1.0505172413793105</v>
      </c>
      <c r="AH44" s="482">
        <f>AG56</f>
        <v>0.98461845663611014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1723</v>
      </c>
      <c r="H45" s="45">
        <f>F45*G45</f>
        <v>42609.79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2109.7959183673479</v>
      </c>
      <c r="O45" s="138">
        <f t="shared" si="30"/>
        <v>421.95918367346957</v>
      </c>
      <c r="P45" s="51">
        <f t="shared" si="31"/>
        <v>1</v>
      </c>
      <c r="Q45" s="139">
        <f t="shared" si="32"/>
        <v>-78.040816326530432</v>
      </c>
      <c r="R45" s="140">
        <f t="shared" si="27"/>
        <v>0.84391836734693915</v>
      </c>
      <c r="S45" s="459"/>
      <c r="T45" s="89">
        <v>0.16874999999999998</v>
      </c>
      <c r="U45" s="89">
        <v>0.20277777777777775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109.79591836734789</v>
      </c>
      <c r="AG45" s="430">
        <f t="shared" si="7"/>
        <v>1.054897959183674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1541</v>
      </c>
      <c r="H46" s="45">
        <f t="shared" ref="H46:H51" si="34">F46*G46</f>
        <v>48433.63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1422.4615384615381</v>
      </c>
      <c r="O46" s="138">
        <f t="shared" si="30"/>
        <v>203.20879120879115</v>
      </c>
      <c r="P46" s="51">
        <f t="shared" si="31"/>
        <v>0</v>
      </c>
      <c r="Q46" s="139">
        <f t="shared" si="32"/>
        <v>-11.076923076923123</v>
      </c>
      <c r="R46" s="140">
        <f t="shared" si="27"/>
        <v>0.94830769230769207</v>
      </c>
      <c r="S46" s="459"/>
      <c r="T46" s="89">
        <v>0.21319444444444441</v>
      </c>
      <c r="U46" s="89">
        <v>0.2583333333333333</v>
      </c>
      <c r="V46" s="142">
        <v>15</v>
      </c>
      <c r="W46" s="143">
        <f t="shared" si="33"/>
        <v>65.000000000000014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-77.538461538461888</v>
      </c>
      <c r="AG46" s="430">
        <f t="shared" si="7"/>
        <v>0.94830769230769207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225</v>
      </c>
      <c r="E47" s="148"/>
      <c r="F47" s="350">
        <v>28.47</v>
      </c>
      <c r="G47" s="137">
        <v>1238</v>
      </c>
      <c r="H47" s="45">
        <f t="shared" si="34"/>
        <v>35245.86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1456.4705882352946</v>
      </c>
      <c r="O47" s="138">
        <f t="shared" si="30"/>
        <v>208.06722689075636</v>
      </c>
      <c r="P47" s="51">
        <f t="shared" si="31"/>
        <v>0</v>
      </c>
      <c r="Q47" s="139">
        <f t="shared" si="32"/>
        <v>-6.2184873949579185</v>
      </c>
      <c r="R47" s="140">
        <f t="shared" si="27"/>
        <v>0.97098039215686305</v>
      </c>
      <c r="S47" s="459"/>
      <c r="T47" s="89">
        <v>0.26874999999999999</v>
      </c>
      <c r="U47" s="89">
        <v>0.30416666666666664</v>
      </c>
      <c r="V47" s="137">
        <v>15</v>
      </c>
      <c r="W47" s="143">
        <f t="shared" si="33"/>
        <v>50.999999999999979</v>
      </c>
      <c r="X47" s="123"/>
      <c r="Y47" s="123"/>
      <c r="Z47" s="124"/>
      <c r="AA47" s="124"/>
      <c r="AB47" s="447"/>
      <c r="AC47" s="447"/>
      <c r="AD47" s="435"/>
      <c r="AE47" s="435"/>
      <c r="AF47" s="144">
        <f t="shared" si="28"/>
        <v>-43.529411764705401</v>
      </c>
      <c r="AG47" s="430">
        <f t="shared" si="7"/>
        <v>0.97098039215686305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1594</v>
      </c>
      <c r="H48" s="45">
        <f t="shared" si="34"/>
        <v>18904.84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1471.384615384615</v>
      </c>
      <c r="O48" s="138">
        <f t="shared" si="30"/>
        <v>245.23076923076917</v>
      </c>
      <c r="P48" s="51">
        <f t="shared" si="31"/>
        <v>0</v>
      </c>
      <c r="Q48" s="139">
        <f t="shared" si="32"/>
        <v>-27.435897435897516</v>
      </c>
      <c r="R48" s="140">
        <f t="shared" si="27"/>
        <v>0.89937934925709961</v>
      </c>
      <c r="S48" s="459"/>
      <c r="T48" s="89">
        <v>0.31458333333333333</v>
      </c>
      <c r="U48" s="89">
        <v>0.35972222222222222</v>
      </c>
      <c r="V48" s="134">
        <v>15</v>
      </c>
      <c r="W48" s="143">
        <f t="shared" si="33"/>
        <v>65.000000000000014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-164.61538461538498</v>
      </c>
      <c r="AG48" s="430">
        <f t="shared" si="7"/>
        <v>0.89937934925709961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3546.92</v>
      </c>
      <c r="H49" s="45">
        <f t="shared" si="34"/>
        <v>35788.4228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1447.7224489795924</v>
      </c>
      <c r="O49" s="138">
        <f t="shared" si="30"/>
        <v>241.28707482993207</v>
      </c>
      <c r="P49" s="51">
        <f t="shared" si="31"/>
        <v>0</v>
      </c>
      <c r="Q49" s="139">
        <f t="shared" si="32"/>
        <v>-8.7129251700679333</v>
      </c>
      <c r="R49" s="140">
        <f t="shared" si="27"/>
        <v>0.96514829931972823</v>
      </c>
      <c r="S49" s="459"/>
      <c r="T49" s="89">
        <v>0.37708333333333333</v>
      </c>
      <c r="U49" s="89">
        <v>0.47916666666666663</v>
      </c>
      <c r="V49" s="134">
        <v>25</v>
      </c>
      <c r="W49" s="143">
        <f t="shared" si="33"/>
        <v>146.99999999999994</v>
      </c>
      <c r="X49" s="152">
        <v>0.36388888888888887</v>
      </c>
      <c r="Y49" s="152">
        <v>0.37638888888888888</v>
      </c>
      <c r="Z49" s="153"/>
      <c r="AA49" s="124"/>
      <c r="AB49" s="447"/>
      <c r="AC49" s="447"/>
      <c r="AD49" s="435"/>
      <c r="AE49" s="435"/>
      <c r="AF49" s="144">
        <f t="shared" si="28"/>
        <v>-52.2775510204076</v>
      </c>
      <c r="AG49" s="430">
        <f t="shared" si="7"/>
        <v>0.96514829931972823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3137.6600000000003</v>
      </c>
      <c r="H50" s="45">
        <f t="shared" si="34"/>
        <v>31658.989400000002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1448.15076923077</v>
      </c>
      <c r="O50" s="138">
        <f t="shared" si="30"/>
        <v>241.35846153846168</v>
      </c>
      <c r="P50" s="51">
        <f t="shared" si="31"/>
        <v>0</v>
      </c>
      <c r="Q50" s="139">
        <f t="shared" si="32"/>
        <v>-8.6415384615383175</v>
      </c>
      <c r="R50" s="140">
        <f t="shared" si="27"/>
        <v>0.96543384615384675</v>
      </c>
      <c r="S50" s="459"/>
      <c r="T50" s="89">
        <v>0.49652777777777773</v>
      </c>
      <c r="U50" s="89">
        <v>0.58680555555555547</v>
      </c>
      <c r="V50" s="134">
        <v>25</v>
      </c>
      <c r="W50" s="143">
        <f t="shared" si="33"/>
        <v>129.99999999999994</v>
      </c>
      <c r="X50" s="152">
        <v>0.48333333333333334</v>
      </c>
      <c r="Y50" s="152">
        <v>0.49583333333333335</v>
      </c>
      <c r="Z50" s="153"/>
      <c r="AA50" s="153"/>
      <c r="AB50" s="447"/>
      <c r="AC50" s="447"/>
      <c r="AD50" s="435"/>
      <c r="AE50" s="435"/>
      <c r="AF50" s="144">
        <f t="shared" si="28"/>
        <v>-51.849230769229962</v>
      </c>
      <c r="AG50" s="430">
        <f t="shared" si="7"/>
        <v>0.96543384615384664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1636.7171944882539</v>
      </c>
      <c r="O56" s="104">
        <f t="shared" si="35"/>
        <v>283.04548627484343</v>
      </c>
      <c r="P56" s="158">
        <f>M56-J56</f>
        <v>0.28571428571428559</v>
      </c>
      <c r="Q56" s="117">
        <f>N56-K56</f>
        <v>-25.56851979746034</v>
      </c>
      <c r="R56" s="159">
        <f t="shared" ref="R56:R61" si="36">O56/L56</f>
        <v>0.90009272881932212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0</v>
      </c>
      <c r="AF56" s="162">
        <f>N56-K56</f>
        <v>-25.56851979746034</v>
      </c>
      <c r="AG56" s="428">
        <f>N56/K56</f>
        <v>0.98461845663611014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1160</v>
      </c>
      <c r="H57" s="84">
        <f t="shared" ref="H57:H66" si="37">F57*G57</f>
        <v>32781.599999999999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1480.8510638297876</v>
      </c>
      <c r="O57" s="86">
        <f t="shared" ref="O57:O61" si="39">N57/M57</f>
        <v>211.55015197568395</v>
      </c>
      <c r="P57" s="165">
        <f t="shared" ref="P57:P61" si="40">M57-J57</f>
        <v>0</v>
      </c>
      <c r="Q57" s="49">
        <f t="shared" ref="Q57:Q61" si="41">O57-L57</f>
        <v>-2.7355623100303319</v>
      </c>
      <c r="R57" s="425">
        <f t="shared" si="36"/>
        <v>0.9872340425531918</v>
      </c>
      <c r="S57" s="459">
        <f>R69</f>
        <v>0.97960156929877873</v>
      </c>
      <c r="T57" s="50">
        <v>0.125</v>
      </c>
      <c r="U57" s="50">
        <v>0.15763888888888888</v>
      </c>
      <c r="V57" s="421">
        <v>5</v>
      </c>
      <c r="W57" s="418">
        <f>(U57-T57)*24*60</f>
        <v>46.999999999999993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-19.148936170212437</v>
      </c>
      <c r="AG57" s="429">
        <f t="shared" si="7"/>
        <v>0.98723404255319169</v>
      </c>
      <c r="AH57" s="473">
        <f>AG69</f>
        <v>0.97980645662766908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3657</v>
      </c>
      <c r="H58" s="45">
        <f t="shared" si="37"/>
        <v>101957.16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1453.1125827814569</v>
      </c>
      <c r="O58" s="47">
        <f t="shared" si="39"/>
        <v>207.58751182592241</v>
      </c>
      <c r="P58" s="165">
        <f t="shared" si="40"/>
        <v>0</v>
      </c>
      <c r="Q58" s="49">
        <f t="shared" si="41"/>
        <v>-6.6982024597918723</v>
      </c>
      <c r="R58" s="425">
        <f t="shared" si="36"/>
        <v>0.96874172185430463</v>
      </c>
      <c r="S58" s="459"/>
      <c r="T58" s="50">
        <v>0.16458333333333333</v>
      </c>
      <c r="U58" s="50">
        <v>0.26944444444444443</v>
      </c>
      <c r="V58" s="421">
        <v>10</v>
      </c>
      <c r="W58" s="418">
        <f>(U58-T58)*24*60</f>
        <v>151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-46.887417218543078</v>
      </c>
      <c r="AG58" s="425">
        <f t="shared" si="7"/>
        <v>0.96874172185430463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3168</v>
      </c>
      <c r="H59" s="45">
        <f t="shared" si="37"/>
        <v>88704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1484.9999999999995</v>
      </c>
      <c r="O59" s="47">
        <f t="shared" si="39"/>
        <v>212.14285714285708</v>
      </c>
      <c r="P59" s="165">
        <f t="shared" si="40"/>
        <v>0</v>
      </c>
      <c r="Q59" s="49">
        <f t="shared" si="41"/>
        <v>-2.1428571428571956</v>
      </c>
      <c r="R59" s="425">
        <f t="shared" si="36"/>
        <v>0.98999999999999977</v>
      </c>
      <c r="S59" s="459"/>
      <c r="T59" s="50">
        <v>0.27986111111111112</v>
      </c>
      <c r="U59" s="50">
        <v>0.36875000000000002</v>
      </c>
      <c r="V59" s="142">
        <v>15</v>
      </c>
      <c r="W59" s="418">
        <f t="shared" ref="W59:W69" si="42">(U59-T59)*24*60</f>
        <v>128.00000000000003</v>
      </c>
      <c r="X59" s="53"/>
      <c r="Y59" s="53"/>
      <c r="Z59" s="54"/>
      <c r="AA59" s="54"/>
      <c r="AB59" s="447"/>
      <c r="AC59" s="447"/>
      <c r="AD59" s="435"/>
      <c r="AE59" s="435"/>
      <c r="AF59" s="48">
        <f t="shared" si="6"/>
        <v>-15.000000000000455</v>
      </c>
      <c r="AG59" s="425">
        <f t="shared" si="7"/>
        <v>0.98999999999999966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3274.08</v>
      </c>
      <c r="H60" s="45">
        <f t="shared" si="37"/>
        <v>33035.467199999999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1466.0059701492537</v>
      </c>
      <c r="O60" s="47">
        <f t="shared" si="39"/>
        <v>244.33432835820895</v>
      </c>
      <c r="P60" s="165">
        <f t="shared" si="40"/>
        <v>0</v>
      </c>
      <c r="Q60" s="49">
        <f t="shared" si="41"/>
        <v>-5.6656716417910502</v>
      </c>
      <c r="R60" s="425">
        <f t="shared" si="36"/>
        <v>0.97733731343283581</v>
      </c>
      <c r="S60" s="459"/>
      <c r="T60" s="50">
        <v>0.38611111111111113</v>
      </c>
      <c r="U60" s="50">
        <v>0.47916666666666669</v>
      </c>
      <c r="V60" s="142">
        <v>25</v>
      </c>
      <c r="W60" s="418">
        <f t="shared" si="42"/>
        <v>134</v>
      </c>
      <c r="X60" s="53">
        <v>0.37361111111111112</v>
      </c>
      <c r="Y60" s="53">
        <v>0.38541666666666669</v>
      </c>
      <c r="Z60" s="54"/>
      <c r="AA60" s="54"/>
      <c r="AB60" s="447"/>
      <c r="AC60" s="447"/>
      <c r="AD60" s="435"/>
      <c r="AE60" s="435"/>
      <c r="AF60" s="48">
        <f t="shared" si="6"/>
        <v>-33.994029850746301</v>
      </c>
      <c r="AG60" s="429">
        <f t="shared" si="7"/>
        <v>0.97733731343283581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3683.34</v>
      </c>
      <c r="H61" s="45">
        <f t="shared" si="37"/>
        <v>37164.900600000001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1463.5788079470203</v>
      </c>
      <c r="O61" s="47">
        <f t="shared" si="39"/>
        <v>243.92980132450339</v>
      </c>
      <c r="P61" s="165">
        <f t="shared" si="40"/>
        <v>0</v>
      </c>
      <c r="Q61" s="49">
        <f t="shared" si="41"/>
        <v>-6.0701986754966129</v>
      </c>
      <c r="R61" s="425">
        <f t="shared" si="36"/>
        <v>0.97571920529801359</v>
      </c>
      <c r="S61" s="459"/>
      <c r="T61" s="50">
        <v>0.49652777777777779</v>
      </c>
      <c r="U61" s="50">
        <v>0.60138888888888886</v>
      </c>
      <c r="V61" s="142">
        <v>25</v>
      </c>
      <c r="W61" s="418">
        <f t="shared" si="42"/>
        <v>150.99999999999994</v>
      </c>
      <c r="X61" s="53">
        <v>0.48333333333333334</v>
      </c>
      <c r="Y61" s="53">
        <v>0.49583333333333335</v>
      </c>
      <c r="Z61" s="54"/>
      <c r="AA61" s="54"/>
      <c r="AB61" s="447"/>
      <c r="AC61" s="447"/>
      <c r="AD61" s="435"/>
      <c r="AE61" s="435">
        <v>1</v>
      </c>
      <c r="AF61" s="48">
        <f t="shared" si="6"/>
        <v>-36.421192052979677</v>
      </c>
      <c r="AG61" s="425">
        <f t="shared" si="7"/>
        <v>0.97571920529801359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1469.7096849415036</v>
      </c>
      <c r="O69" s="73">
        <f t="shared" si="43"/>
        <v>223.90893012543515</v>
      </c>
      <c r="P69" s="48">
        <f>M69-J69</f>
        <v>0</v>
      </c>
      <c r="Q69" s="49">
        <f>N69-K69</f>
        <v>-30.29031505849639</v>
      </c>
      <c r="R69" s="172">
        <f t="shared" ref="R69:R75" si="44">O69/L69</f>
        <v>0.97960156929877873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1</v>
      </c>
      <c r="AF69" s="48">
        <f t="shared" si="6"/>
        <v>-30.29031505849639</v>
      </c>
      <c r="AG69" s="425">
        <f t="shared" si="7"/>
        <v>0.97980645662766908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971.59999999999991</v>
      </c>
      <c r="H70" s="45">
        <f>F70*G70</f>
        <v>52553.843999999997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5" si="45">G70/W70*60</f>
        <v>1387.9999999999993</v>
      </c>
      <c r="O70" s="47">
        <f t="shared" ref="O70:O75" si="46">N70/M70</f>
        <v>81.647058823529377</v>
      </c>
      <c r="P70" s="48">
        <f t="shared" ref="P70:P75" si="47">M70-J70</f>
        <v>1</v>
      </c>
      <c r="Q70" s="49">
        <f t="shared" ref="Q70:Q75" si="48">O70-L70</f>
        <v>-12.102941176470623</v>
      </c>
      <c r="R70" s="425">
        <f t="shared" si="44"/>
        <v>0.87090196078431337</v>
      </c>
      <c r="S70" s="459">
        <f>R82</f>
        <v>0.88921820602814772</v>
      </c>
      <c r="T70" s="50">
        <v>0.25</v>
      </c>
      <c r="U70" s="50">
        <v>0.27916666666666667</v>
      </c>
      <c r="V70" s="421">
        <v>5</v>
      </c>
      <c r="W70" s="418">
        <f>(U70-T70)*24*60</f>
        <v>42.000000000000014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-112.00000000000068</v>
      </c>
      <c r="AG70" s="425">
        <f t="shared" si="7"/>
        <v>0.9253333333333329</v>
      </c>
      <c r="AH70" s="459">
        <f>AG82</f>
        <v>0.89710690149322303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3683.91</v>
      </c>
      <c r="H71" s="45">
        <f>F71*G71</f>
        <v>196573.43759999998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1435.2896103896103</v>
      </c>
      <c r="O71" s="47">
        <f t="shared" si="46"/>
        <v>75.541558441558436</v>
      </c>
      <c r="P71" s="48">
        <f t="shared" si="47"/>
        <v>0</v>
      </c>
      <c r="Q71" s="49">
        <f t="shared" si="48"/>
        <v>-10.563704716336304</v>
      </c>
      <c r="R71" s="425">
        <f t="shared" si="44"/>
        <v>0.87731638776871046</v>
      </c>
      <c r="S71" s="459"/>
      <c r="T71" s="50">
        <v>0.28472222222222221</v>
      </c>
      <c r="U71" s="50">
        <v>0.39166666666666666</v>
      </c>
      <c r="V71" s="421">
        <v>8</v>
      </c>
      <c r="W71" s="418">
        <f t="shared" ref="W71:W81" si="49">(U71-T71)*24*60</f>
        <v>154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-200.71038961038971</v>
      </c>
      <c r="AG71" s="425">
        <f>N71/K71</f>
        <v>0.87731638776871046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239</v>
      </c>
      <c r="E72" s="43"/>
      <c r="F72" s="343">
        <v>53.36</v>
      </c>
      <c r="G72" s="44">
        <v>2779.09</v>
      </c>
      <c r="H72" s="45">
        <f t="shared" ref="H72:H80" si="50">F72*G72</f>
        <v>148292.24240000002</v>
      </c>
      <c r="I72" s="421"/>
      <c r="J72" s="87">
        <v>19</v>
      </c>
      <c r="K72" s="57">
        <v>1636</v>
      </c>
      <c r="L72" s="86">
        <v>86.10526315789474</v>
      </c>
      <c r="M72" s="419">
        <v>19</v>
      </c>
      <c r="N72" s="44">
        <f t="shared" si="45"/>
        <v>1413.0966101694917</v>
      </c>
      <c r="O72" s="47">
        <f t="shared" si="46"/>
        <v>74.373505798394305</v>
      </c>
      <c r="P72" s="48">
        <f t="shared" si="47"/>
        <v>0</v>
      </c>
      <c r="Q72" s="49">
        <f t="shared" si="48"/>
        <v>-11.731757359500435</v>
      </c>
      <c r="R72" s="425">
        <f t="shared" si="44"/>
        <v>0.86375098421118079</v>
      </c>
      <c r="S72" s="459"/>
      <c r="T72" s="50">
        <v>0.40763888888888888</v>
      </c>
      <c r="U72" s="50">
        <v>0.48958333333333331</v>
      </c>
      <c r="V72" s="421">
        <v>23</v>
      </c>
      <c r="W72" s="418">
        <f t="shared" si="49"/>
        <v>117.99999999999999</v>
      </c>
      <c r="X72" s="53">
        <v>0.39583333333333331</v>
      </c>
      <c r="Y72" s="53">
        <v>0.4069444444444445</v>
      </c>
      <c r="Z72" s="54"/>
      <c r="AA72" s="54"/>
      <c r="AB72" s="447"/>
      <c r="AC72" s="447"/>
      <c r="AD72" s="435"/>
      <c r="AE72" s="435"/>
      <c r="AF72" s="48">
        <f>N72-K72</f>
        <v>-222.90338983050833</v>
      </c>
      <c r="AG72" s="425">
        <f>N72/K72</f>
        <v>0.86375098421118068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966</v>
      </c>
      <c r="H73" s="45">
        <f t="shared" si="50"/>
        <v>54511.38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1317.2727272727295</v>
      </c>
      <c r="O73" s="47">
        <f t="shared" si="46"/>
        <v>73.181818181818301</v>
      </c>
      <c r="P73" s="48">
        <f t="shared" si="47"/>
        <v>0</v>
      </c>
      <c r="Q73" s="49">
        <f t="shared" si="48"/>
        <v>-10.151515151515028</v>
      </c>
      <c r="R73" s="425">
        <f t="shared" si="44"/>
        <v>0.87818181818181962</v>
      </c>
      <c r="S73" s="459"/>
      <c r="T73" s="50">
        <v>0.49374999999999997</v>
      </c>
      <c r="U73" s="50">
        <v>0.52430555555555547</v>
      </c>
      <c r="V73" s="421">
        <v>6</v>
      </c>
      <c r="W73" s="418">
        <f t="shared" si="49"/>
        <v>43.999999999999922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-182.72727272727047</v>
      </c>
      <c r="AG73" s="425">
        <f>N73/K73</f>
        <v>0.87818181818181973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242</v>
      </c>
      <c r="E74" s="177"/>
      <c r="F74" s="343">
        <v>47.51</v>
      </c>
      <c r="G74" s="44">
        <v>2192</v>
      </c>
      <c r="H74" s="45">
        <f t="shared" si="50"/>
        <v>104141.92</v>
      </c>
      <c r="I74" s="421"/>
      <c r="J74" s="46">
        <v>17</v>
      </c>
      <c r="K74" s="174">
        <v>1440</v>
      </c>
      <c r="L74" s="47">
        <v>84.705882352941174</v>
      </c>
      <c r="M74" s="419">
        <v>17</v>
      </c>
      <c r="N74" s="44">
        <f t="shared" si="45"/>
        <v>1315.2000000000003</v>
      </c>
      <c r="O74" s="47">
        <f t="shared" si="46"/>
        <v>77.364705882352951</v>
      </c>
      <c r="P74" s="48">
        <f t="shared" si="47"/>
        <v>0</v>
      </c>
      <c r="Q74" s="49">
        <f t="shared" si="48"/>
        <v>-7.3411764705882234</v>
      </c>
      <c r="R74" s="425">
        <f t="shared" si="44"/>
        <v>0.91333333333333344</v>
      </c>
      <c r="S74" s="459"/>
      <c r="T74" s="50">
        <v>0.56527777777777766</v>
      </c>
      <c r="U74" s="50">
        <v>0.63472222222222208</v>
      </c>
      <c r="V74" s="421">
        <v>6</v>
      </c>
      <c r="W74" s="418">
        <f t="shared" si="49"/>
        <v>99.999999999999972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-124.79999999999973</v>
      </c>
      <c r="AG74" s="425">
        <f t="shared" ref="AG74:AG80" si="52">N74/K74</f>
        <v>0.91333333333333355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241</v>
      </c>
      <c r="E75" s="43"/>
      <c r="F75" s="343">
        <v>53.76</v>
      </c>
      <c r="G75" s="57">
        <v>2750</v>
      </c>
      <c r="H75" s="45">
        <f t="shared" si="50"/>
        <v>147840</v>
      </c>
      <c r="I75" s="421"/>
      <c r="J75" s="87">
        <v>16</v>
      </c>
      <c r="K75" s="57">
        <v>1440</v>
      </c>
      <c r="L75" s="86">
        <v>90</v>
      </c>
      <c r="M75" s="419">
        <v>16</v>
      </c>
      <c r="N75" s="44">
        <f t="shared" si="45"/>
        <v>1341.4634146341457</v>
      </c>
      <c r="O75" s="47">
        <f t="shared" si="46"/>
        <v>83.841463414634106</v>
      </c>
      <c r="P75" s="48">
        <f t="shared" si="47"/>
        <v>0</v>
      </c>
      <c r="Q75" s="49">
        <f t="shared" si="48"/>
        <v>-6.1585365853658942</v>
      </c>
      <c r="R75" s="425">
        <f t="shared" si="44"/>
        <v>0.93157181571815673</v>
      </c>
      <c r="S75" s="459"/>
      <c r="T75" s="50">
        <v>0.65069444444444424</v>
      </c>
      <c r="U75" s="50">
        <v>0.73611111111111094</v>
      </c>
      <c r="V75" s="421">
        <v>23</v>
      </c>
      <c r="W75" s="418">
        <f t="shared" si="49"/>
        <v>123.00000000000004</v>
      </c>
      <c r="X75" s="180">
        <v>0.63888888888888895</v>
      </c>
      <c r="Y75" s="180">
        <v>0.65</v>
      </c>
      <c r="Z75" s="124"/>
      <c r="AA75" s="124"/>
      <c r="AB75" s="447"/>
      <c r="AC75" s="447"/>
      <c r="AD75" s="435">
        <v>1</v>
      </c>
      <c r="AE75" s="435"/>
      <c r="AF75" s="48">
        <f t="shared" si="51"/>
        <v>-98.536585365854307</v>
      </c>
      <c r="AG75" s="425">
        <f t="shared" si="52"/>
        <v>0.93157181571815673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87"/>
      <c r="K76" s="57"/>
      <c r="L76" s="86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1368.3870604109961</v>
      </c>
      <c r="O82" s="184">
        <f t="shared" si="53"/>
        <v>77.658351757047924</v>
      </c>
      <c r="P82" s="116">
        <f>M82-J82</f>
        <v>0.16666666666666785</v>
      </c>
      <c r="Q82" s="117">
        <f>N82-K82</f>
        <v>-156.94627292233713</v>
      </c>
      <c r="R82" s="172">
        <f>O82/L82</f>
        <v>0.88921820602814772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0</v>
      </c>
      <c r="AF82" s="48">
        <f>N82-K82</f>
        <v>-156.94627292233713</v>
      </c>
      <c r="AG82" s="425">
        <f>N82/K82</f>
        <v>0.89710690149322303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2223</v>
      </c>
      <c r="H83" s="84">
        <f t="shared" ref="H83:H94" si="54">F83*G83</f>
        <v>135647.46000000002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89" si="55">G83/W83*60</f>
        <v>1347.2727272727268</v>
      </c>
      <c r="O83" s="183">
        <f t="shared" ref="O83:O89" si="56">N83/M83</f>
        <v>79.251336898395692</v>
      </c>
      <c r="P83" s="54">
        <f t="shared" ref="P83:P89" si="57">M83-J83</f>
        <v>0</v>
      </c>
      <c r="Q83" s="88">
        <f t="shared" ref="Q83:Q89" si="58">O83-L83</f>
        <v>-5.4545454545454817</v>
      </c>
      <c r="R83" s="185">
        <f t="shared" ref="R83:R89" si="59">O83/L83</f>
        <v>0.93560606060606033</v>
      </c>
      <c r="S83" s="459">
        <f>R95</f>
        <v>0.87195462113911015</v>
      </c>
      <c r="T83" s="50">
        <v>0.33333333333333331</v>
      </c>
      <c r="U83" s="50">
        <v>0.40208333333333335</v>
      </c>
      <c r="V83" s="421">
        <v>5</v>
      </c>
      <c r="W83" s="418">
        <f t="shared" ref="W83:W93" si="60">(U83-T83)*24*60</f>
        <v>99.000000000000043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-92.727272727273203</v>
      </c>
      <c r="AG83" s="425">
        <f t="shared" ref="AG83:AG173" si="62">N83/K83</f>
        <v>0.93560606060606033</v>
      </c>
      <c r="AH83" s="459">
        <f>AG95</f>
        <v>0.87018217040709034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3622.08</v>
      </c>
      <c r="H84" s="84">
        <f t="shared" si="54"/>
        <v>183530.7936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1341.5111111111114</v>
      </c>
      <c r="O84" s="183">
        <f t="shared" si="56"/>
        <v>70.605847953216383</v>
      </c>
      <c r="P84" s="54">
        <f t="shared" si="57"/>
        <v>0</v>
      </c>
      <c r="Q84" s="88">
        <f t="shared" si="58"/>
        <v>-8.3415204678362471</v>
      </c>
      <c r="R84" s="185">
        <f t="shared" si="59"/>
        <v>0.89434074074074088</v>
      </c>
      <c r="S84" s="459"/>
      <c r="T84" s="50">
        <v>0.41805555555555557</v>
      </c>
      <c r="U84" s="50">
        <v>0.53055555555555556</v>
      </c>
      <c r="V84" s="421">
        <v>23</v>
      </c>
      <c r="W84" s="418">
        <f t="shared" si="60"/>
        <v>161.99999999999997</v>
      </c>
      <c r="X84" s="53">
        <v>0.40625</v>
      </c>
      <c r="Y84" s="53">
        <v>0.41666666666666669</v>
      </c>
      <c r="Z84" s="54"/>
      <c r="AA84" s="54"/>
      <c r="AB84" s="447"/>
      <c r="AC84" s="447"/>
      <c r="AD84" s="435"/>
      <c r="AE84" s="435"/>
      <c r="AF84" s="48">
        <f t="shared" si="61"/>
        <v>-158.4888888888886</v>
      </c>
      <c r="AG84" s="425">
        <f t="shared" si="62"/>
        <v>0.89434074074074099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2098</v>
      </c>
      <c r="H85" s="84">
        <f t="shared" si="54"/>
        <v>128166.82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1271.515151515152</v>
      </c>
      <c r="O85" s="183">
        <f t="shared" si="56"/>
        <v>74.795008912656002</v>
      </c>
      <c r="P85" s="54">
        <f t="shared" si="57"/>
        <v>0</v>
      </c>
      <c r="Q85" s="88">
        <f t="shared" si="58"/>
        <v>-9.9108734402851724</v>
      </c>
      <c r="R85" s="185">
        <f t="shared" si="59"/>
        <v>0.88299663299663333</v>
      </c>
      <c r="S85" s="459"/>
      <c r="T85" s="50">
        <v>0.57152777777777775</v>
      </c>
      <c r="U85" s="50">
        <v>0.64027777777777772</v>
      </c>
      <c r="V85" s="421">
        <v>6</v>
      </c>
      <c r="W85" s="418">
        <f t="shared" si="60"/>
        <v>98.999999999999972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-168.48484848484804</v>
      </c>
      <c r="AG85" s="425">
        <f t="shared" si="62"/>
        <v>0.88299663299663333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5961</v>
      </c>
      <c r="H86" s="84">
        <f t="shared" si="54"/>
        <v>225325.8</v>
      </c>
      <c r="I86" s="421"/>
      <c r="J86" s="87">
        <v>20</v>
      </c>
      <c r="K86" s="57">
        <v>2769</v>
      </c>
      <c r="L86" s="86">
        <v>138.44999999999999</v>
      </c>
      <c r="M86" s="424">
        <v>20</v>
      </c>
      <c r="N86" s="57">
        <f t="shared" si="55"/>
        <v>2278.0891719745209</v>
      </c>
      <c r="O86" s="183">
        <f t="shared" si="56"/>
        <v>113.90445859872605</v>
      </c>
      <c r="P86" s="54">
        <f t="shared" si="57"/>
        <v>0</v>
      </c>
      <c r="Q86" s="88">
        <f t="shared" si="58"/>
        <v>-24.545541401273937</v>
      </c>
      <c r="R86" s="185">
        <f t="shared" si="59"/>
        <v>0.82271187142452917</v>
      </c>
      <c r="S86" s="459"/>
      <c r="T86" s="50">
        <v>0.65486111111111101</v>
      </c>
      <c r="U86" s="50">
        <v>0.76388888888888884</v>
      </c>
      <c r="V86" s="421">
        <v>21</v>
      </c>
      <c r="W86" s="418">
        <f t="shared" si="60"/>
        <v>157.00000000000009</v>
      </c>
      <c r="X86" s="53">
        <v>0.64444444444444449</v>
      </c>
      <c r="Y86" s="53">
        <v>0.65416666666666667</v>
      </c>
      <c r="Z86" s="54"/>
      <c r="AA86" s="54"/>
      <c r="AB86" s="447"/>
      <c r="AC86" s="447"/>
      <c r="AD86" s="435">
        <v>1</v>
      </c>
      <c r="AE86" s="435"/>
      <c r="AF86" s="48">
        <f t="shared" si="61"/>
        <v>-490.91082802547908</v>
      </c>
      <c r="AG86" s="425">
        <f t="shared" si="62"/>
        <v>0.82271187142452906</v>
      </c>
      <c r="AH86" s="459"/>
    </row>
    <row r="87" spans="1:34" ht="19.149999999999999" customHeight="1">
      <c r="A87" s="488"/>
      <c r="B87" s="110" t="s">
        <v>193</v>
      </c>
      <c r="C87" s="97"/>
      <c r="D87" s="186" t="s">
        <v>210</v>
      </c>
      <c r="E87" s="43"/>
      <c r="F87" s="350">
        <v>38.479999999999997</v>
      </c>
      <c r="G87" s="44">
        <v>1306.8</v>
      </c>
      <c r="H87" s="84">
        <f t="shared" si="54"/>
        <v>50285.663999999997</v>
      </c>
      <c r="I87" s="421">
        <v>1</v>
      </c>
      <c r="J87" s="87">
        <v>19</v>
      </c>
      <c r="K87" s="57">
        <v>2769</v>
      </c>
      <c r="L87" s="86">
        <v>145.73684210526315</v>
      </c>
      <c r="M87" s="424">
        <v>19</v>
      </c>
      <c r="N87" s="57">
        <f t="shared" si="55"/>
        <v>2375.9999999999968</v>
      </c>
      <c r="O87" s="183">
        <f t="shared" si="56"/>
        <v>125.0526315789472</v>
      </c>
      <c r="P87" s="54">
        <f t="shared" si="57"/>
        <v>0</v>
      </c>
      <c r="Q87" s="88">
        <f t="shared" si="58"/>
        <v>-20.684210526315951</v>
      </c>
      <c r="R87" s="185">
        <f t="shared" si="59"/>
        <v>0.85807150595882875</v>
      </c>
      <c r="S87" s="459"/>
      <c r="T87" s="50">
        <v>0.76944444444444438</v>
      </c>
      <c r="U87" s="50">
        <v>0.79236111111111107</v>
      </c>
      <c r="V87" s="421">
        <v>8</v>
      </c>
      <c r="W87" s="418">
        <f t="shared" si="60"/>
        <v>33.000000000000043</v>
      </c>
      <c r="X87" s="53"/>
      <c r="Y87" s="53"/>
      <c r="Z87" s="54"/>
      <c r="AA87" s="54"/>
      <c r="AB87" s="447"/>
      <c r="AC87" s="447"/>
      <c r="AD87" s="435"/>
      <c r="AE87" s="435">
        <v>1</v>
      </c>
      <c r="AF87" s="48">
        <f t="shared" si="61"/>
        <v>-393.00000000000318</v>
      </c>
      <c r="AG87" s="425">
        <f t="shared" si="62"/>
        <v>0.85807150595882875</v>
      </c>
      <c r="AH87" s="459"/>
    </row>
    <row r="88" spans="1:34" ht="19.149999999999999" customHeight="1">
      <c r="A88" s="488"/>
      <c r="B88" s="110" t="s">
        <v>207</v>
      </c>
      <c r="C88" s="431"/>
      <c r="D88" s="186" t="s">
        <v>246</v>
      </c>
      <c r="E88" s="43"/>
      <c r="F88" s="350">
        <v>50.67</v>
      </c>
      <c r="G88" s="57">
        <v>493.91999999999996</v>
      </c>
      <c r="H88" s="84">
        <f t="shared" si="54"/>
        <v>25026.9264</v>
      </c>
      <c r="I88" s="421">
        <v>1</v>
      </c>
      <c r="J88" s="87">
        <v>19</v>
      </c>
      <c r="K88" s="57">
        <v>1500</v>
      </c>
      <c r="L88" s="86">
        <v>78.94736842105263</v>
      </c>
      <c r="M88" s="424">
        <v>19</v>
      </c>
      <c r="N88" s="57">
        <f t="shared" si="55"/>
        <v>1288.4869565217437</v>
      </c>
      <c r="O88" s="183">
        <f t="shared" si="56"/>
        <v>67.815102974828619</v>
      </c>
      <c r="P88" s="54">
        <f t="shared" si="57"/>
        <v>0</v>
      </c>
      <c r="Q88" s="88">
        <f t="shared" si="58"/>
        <v>-11.132265446224011</v>
      </c>
      <c r="R88" s="185">
        <f t="shared" si="59"/>
        <v>0.85899130434782922</v>
      </c>
      <c r="S88" s="459"/>
      <c r="T88" s="50">
        <v>0.79722222222222217</v>
      </c>
      <c r="U88" s="50">
        <v>0.81319444444444433</v>
      </c>
      <c r="V88" s="421">
        <v>7</v>
      </c>
      <c r="W88" s="418">
        <f t="shared" si="60"/>
        <v>22.999999999999918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-211.51304347825635</v>
      </c>
      <c r="AG88" s="425">
        <f t="shared" si="62"/>
        <v>0.85899130434782911</v>
      </c>
      <c r="AH88" s="459"/>
    </row>
    <row r="89" spans="1:34" ht="19.149999999999999" customHeight="1">
      <c r="A89" s="488"/>
      <c r="B89" s="110" t="s">
        <v>207</v>
      </c>
      <c r="C89" s="431"/>
      <c r="D89" s="42" t="s">
        <v>217</v>
      </c>
      <c r="E89" s="43"/>
      <c r="F89" s="350">
        <v>49.91</v>
      </c>
      <c r="G89" s="114">
        <v>464.90000000000003</v>
      </c>
      <c r="H89" s="84">
        <f t="shared" si="54"/>
        <v>23203.159</v>
      </c>
      <c r="I89" s="421">
        <v>1</v>
      </c>
      <c r="J89" s="87">
        <v>17</v>
      </c>
      <c r="K89" s="57">
        <v>1565</v>
      </c>
      <c r="L89" s="86">
        <v>92.058823529411768</v>
      </c>
      <c r="M89" s="424">
        <v>17</v>
      </c>
      <c r="N89" s="57">
        <f t="shared" si="55"/>
        <v>1394.700000000005</v>
      </c>
      <c r="O89" s="183">
        <f t="shared" si="56"/>
        <v>82.041176470588539</v>
      </c>
      <c r="P89" s="54">
        <f t="shared" si="57"/>
        <v>0</v>
      </c>
      <c r="Q89" s="88">
        <f t="shared" si="58"/>
        <v>-10.017647058823229</v>
      </c>
      <c r="R89" s="185">
        <f t="shared" si="59"/>
        <v>0.8911821086262014</v>
      </c>
      <c r="S89" s="459"/>
      <c r="T89" s="50">
        <v>0.81736111111111098</v>
      </c>
      <c r="U89" s="50">
        <v>0.83124999999999982</v>
      </c>
      <c r="V89" s="421">
        <v>6</v>
      </c>
      <c r="W89" s="418">
        <f t="shared" si="60"/>
        <v>19.999999999999929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-170.29999999999495</v>
      </c>
      <c r="AG89" s="425">
        <f t="shared" si="62"/>
        <v>0.89118210862620129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3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18.285714285714285</v>
      </c>
      <c r="K95" s="202">
        <v>1854.7142857142858</v>
      </c>
      <c r="L95" s="203">
        <v>100.50745245466608</v>
      </c>
      <c r="M95" s="202">
        <f t="shared" ref="M95:O95" si="63">AVERAGE(M83:M94)</f>
        <v>18.285714285714285</v>
      </c>
      <c r="N95" s="202">
        <f t="shared" si="63"/>
        <v>1613.9393026278935</v>
      </c>
      <c r="O95" s="203">
        <f t="shared" si="63"/>
        <v>87.637937626765492</v>
      </c>
      <c r="P95" s="204">
        <f>M95-J95</f>
        <v>0</v>
      </c>
      <c r="Q95" s="205">
        <f t="shared" ref="Q95:Q103" si="64">O95-L95</f>
        <v>-12.869514827900588</v>
      </c>
      <c r="R95" s="206">
        <f>O95/L95</f>
        <v>0.87195462113911015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1</v>
      </c>
      <c r="AF95" s="65">
        <f t="shared" si="61"/>
        <v>-240.77498308639224</v>
      </c>
      <c r="AG95" s="426">
        <f t="shared" si="62"/>
        <v>0.87018217040709034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1615</v>
      </c>
      <c r="H96" s="45">
        <f t="shared" ref="H96:H105" si="65">F96*G96</f>
        <v>47577.9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3" si="66">G96/W96*60</f>
        <v>1113.7931034482756</v>
      </c>
      <c r="O96" s="47">
        <f t="shared" ref="O96:O103" si="67">N96/M96</f>
        <v>69.612068965517224</v>
      </c>
      <c r="P96" s="48">
        <f t="shared" ref="P96:P103" si="68">M96-J96</f>
        <v>0</v>
      </c>
      <c r="Q96" s="49">
        <f t="shared" si="64"/>
        <v>-16.950431034482776</v>
      </c>
      <c r="R96" s="425">
        <f t="shared" ref="R96:R103" si="69">O96/L96</f>
        <v>0.80418274617204011</v>
      </c>
      <c r="S96" s="459">
        <f>R108</f>
        <v>0.88069949982703999</v>
      </c>
      <c r="T96" s="89">
        <v>0.33333333333333331</v>
      </c>
      <c r="U96" s="89">
        <v>0.39374999999999999</v>
      </c>
      <c r="V96" s="435">
        <v>5</v>
      </c>
      <c r="W96" s="90">
        <f t="shared" ref="W96:W133" si="70">(U96-T96)*24*60</f>
        <v>87.000000000000014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-271.20689655172441</v>
      </c>
      <c r="AG96" s="428">
        <f t="shared" si="62"/>
        <v>0.80418274617204011</v>
      </c>
      <c r="AH96" s="468">
        <f>AG108</f>
        <v>0.87217332412709758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2864</v>
      </c>
      <c r="H97" s="210">
        <f t="shared" si="65"/>
        <v>83380.061162079495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1311.7557251908397</v>
      </c>
      <c r="O97" s="47">
        <f t="shared" si="67"/>
        <v>65.587786259541986</v>
      </c>
      <c r="P97" s="48">
        <f t="shared" si="68"/>
        <v>0</v>
      </c>
      <c r="Q97" s="49">
        <f t="shared" si="64"/>
        <v>-3.6622137404580144</v>
      </c>
      <c r="R97" s="425">
        <f t="shared" si="69"/>
        <v>0.94711604706919839</v>
      </c>
      <c r="S97" s="459"/>
      <c r="T97" s="211">
        <v>0.40972222222222221</v>
      </c>
      <c r="U97" s="211">
        <v>0.50069444444444444</v>
      </c>
      <c r="V97" s="212">
        <v>23</v>
      </c>
      <c r="W97" s="90">
        <f t="shared" si="70"/>
        <v>131</v>
      </c>
      <c r="X97" s="53">
        <v>0.39861111111111108</v>
      </c>
      <c r="Y97" s="53">
        <v>0.40833333333333338</v>
      </c>
      <c r="Z97" s="54"/>
      <c r="AA97" s="54"/>
      <c r="AB97" s="447"/>
      <c r="AC97" s="447"/>
      <c r="AD97" s="212"/>
      <c r="AE97" s="212"/>
      <c r="AF97" s="213">
        <f t="shared" si="61"/>
        <v>-73.244274809160288</v>
      </c>
      <c r="AG97" s="214">
        <f t="shared" si="62"/>
        <v>0.94711604706919839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269</v>
      </c>
      <c r="H98" s="210">
        <f t="shared" si="65"/>
        <v>20807.149999999998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1076.0000000000039</v>
      </c>
      <c r="O98" s="47">
        <f t="shared" si="67"/>
        <v>59.777777777777992</v>
      </c>
      <c r="P98" s="48">
        <f t="shared" si="68"/>
        <v>-1</v>
      </c>
      <c r="Q98" s="49">
        <f t="shared" si="64"/>
        <v>-16.011695906432529</v>
      </c>
      <c r="R98" s="425">
        <f t="shared" si="69"/>
        <v>0.78873456790123742</v>
      </c>
      <c r="S98" s="459"/>
      <c r="T98" s="89">
        <v>0.54166666666666663</v>
      </c>
      <c r="U98" s="89">
        <v>0.55208333333333326</v>
      </c>
      <c r="V98" s="435">
        <v>6</v>
      </c>
      <c r="W98" s="90">
        <f t="shared" si="70"/>
        <v>14.999999999999947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-363.99999999999613</v>
      </c>
      <c r="AG98" s="428">
        <f t="shared" si="62"/>
        <v>0.7472222222222249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799</v>
      </c>
      <c r="H99" s="210">
        <f t="shared" si="65"/>
        <v>61794.66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1261.5789473684201</v>
      </c>
      <c r="O99" s="47">
        <f t="shared" si="67"/>
        <v>70.08771929824556</v>
      </c>
      <c r="P99" s="48">
        <f t="shared" si="68"/>
        <v>0</v>
      </c>
      <c r="Q99" s="49">
        <f t="shared" si="64"/>
        <v>-9.9122807017544403</v>
      </c>
      <c r="R99" s="425">
        <f t="shared" si="69"/>
        <v>0.87609649122806954</v>
      </c>
      <c r="S99" s="459"/>
      <c r="T99" s="89">
        <v>0.55694444444444435</v>
      </c>
      <c r="U99" s="89">
        <v>0.58333333333333326</v>
      </c>
      <c r="V99" s="435">
        <v>7</v>
      </c>
      <c r="W99" s="90">
        <f t="shared" si="70"/>
        <v>38.000000000000028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-178.42105263157987</v>
      </c>
      <c r="AG99" s="214">
        <f t="shared" si="62"/>
        <v>0.87609649122806954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1663</v>
      </c>
      <c r="H100" s="210">
        <f t="shared" si="65"/>
        <v>85544.72</v>
      </c>
      <c r="I100" s="43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1279.2307692307686</v>
      </c>
      <c r="O100" s="47">
        <f t="shared" si="67"/>
        <v>63.961538461538431</v>
      </c>
      <c r="P100" s="48">
        <f t="shared" si="68"/>
        <v>0</v>
      </c>
      <c r="Q100" s="49">
        <f t="shared" si="64"/>
        <v>-8.0384615384615685</v>
      </c>
      <c r="R100" s="425">
        <f t="shared" si="69"/>
        <v>0.88835470085470047</v>
      </c>
      <c r="S100" s="459"/>
      <c r="T100" s="211">
        <v>0.5888888888888888</v>
      </c>
      <c r="U100" s="211">
        <v>0.64305555555555549</v>
      </c>
      <c r="V100" s="212">
        <v>8</v>
      </c>
      <c r="W100" s="90">
        <f t="shared" si="70"/>
        <v>78.000000000000043</v>
      </c>
      <c r="X100" s="219"/>
      <c r="Y100" s="219"/>
      <c r="Z100" s="217"/>
      <c r="AA100" s="217"/>
      <c r="AB100" s="447"/>
      <c r="AC100" s="447"/>
      <c r="AD100" s="435">
        <v>1</v>
      </c>
      <c r="AE100" s="435"/>
      <c r="AF100" s="54">
        <f t="shared" si="61"/>
        <v>-160.7692307692314</v>
      </c>
      <c r="AG100" s="428">
        <f t="shared" si="62"/>
        <v>0.88835470085470036</v>
      </c>
      <c r="AH100" s="468"/>
    </row>
    <row r="101" spans="1:34" s="218" customFormat="1" ht="19.149999999999999" customHeight="1">
      <c r="A101" s="490"/>
      <c r="B101" s="421" t="s">
        <v>203</v>
      </c>
      <c r="C101" s="55"/>
      <c r="D101" s="82" t="s">
        <v>252</v>
      </c>
      <c r="E101" s="83"/>
      <c r="F101" s="354">
        <v>29.113149847094796</v>
      </c>
      <c r="G101" s="57">
        <v>716</v>
      </c>
      <c r="H101" s="210">
        <f t="shared" si="65"/>
        <v>20845.015290519874</v>
      </c>
      <c r="I101" s="435">
        <v>1</v>
      </c>
      <c r="J101" s="46">
        <v>20</v>
      </c>
      <c r="K101" s="44">
        <v>1385</v>
      </c>
      <c r="L101" s="47">
        <v>69.25</v>
      </c>
      <c r="M101" s="87">
        <v>19</v>
      </c>
      <c r="N101" s="44">
        <f t="shared" si="66"/>
        <v>1263.5294117647045</v>
      </c>
      <c r="O101" s="47">
        <f t="shared" si="67"/>
        <v>66.501547987616021</v>
      </c>
      <c r="P101" s="48">
        <f t="shared" si="68"/>
        <v>-1</v>
      </c>
      <c r="Q101" s="49">
        <f t="shared" si="64"/>
        <v>-2.7484520123839786</v>
      </c>
      <c r="R101" s="425">
        <f t="shared" si="69"/>
        <v>0.96031116227604363</v>
      </c>
      <c r="S101" s="459"/>
      <c r="T101" s="211">
        <v>0.65833333333333321</v>
      </c>
      <c r="U101" s="89">
        <v>0.68194444444444435</v>
      </c>
      <c r="V101" s="212">
        <v>22</v>
      </c>
      <c r="W101" s="90">
        <f t="shared" si="70"/>
        <v>34.000000000000043</v>
      </c>
      <c r="X101" s="220">
        <v>0.64722222222222225</v>
      </c>
      <c r="Y101" s="220">
        <v>0.65694444444444444</v>
      </c>
      <c r="Z101" s="217"/>
      <c r="AA101" s="217"/>
      <c r="AB101" s="447"/>
      <c r="AC101" s="447"/>
      <c r="AD101" s="435"/>
      <c r="AE101" s="435"/>
      <c r="AF101" s="213">
        <f t="shared" si="61"/>
        <v>-121.47058823529551</v>
      </c>
      <c r="AG101" s="214">
        <f t="shared" si="62"/>
        <v>0.91229560416224154</v>
      </c>
      <c r="AH101" s="468"/>
    </row>
    <row r="102" spans="1:34" s="218" customFormat="1" ht="19.149999999999999" customHeight="1">
      <c r="A102" s="490"/>
      <c r="B102" s="421" t="s">
        <v>118</v>
      </c>
      <c r="C102" s="175"/>
      <c r="D102" s="176" t="s">
        <v>298</v>
      </c>
      <c r="E102" s="177"/>
      <c r="F102" s="354">
        <v>30.13</v>
      </c>
      <c r="G102" s="57">
        <v>1887.1999999999998</v>
      </c>
      <c r="H102" s="210">
        <f t="shared" si="65"/>
        <v>56861.335999999996</v>
      </c>
      <c r="I102" s="421">
        <v>1</v>
      </c>
      <c r="J102" s="46">
        <v>18</v>
      </c>
      <c r="K102" s="44">
        <v>1200</v>
      </c>
      <c r="L102" s="47">
        <v>66.666666666666671</v>
      </c>
      <c r="M102" s="87">
        <v>18</v>
      </c>
      <c r="N102" s="44">
        <f t="shared" si="66"/>
        <v>1167.3402061855672</v>
      </c>
      <c r="O102" s="47">
        <f t="shared" si="67"/>
        <v>64.852233676975956</v>
      </c>
      <c r="P102" s="48">
        <f t="shared" si="68"/>
        <v>0</v>
      </c>
      <c r="Q102" s="49">
        <f t="shared" si="64"/>
        <v>-1.8144329896907152</v>
      </c>
      <c r="R102" s="425">
        <f t="shared" si="69"/>
        <v>0.97278350515463929</v>
      </c>
      <c r="S102" s="459"/>
      <c r="T102" s="211">
        <v>0.68749999999999989</v>
      </c>
      <c r="U102" s="211">
        <v>0.75486111111111098</v>
      </c>
      <c r="V102" s="212">
        <v>8</v>
      </c>
      <c r="W102" s="90">
        <f t="shared" si="70"/>
        <v>96.999999999999972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-32.65979381443276</v>
      </c>
      <c r="AG102" s="428">
        <f t="shared" si="62"/>
        <v>0.97278350515463941</v>
      </c>
      <c r="AH102" s="468"/>
    </row>
    <row r="103" spans="1:34" s="218" customFormat="1" ht="19.149999999999999" customHeight="1">
      <c r="A103" s="490"/>
      <c r="B103" s="421" t="s">
        <v>207</v>
      </c>
      <c r="C103" s="221"/>
      <c r="D103" s="82" t="s">
        <v>209</v>
      </c>
      <c r="E103" s="83"/>
      <c r="F103" s="354">
        <v>49.91</v>
      </c>
      <c r="G103" s="57">
        <v>532</v>
      </c>
      <c r="H103" s="210">
        <f t="shared" si="65"/>
        <v>26552.12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1329.9999999999959</v>
      </c>
      <c r="O103" s="47">
        <f t="shared" si="67"/>
        <v>78.235294117646816</v>
      </c>
      <c r="P103" s="48">
        <f t="shared" si="68"/>
        <v>0</v>
      </c>
      <c r="Q103" s="49">
        <f t="shared" si="64"/>
        <v>-13.823529411764952</v>
      </c>
      <c r="R103" s="425">
        <f t="shared" si="69"/>
        <v>0.8498402555910517</v>
      </c>
      <c r="S103" s="459"/>
      <c r="T103" s="211">
        <v>0.75972222222222208</v>
      </c>
      <c r="U103" s="211">
        <v>0.7763888888888888</v>
      </c>
      <c r="V103" s="212">
        <v>7</v>
      </c>
      <c r="W103" s="90">
        <f t="shared" si="70"/>
        <v>24.000000000000075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-235.00000000000409</v>
      </c>
      <c r="AG103" s="428">
        <f t="shared" si="62"/>
        <v>0.8498402555910517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18.5</v>
      </c>
      <c r="K108" s="101">
        <v>1405</v>
      </c>
      <c r="L108" s="104">
        <v>76.447182985036108</v>
      </c>
      <c r="M108" s="101">
        <f t="shared" ref="M108:O108" si="71">AVERAGE(M96:M107)</f>
        <v>18.25</v>
      </c>
      <c r="N108" s="101">
        <f t="shared" si="71"/>
        <v>1225.403520398572</v>
      </c>
      <c r="O108" s="104">
        <f t="shared" si="71"/>
        <v>67.326995818107505</v>
      </c>
      <c r="P108" s="54">
        <f t="shared" ref="P108:P117" si="72">M108-J108</f>
        <v>-0.25</v>
      </c>
      <c r="Q108" s="88">
        <f t="shared" ref="Q108:Q117" si="73">O108-L108</f>
        <v>-9.1201871669286021</v>
      </c>
      <c r="R108" s="105">
        <f t="shared" ref="R108:R117" si="74">O108/L108</f>
        <v>0.88069949982703999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0</v>
      </c>
      <c r="AF108" s="54">
        <f t="shared" si="61"/>
        <v>-179.59647960142797</v>
      </c>
      <c r="AG108" s="428">
        <f t="shared" si="62"/>
        <v>0.87217332412709758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2024</v>
      </c>
      <c r="H109" s="45">
        <f t="shared" ref="H109:H119" si="75">F109*G109</f>
        <v>60650.158730158721</v>
      </c>
      <c r="I109" s="421"/>
      <c r="J109" s="46">
        <v>18</v>
      </c>
      <c r="K109" s="44">
        <v>1200</v>
      </c>
      <c r="L109" s="47">
        <v>66.666666666666671</v>
      </c>
      <c r="M109" s="419">
        <v>20</v>
      </c>
      <c r="N109" s="44">
        <f t="shared" ref="N109:N117" si="76">G109/W109*60</f>
        <v>1226.666666666667</v>
      </c>
      <c r="O109" s="47">
        <f t="shared" ref="O109:O117" si="77">N109/M109</f>
        <v>61.33333333333335</v>
      </c>
      <c r="P109" s="48">
        <f t="shared" si="72"/>
        <v>2</v>
      </c>
      <c r="Q109" s="49">
        <f t="shared" si="73"/>
        <v>-5.3333333333333215</v>
      </c>
      <c r="R109" s="425">
        <f t="shared" si="74"/>
        <v>0.92000000000000015</v>
      </c>
      <c r="S109" s="494">
        <f>R121</f>
        <v>0.89806857299307141</v>
      </c>
      <c r="T109" s="226">
        <v>0.5</v>
      </c>
      <c r="U109" s="226">
        <v>0.56874999999999998</v>
      </c>
      <c r="V109" s="227">
        <v>5</v>
      </c>
      <c r="W109" s="418">
        <f t="shared" si="70"/>
        <v>98.999999999999972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26.66666666666697</v>
      </c>
      <c r="AG109" s="125">
        <f t="shared" si="62"/>
        <v>1.0222222222222224</v>
      </c>
      <c r="AH109" s="468">
        <f>AG121</f>
        <v>0.92038943080425595</v>
      </c>
    </row>
    <row r="110" spans="1:34" ht="19.149999999999999" customHeight="1">
      <c r="A110" s="492"/>
      <c r="B110" s="421" t="s">
        <v>238</v>
      </c>
      <c r="C110" s="175"/>
      <c r="D110" s="42" t="s">
        <v>260</v>
      </c>
      <c r="E110" s="177"/>
      <c r="F110" s="343">
        <v>71.55</v>
      </c>
      <c r="G110" s="174">
        <v>797</v>
      </c>
      <c r="H110" s="45">
        <f t="shared" si="75"/>
        <v>57025.35</v>
      </c>
      <c r="I110" s="421"/>
      <c r="J110" s="46">
        <v>18</v>
      </c>
      <c r="K110" s="44">
        <v>1385</v>
      </c>
      <c r="L110" s="47">
        <v>76.944444444444443</v>
      </c>
      <c r="M110" s="419">
        <v>19</v>
      </c>
      <c r="N110" s="44">
        <f t="shared" si="76"/>
        <v>1292.4324324324314</v>
      </c>
      <c r="O110" s="47">
        <f t="shared" si="77"/>
        <v>68.022759601706909</v>
      </c>
      <c r="P110" s="48">
        <f t="shared" si="72"/>
        <v>1</v>
      </c>
      <c r="Q110" s="49">
        <f t="shared" si="73"/>
        <v>-8.9216848427375339</v>
      </c>
      <c r="R110" s="425">
        <f t="shared" si="74"/>
        <v>0.88405030529294182</v>
      </c>
      <c r="S110" s="495"/>
      <c r="T110" s="226">
        <v>0.57430555555555551</v>
      </c>
      <c r="U110" s="226">
        <v>0.6</v>
      </c>
      <c r="V110" s="227">
        <v>8</v>
      </c>
      <c r="W110" s="418">
        <f t="shared" si="70"/>
        <v>37.000000000000028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-92.567567567568631</v>
      </c>
      <c r="AG110" s="125">
        <f t="shared" si="62"/>
        <v>0.93316421114254977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261</v>
      </c>
      <c r="E111" s="177"/>
      <c r="F111" s="343">
        <v>59.54</v>
      </c>
      <c r="G111" s="57">
        <v>1408</v>
      </c>
      <c r="H111" s="45">
        <f t="shared" si="75"/>
        <v>83832.319999999992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1280.0000000000014</v>
      </c>
      <c r="O111" s="47">
        <f t="shared" si="77"/>
        <v>71.111111111111185</v>
      </c>
      <c r="P111" s="48">
        <f t="shared" si="72"/>
        <v>0</v>
      </c>
      <c r="Q111" s="49">
        <f t="shared" si="73"/>
        <v>-5.8333333333332575</v>
      </c>
      <c r="R111" s="425">
        <f t="shared" si="74"/>
        <v>0.92418772563176999</v>
      </c>
      <c r="S111" s="495"/>
      <c r="T111" s="226">
        <v>0.61597222222222214</v>
      </c>
      <c r="U111" s="226">
        <v>0.66180555555555542</v>
      </c>
      <c r="V111" s="227">
        <v>23</v>
      </c>
      <c r="W111" s="418">
        <f t="shared" si="70"/>
        <v>65.999999999999929</v>
      </c>
      <c r="X111" s="53">
        <v>0.60416666666666663</v>
      </c>
      <c r="Y111" s="53">
        <v>0.61527777777777781</v>
      </c>
      <c r="Z111" s="54"/>
      <c r="AA111" s="54"/>
      <c r="AB111" s="447"/>
      <c r="AC111" s="447"/>
      <c r="AD111" s="435"/>
      <c r="AE111" s="435"/>
      <c r="AF111" s="48">
        <f t="shared" si="61"/>
        <v>-104.99999999999864</v>
      </c>
      <c r="AG111" s="125">
        <f t="shared" si="62"/>
        <v>0.92418772563176999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262</v>
      </c>
      <c r="E112" s="83"/>
      <c r="F112" s="343">
        <v>55.56</v>
      </c>
      <c r="G112" s="57">
        <v>1158</v>
      </c>
      <c r="H112" s="45">
        <f t="shared" si="75"/>
        <v>64338.48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1336.1538461538469</v>
      </c>
      <c r="O112" s="47">
        <f t="shared" si="77"/>
        <v>83.509615384615429</v>
      </c>
      <c r="P112" s="48">
        <f t="shared" si="72"/>
        <v>0</v>
      </c>
      <c r="Q112" s="49">
        <f t="shared" si="73"/>
        <v>-6.4903846153845706</v>
      </c>
      <c r="R112" s="425">
        <f t="shared" si="74"/>
        <v>0.92788461538461586</v>
      </c>
      <c r="S112" s="495"/>
      <c r="T112" s="226">
        <v>0.70833333333333337</v>
      </c>
      <c r="U112" s="226">
        <v>0.74444444444444446</v>
      </c>
      <c r="V112" s="227">
        <v>5</v>
      </c>
      <c r="W112" s="418">
        <f t="shared" si="70"/>
        <v>51.999999999999972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-103.84615384615313</v>
      </c>
      <c r="AG112" s="125">
        <f t="shared" si="62"/>
        <v>0.92788461538461586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263</v>
      </c>
      <c r="E113" s="83"/>
      <c r="F113" s="343">
        <v>54.09</v>
      </c>
      <c r="G113" s="57">
        <v>938</v>
      </c>
      <c r="H113" s="45">
        <f t="shared" si="75"/>
        <v>50736.420000000006</v>
      </c>
      <c r="I113" s="435"/>
      <c r="J113" s="46">
        <v>16</v>
      </c>
      <c r="K113" s="44">
        <v>1440</v>
      </c>
      <c r="L113" s="47">
        <v>90</v>
      </c>
      <c r="M113" s="424">
        <v>16</v>
      </c>
      <c r="N113" s="44">
        <f t="shared" si="76"/>
        <v>1308.8372093023254</v>
      </c>
      <c r="O113" s="47">
        <f t="shared" si="77"/>
        <v>81.802325581395337</v>
      </c>
      <c r="P113" s="48">
        <f t="shared" si="72"/>
        <v>0</v>
      </c>
      <c r="Q113" s="49">
        <f t="shared" si="73"/>
        <v>-8.1976744186046631</v>
      </c>
      <c r="R113" s="425">
        <f t="shared" si="74"/>
        <v>0.90891472868217038</v>
      </c>
      <c r="S113" s="495"/>
      <c r="T113" s="226">
        <v>0.74861111111111112</v>
      </c>
      <c r="U113" s="226">
        <v>0.77847222222222223</v>
      </c>
      <c r="V113" s="227">
        <v>6</v>
      </c>
      <c r="W113" s="418">
        <f t="shared" si="70"/>
        <v>43.000000000000007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-131.16279069767461</v>
      </c>
      <c r="AG113" s="125">
        <f t="shared" si="62"/>
        <v>0.90891472868217038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264</v>
      </c>
      <c r="E114" s="43"/>
      <c r="F114" s="343">
        <v>52.21</v>
      </c>
      <c r="G114" s="44">
        <v>1007</v>
      </c>
      <c r="H114" s="45">
        <f t="shared" si="75"/>
        <v>52575.47</v>
      </c>
      <c r="I114" s="435"/>
      <c r="J114" s="46">
        <v>17</v>
      </c>
      <c r="K114" s="44">
        <v>1440</v>
      </c>
      <c r="L114" s="47">
        <v>84.705882352941174</v>
      </c>
      <c r="M114" s="424">
        <v>17</v>
      </c>
      <c r="N114" s="44">
        <f t="shared" si="76"/>
        <v>1342.6666666666665</v>
      </c>
      <c r="O114" s="47">
        <f t="shared" si="77"/>
        <v>78.980392156862735</v>
      </c>
      <c r="P114" s="48">
        <f t="shared" si="72"/>
        <v>0</v>
      </c>
      <c r="Q114" s="49">
        <f t="shared" si="73"/>
        <v>-5.7254901960784395</v>
      </c>
      <c r="R114" s="425">
        <f t="shared" si="74"/>
        <v>0.93240740740740735</v>
      </c>
      <c r="S114" s="495"/>
      <c r="T114" s="226">
        <v>0.78333333333333333</v>
      </c>
      <c r="U114" s="226">
        <v>0.81458333333333333</v>
      </c>
      <c r="V114" s="227">
        <v>7</v>
      </c>
      <c r="W114" s="418">
        <f t="shared" si="70"/>
        <v>45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-97.333333333333485</v>
      </c>
      <c r="AG114" s="125">
        <f t="shared" si="62"/>
        <v>0.93240740740740735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265</v>
      </c>
      <c r="E115" s="83"/>
      <c r="F115" s="343">
        <v>58.17</v>
      </c>
      <c r="G115" s="229">
        <v>1193</v>
      </c>
      <c r="H115" s="45">
        <f t="shared" si="75"/>
        <v>69396.81</v>
      </c>
      <c r="I115" s="435"/>
      <c r="J115" s="46">
        <v>16</v>
      </c>
      <c r="K115" s="44">
        <v>1636</v>
      </c>
      <c r="L115" s="47">
        <v>102.25</v>
      </c>
      <c r="M115" s="424">
        <v>17</v>
      </c>
      <c r="N115" s="44">
        <f t="shared" si="76"/>
        <v>1431.6000000000004</v>
      </c>
      <c r="O115" s="47">
        <f t="shared" si="77"/>
        <v>84.211764705882374</v>
      </c>
      <c r="P115" s="48">
        <f t="shared" si="72"/>
        <v>1</v>
      </c>
      <c r="Q115" s="49">
        <f t="shared" si="73"/>
        <v>-18.038235294117626</v>
      </c>
      <c r="R115" s="425">
        <f t="shared" si="74"/>
        <v>0.82358694088882511</v>
      </c>
      <c r="S115" s="495"/>
      <c r="T115" s="226">
        <v>0.82013888888888886</v>
      </c>
      <c r="U115" s="226">
        <v>0.85486111111111107</v>
      </c>
      <c r="V115" s="227">
        <v>8</v>
      </c>
      <c r="W115" s="418">
        <f t="shared" si="70"/>
        <v>49.999999999999986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-204.39999999999964</v>
      </c>
      <c r="AG115" s="125">
        <f t="shared" si="62"/>
        <v>0.8750611246943768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266</v>
      </c>
      <c r="E116" s="83"/>
      <c r="F116" s="343">
        <v>57.3</v>
      </c>
      <c r="G116" s="229">
        <v>1763</v>
      </c>
      <c r="H116" s="45">
        <f t="shared" si="75"/>
        <v>101019.9</v>
      </c>
      <c r="I116" s="435"/>
      <c r="J116" s="46">
        <v>19</v>
      </c>
      <c r="K116" s="44">
        <v>1440</v>
      </c>
      <c r="L116" s="47">
        <v>75.78947368421052</v>
      </c>
      <c r="M116" s="424">
        <v>19</v>
      </c>
      <c r="N116" s="44">
        <f t="shared" si="76"/>
        <v>1322.2499999999995</v>
      </c>
      <c r="O116" s="47">
        <f t="shared" si="77"/>
        <v>69.592105263157876</v>
      </c>
      <c r="P116" s="48">
        <f t="shared" si="72"/>
        <v>0</v>
      </c>
      <c r="Q116" s="49">
        <f t="shared" si="73"/>
        <v>-6.1973684210526443</v>
      </c>
      <c r="R116" s="425">
        <f t="shared" si="74"/>
        <v>0.91822916666666654</v>
      </c>
      <c r="S116" s="495"/>
      <c r="T116" s="226">
        <v>0.8701388888888888</v>
      </c>
      <c r="U116" s="226">
        <v>0.92569444444444438</v>
      </c>
      <c r="V116" s="227">
        <v>22</v>
      </c>
      <c r="W116" s="418">
        <f t="shared" si="70"/>
        <v>80.000000000000028</v>
      </c>
      <c r="X116" s="216">
        <v>0.85972222222222217</v>
      </c>
      <c r="Y116" s="216">
        <v>0.86944444444444446</v>
      </c>
      <c r="Z116" s="217"/>
      <c r="AA116" s="217"/>
      <c r="AB116" s="447"/>
      <c r="AC116" s="447"/>
      <c r="AD116" s="221"/>
      <c r="AE116" s="221"/>
      <c r="AF116" s="48">
        <f t="shared" si="61"/>
        <v>-117.75000000000045</v>
      </c>
      <c r="AG116" s="125">
        <f t="shared" si="62"/>
        <v>0.91822916666666632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267</v>
      </c>
      <c r="E117" s="83"/>
      <c r="F117" s="343">
        <v>51.06</v>
      </c>
      <c r="G117" s="229">
        <v>1930</v>
      </c>
      <c r="H117" s="45">
        <f t="shared" si="75"/>
        <v>98545.8</v>
      </c>
      <c r="I117" s="435"/>
      <c r="J117" s="46">
        <v>16</v>
      </c>
      <c r="K117" s="44">
        <v>1500</v>
      </c>
      <c r="L117" s="47">
        <v>93.75</v>
      </c>
      <c r="M117" s="424">
        <v>16</v>
      </c>
      <c r="N117" s="44">
        <f t="shared" si="76"/>
        <v>1301.1235955056179</v>
      </c>
      <c r="O117" s="47">
        <f t="shared" si="77"/>
        <v>81.32022471910112</v>
      </c>
      <c r="P117" s="48">
        <f t="shared" si="72"/>
        <v>0</v>
      </c>
      <c r="Q117" s="49">
        <f t="shared" si="73"/>
        <v>-12.42977528089888</v>
      </c>
      <c r="R117" s="425">
        <f t="shared" si="74"/>
        <v>0.86741573033707864</v>
      </c>
      <c r="S117" s="495"/>
      <c r="T117" s="226">
        <v>0.93124999999999991</v>
      </c>
      <c r="U117" s="226">
        <v>0.99305555555555547</v>
      </c>
      <c r="V117" s="227">
        <v>8</v>
      </c>
      <c r="W117" s="418">
        <f t="shared" si="70"/>
        <v>89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-198.87640449438209</v>
      </c>
      <c r="AG117" s="125">
        <f t="shared" si="62"/>
        <v>0.86741573033707864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17.111111111111111</v>
      </c>
      <c r="K121" s="202">
        <v>1429.5555555555557</v>
      </c>
      <c r="L121" s="203">
        <v>84.116767954745242</v>
      </c>
      <c r="M121" s="202">
        <f t="shared" ref="M121:O121" si="78">AVERAGE(M109:M120)</f>
        <v>17.555555555555557</v>
      </c>
      <c r="N121" s="202">
        <f t="shared" si="78"/>
        <v>1315.7478240808398</v>
      </c>
      <c r="O121" s="203">
        <f t="shared" si="78"/>
        <v>75.542625761907374</v>
      </c>
      <c r="P121" s="48">
        <f t="shared" ref="P121:P129" si="79">M121-J121</f>
        <v>0.44444444444444642</v>
      </c>
      <c r="Q121" s="49">
        <f t="shared" ref="Q121:Q129" si="80">O121-L121</f>
        <v>-8.5741421928378685</v>
      </c>
      <c r="R121" s="172">
        <f t="shared" ref="R121:R129" si="81">O121/L121</f>
        <v>0.89806857299307141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0</v>
      </c>
      <c r="AF121" s="48">
        <f>N121-K121</f>
        <v>-113.80773147471587</v>
      </c>
      <c r="AG121" s="125">
        <f>N121/K121</f>
        <v>0.92038943080425595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1751</v>
      </c>
      <c r="H122" s="45">
        <f t="shared" ref="H122:H132" si="82">F122*G122</f>
        <v>102731.17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29" si="83">G122/W122*60</f>
        <v>1346.923076923076</v>
      </c>
      <c r="O122" s="237">
        <f t="shared" ref="O122:O129" si="84">N122/M122</f>
        <v>70.890688259109268</v>
      </c>
      <c r="P122" s="108">
        <f t="shared" si="79"/>
        <v>0</v>
      </c>
      <c r="Q122" s="182">
        <f t="shared" si="80"/>
        <v>-4.8987854251012521</v>
      </c>
      <c r="R122" s="109">
        <f t="shared" si="81"/>
        <v>0.93536324786324732</v>
      </c>
      <c r="S122" s="459">
        <f>R134</f>
        <v>0.89747519603211856</v>
      </c>
      <c r="T122" s="50">
        <v>0.5</v>
      </c>
      <c r="U122" s="50">
        <v>0.5541666666666667</v>
      </c>
      <c r="V122" s="227">
        <v>5</v>
      </c>
      <c r="W122" s="418">
        <f t="shared" si="70"/>
        <v>78.000000000000043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-93.076923076924004</v>
      </c>
      <c r="AG122" s="425">
        <f t="shared" si="62"/>
        <v>0.9353632478632472</v>
      </c>
      <c r="AH122" s="473">
        <f>AG134</f>
        <v>0.90549801663479057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2136</v>
      </c>
      <c r="H123" s="45">
        <f t="shared" si="82"/>
        <v>127134.72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1268.9108910891093</v>
      </c>
      <c r="O123" s="86">
        <f t="shared" si="84"/>
        <v>60.424328147100447</v>
      </c>
      <c r="P123" s="54">
        <f t="shared" si="79"/>
        <v>0</v>
      </c>
      <c r="Q123" s="88">
        <f t="shared" si="80"/>
        <v>-5.5280528052805025</v>
      </c>
      <c r="R123" s="428">
        <f t="shared" si="81"/>
        <v>0.91618114880080104</v>
      </c>
      <c r="S123" s="459"/>
      <c r="T123" s="50">
        <v>0.55902777777777779</v>
      </c>
      <c r="U123" s="50">
        <v>0.62916666666666665</v>
      </c>
      <c r="V123" s="227">
        <v>7</v>
      </c>
      <c r="W123" s="418">
        <f t="shared" si="70"/>
        <v>100.99999999999996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-116.08910891089067</v>
      </c>
      <c r="AG123" s="425">
        <f t="shared" si="62"/>
        <v>0.91618114880080093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2418</v>
      </c>
      <c r="H124" s="45">
        <f t="shared" si="82"/>
        <v>154558.56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1331.0091743119276</v>
      </c>
      <c r="O124" s="237">
        <f t="shared" si="84"/>
        <v>70.053114437469873</v>
      </c>
      <c r="P124" s="108">
        <f t="shared" si="79"/>
        <v>0</v>
      </c>
      <c r="Q124" s="182">
        <f t="shared" si="80"/>
        <v>-5.7363592467406477</v>
      </c>
      <c r="R124" s="109">
        <f t="shared" si="81"/>
        <v>0.92431192660550532</v>
      </c>
      <c r="S124" s="497"/>
      <c r="T124" s="50">
        <v>0.64513888888888893</v>
      </c>
      <c r="U124" s="50">
        <v>0.72083333333333333</v>
      </c>
      <c r="V124" s="227">
        <v>23</v>
      </c>
      <c r="W124" s="418">
        <f t="shared" si="70"/>
        <v>108.99999999999993</v>
      </c>
      <c r="X124" s="188">
        <v>0.6333333333333333</v>
      </c>
      <c r="Y124" s="188">
        <v>0.64444444444444449</v>
      </c>
      <c r="Z124" s="54"/>
      <c r="AA124" s="54"/>
      <c r="AB124" s="447"/>
      <c r="AC124" s="447"/>
      <c r="AD124" s="435">
        <v>1</v>
      </c>
      <c r="AE124" s="435"/>
      <c r="AF124" s="108">
        <f t="shared" si="61"/>
        <v>-108.99082568807239</v>
      </c>
      <c r="AG124" s="109">
        <f t="shared" si="62"/>
        <v>0.92431192660550532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1560</v>
      </c>
      <c r="H125" s="45">
        <f t="shared" si="82"/>
        <v>88592.4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1418.1818181818196</v>
      </c>
      <c r="O125" s="237">
        <f t="shared" si="84"/>
        <v>78.787878787878867</v>
      </c>
      <c r="P125" s="108">
        <f t="shared" si="79"/>
        <v>0</v>
      </c>
      <c r="Q125" s="182">
        <f t="shared" si="80"/>
        <v>-12.101010101010019</v>
      </c>
      <c r="R125" s="109">
        <f t="shared" si="81"/>
        <v>0.86685930206712691</v>
      </c>
      <c r="S125" s="497"/>
      <c r="T125" s="50">
        <v>0.76111111111111107</v>
      </c>
      <c r="U125" s="50">
        <v>0.80694444444444435</v>
      </c>
      <c r="V125" s="227">
        <v>5</v>
      </c>
      <c r="W125" s="418">
        <f t="shared" si="70"/>
        <v>65.999999999999929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-217.81818181818039</v>
      </c>
      <c r="AG125" s="425">
        <f t="shared" si="62"/>
        <v>0.86685930206712691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1249</v>
      </c>
      <c r="H126" s="45">
        <f t="shared" si="82"/>
        <v>71030.62999999999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1413.9622641509441</v>
      </c>
      <c r="O126" s="86">
        <f t="shared" si="84"/>
        <v>78.553459119496893</v>
      </c>
      <c r="P126" s="54">
        <f t="shared" si="79"/>
        <v>0</v>
      </c>
      <c r="Q126" s="88">
        <f t="shared" si="80"/>
        <v>-12.335429769391993</v>
      </c>
      <c r="R126" s="428">
        <f t="shared" si="81"/>
        <v>0.86428011256170179</v>
      </c>
      <c r="S126" s="497"/>
      <c r="T126" s="50">
        <v>0.81249999999999989</v>
      </c>
      <c r="U126" s="50">
        <v>0.84930555555555542</v>
      </c>
      <c r="V126" s="227">
        <v>8</v>
      </c>
      <c r="W126" s="418">
        <f t="shared" si="70"/>
        <v>52.999999999999972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-222.03773584905593</v>
      </c>
      <c r="AG126" s="109">
        <f t="shared" si="62"/>
        <v>0.86428011256170179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1548</v>
      </c>
      <c r="H127" s="45">
        <f t="shared" si="82"/>
        <v>73684.800000000003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1308.1690140845058</v>
      </c>
      <c r="O127" s="86">
        <f t="shared" si="84"/>
        <v>68.851000741289781</v>
      </c>
      <c r="P127" s="54">
        <f t="shared" si="79"/>
        <v>0</v>
      </c>
      <c r="Q127" s="88">
        <f t="shared" si="80"/>
        <v>-6.9384729429207397</v>
      </c>
      <c r="R127" s="428">
        <f t="shared" si="81"/>
        <v>0.90845070422535135</v>
      </c>
      <c r="S127" s="497"/>
      <c r="T127" s="50">
        <v>0.85347222222222208</v>
      </c>
      <c r="U127" s="50">
        <v>0.90277777777777768</v>
      </c>
      <c r="V127" s="421">
        <v>6</v>
      </c>
      <c r="W127" s="418">
        <f t="shared" si="70"/>
        <v>71.000000000000071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-131.83098591549424</v>
      </c>
      <c r="AG127" s="109">
        <f t="shared" si="62"/>
        <v>0.90845070422535124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1279</v>
      </c>
      <c r="H128" s="45">
        <f t="shared" si="82"/>
        <v>64806.93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1370.357142857144</v>
      </c>
      <c r="O128" s="86">
        <f t="shared" si="84"/>
        <v>76.130952380952451</v>
      </c>
      <c r="P128" s="54">
        <f t="shared" si="79"/>
        <v>0</v>
      </c>
      <c r="Q128" s="88">
        <f t="shared" si="80"/>
        <v>-7.2023809523808779</v>
      </c>
      <c r="R128" s="428">
        <f t="shared" si="81"/>
        <v>0.91357142857142948</v>
      </c>
      <c r="S128" s="497"/>
      <c r="T128" s="50">
        <v>0.9180555555555554</v>
      </c>
      <c r="U128" s="50">
        <v>0.95694444444444426</v>
      </c>
      <c r="V128" s="421">
        <v>22</v>
      </c>
      <c r="W128" s="418">
        <f t="shared" si="70"/>
        <v>55.999999999999957</v>
      </c>
      <c r="X128" s="64">
        <v>0.90694444444444444</v>
      </c>
      <c r="Y128" s="64">
        <v>0.91666666666666663</v>
      </c>
      <c r="Z128" s="54"/>
      <c r="AA128" s="54"/>
      <c r="AB128" s="447"/>
      <c r="AC128" s="447"/>
      <c r="AD128" s="435"/>
      <c r="AE128" s="435"/>
      <c r="AF128" s="48">
        <f t="shared" si="61"/>
        <v>-129.64285714285597</v>
      </c>
      <c r="AG128" s="425">
        <f t="shared" si="62"/>
        <v>0.91357142857142937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277</v>
      </c>
      <c r="E129" s="60"/>
      <c r="F129" s="343">
        <v>56.43</v>
      </c>
      <c r="G129" s="57">
        <v>1272</v>
      </c>
      <c r="H129" s="45">
        <f t="shared" si="82"/>
        <v>71778.960000000006</v>
      </c>
      <c r="I129" s="435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1387.6363636363603</v>
      </c>
      <c r="O129" s="86">
        <f t="shared" si="84"/>
        <v>81.625668449197661</v>
      </c>
      <c r="P129" s="54">
        <f t="shared" si="79"/>
        <v>1</v>
      </c>
      <c r="Q129" s="88">
        <f t="shared" si="80"/>
        <v>-12.124331550802339</v>
      </c>
      <c r="R129" s="428">
        <f t="shared" si="81"/>
        <v>0.87067379679144175</v>
      </c>
      <c r="S129" s="497"/>
      <c r="T129" s="50">
        <v>0.9624999999999998</v>
      </c>
      <c r="U129" s="50">
        <v>1.0006944444444443</v>
      </c>
      <c r="V129" s="421">
        <v>8</v>
      </c>
      <c r="W129" s="418">
        <f t="shared" si="70"/>
        <v>55.000000000000128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-112.36363636363967</v>
      </c>
      <c r="AG129" s="109">
        <f t="shared" si="62"/>
        <v>0.92509090909090685</v>
      </c>
      <c r="AH129" s="460"/>
    </row>
    <row r="130" spans="1:34" ht="19.149999999999999" customHeight="1">
      <c r="A130" s="496"/>
      <c r="B130" s="200">
        <v>0</v>
      </c>
      <c r="C130" s="157"/>
      <c r="D130" s="59"/>
      <c r="E130" s="60"/>
      <c r="F130" s="343" t="s">
        <v>109</v>
      </c>
      <c r="G130" s="57"/>
      <c r="H130" s="45">
        <f t="shared" si="82"/>
        <v>0</v>
      </c>
      <c r="I130" s="435"/>
      <c r="J130" s="46"/>
      <c r="K130" s="44"/>
      <c r="L130" s="47"/>
      <c r="M130" s="424"/>
      <c r="N130" s="57"/>
      <c r="O130" s="86"/>
      <c r="P130" s="54"/>
      <c r="Q130" s="88"/>
      <c r="R130" s="428"/>
      <c r="S130" s="497"/>
      <c r="T130" s="50"/>
      <c r="U130" s="50"/>
      <c r="V130" s="421"/>
      <c r="W130" s="418">
        <f t="shared" si="70"/>
        <v>0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0</v>
      </c>
      <c r="AG130" s="109" t="e">
        <f t="shared" si="62"/>
        <v>#DIV/0!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1355.6437181543608</v>
      </c>
      <c r="O134" s="243">
        <f t="shared" si="85"/>
        <v>73.164636290311904</v>
      </c>
      <c r="P134" s="51">
        <f t="shared" ref="P134:P143" si="86">M134-J134</f>
        <v>0.125</v>
      </c>
      <c r="Q134" s="139">
        <f t="shared" ref="Q134:Q143" si="87">O134-L134</f>
        <v>-8.3581028492035614</v>
      </c>
      <c r="R134" s="244">
        <f t="shared" ref="R134:R143" si="88">O134/L134</f>
        <v>0.89747519603211856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-141.48128184563916</v>
      </c>
      <c r="AG134" s="425">
        <f t="shared" si="62"/>
        <v>0.90549801663479057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1804.4</v>
      </c>
      <c r="H135" s="245">
        <f t="shared" ref="H135:H146" si="89">F135*G135</f>
        <v>97599.996000000014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1406.0259740259733</v>
      </c>
      <c r="O135" s="115">
        <f t="shared" ref="O135:O143" si="91">N135/M135</f>
        <v>82.707410236821957</v>
      </c>
      <c r="P135" s="54">
        <f t="shared" si="86"/>
        <v>1</v>
      </c>
      <c r="Q135" s="88">
        <f t="shared" si="87"/>
        <v>-11.042589763178043</v>
      </c>
      <c r="R135" s="428">
        <f t="shared" si="88"/>
        <v>0.88221237585943424</v>
      </c>
      <c r="S135" s="495">
        <f>R147</f>
        <v>0.91609650110777685</v>
      </c>
      <c r="T135" s="246">
        <v>0.5</v>
      </c>
      <c r="U135" s="50">
        <v>0.55347222222222225</v>
      </c>
      <c r="V135" s="142">
        <v>5</v>
      </c>
      <c r="W135" s="247">
        <f t="shared" ref="W135:W147" si="92">(U135-T135)*24*60</f>
        <v>77.000000000000043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-93.974025974026745</v>
      </c>
      <c r="AG135" s="120">
        <f t="shared" si="62"/>
        <v>0.93735064935064882</v>
      </c>
      <c r="AH135" s="468">
        <f>AG147</f>
        <v>0.9310085452519582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1160</v>
      </c>
      <c r="H136" s="84">
        <f t="shared" si="89"/>
        <v>61793.200000000004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1392.0000000000005</v>
      </c>
      <c r="O136" s="86">
        <f t="shared" si="91"/>
        <v>87.000000000000028</v>
      </c>
      <c r="P136" s="54">
        <f t="shared" si="86"/>
        <v>0</v>
      </c>
      <c r="Q136" s="88">
        <f t="shared" si="87"/>
        <v>-6.7499999999999716</v>
      </c>
      <c r="R136" s="428">
        <f t="shared" si="88"/>
        <v>0.92800000000000027</v>
      </c>
      <c r="S136" s="495"/>
      <c r="T136" s="246">
        <v>0.55833333333333335</v>
      </c>
      <c r="U136" s="50">
        <v>0.59305555555555556</v>
      </c>
      <c r="V136" s="142">
        <v>7</v>
      </c>
      <c r="W136" s="247">
        <f t="shared" si="92"/>
        <v>49.999999999999986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-107.99999999999955</v>
      </c>
      <c r="AG136" s="125">
        <f t="shared" si="62"/>
        <v>0.92800000000000027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280</v>
      </c>
      <c r="E137" s="83"/>
      <c r="F137" s="343">
        <v>57.734999999999999</v>
      </c>
      <c r="G137" s="209">
        <v>1839</v>
      </c>
      <c r="H137" s="84">
        <f t="shared" si="89"/>
        <v>106174.66499999999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1379.2499999999995</v>
      </c>
      <c r="O137" s="86">
        <f t="shared" si="91"/>
        <v>86.203124999999972</v>
      </c>
      <c r="P137" s="54">
        <f t="shared" si="86"/>
        <v>0</v>
      </c>
      <c r="Q137" s="88">
        <f t="shared" si="87"/>
        <v>-11.609375000000028</v>
      </c>
      <c r="R137" s="428">
        <f t="shared" si="88"/>
        <v>0.88130990415335431</v>
      </c>
      <c r="S137" s="495"/>
      <c r="T137" s="50">
        <v>0.60833333333333328</v>
      </c>
      <c r="U137" s="50">
        <v>0.66388888888888886</v>
      </c>
      <c r="V137" s="249">
        <v>22</v>
      </c>
      <c r="W137" s="247">
        <f t="shared" si="92"/>
        <v>80.000000000000028</v>
      </c>
      <c r="X137" s="53">
        <v>0.59722222222222221</v>
      </c>
      <c r="Y137" s="53">
        <v>0.60763888888888895</v>
      </c>
      <c r="Z137" s="54"/>
      <c r="AA137" s="54"/>
      <c r="AB137" s="447"/>
      <c r="AC137" s="447"/>
      <c r="AD137" s="435">
        <v>1</v>
      </c>
      <c r="AE137" s="435"/>
      <c r="AF137" s="48">
        <f t="shared" si="61"/>
        <v>-185.75000000000045</v>
      </c>
      <c r="AG137" s="125">
        <f t="shared" si="62"/>
        <v>0.88130990415335431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1562</v>
      </c>
      <c r="H138" s="84">
        <f t="shared" si="89"/>
        <v>79146.540000000008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1420.0000000000016</v>
      </c>
      <c r="O138" s="86">
        <f t="shared" si="91"/>
        <v>78.888888888888971</v>
      </c>
      <c r="P138" s="54">
        <f t="shared" si="86"/>
        <v>0</v>
      </c>
      <c r="Q138" s="88">
        <f t="shared" si="87"/>
        <v>-4.4444444444443576</v>
      </c>
      <c r="R138" s="434">
        <f t="shared" si="88"/>
        <v>0.94666666666666766</v>
      </c>
      <c r="S138" s="495"/>
      <c r="T138" s="50">
        <v>0.66805555555555551</v>
      </c>
      <c r="U138" s="50">
        <v>0.7138888888888888</v>
      </c>
      <c r="V138" s="249">
        <v>6</v>
      </c>
      <c r="W138" s="247">
        <f t="shared" si="92"/>
        <v>65.999999999999929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-79.999999999998408</v>
      </c>
      <c r="AG138" s="125">
        <f t="shared" si="62"/>
        <v>0.94666666666666777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1543</v>
      </c>
      <c r="H139" s="84">
        <f t="shared" si="89"/>
        <v>78662.14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1341.7391304347811</v>
      </c>
      <c r="O139" s="86">
        <f t="shared" si="91"/>
        <v>67.086956521739054</v>
      </c>
      <c r="P139" s="54">
        <f t="shared" si="86"/>
        <v>0</v>
      </c>
      <c r="Q139" s="88">
        <f t="shared" si="87"/>
        <v>-4.9130434782609456</v>
      </c>
      <c r="R139" s="428">
        <f t="shared" si="88"/>
        <v>0.93176328502415351</v>
      </c>
      <c r="S139" s="495"/>
      <c r="T139" s="50">
        <v>0.75416666666666654</v>
      </c>
      <c r="U139" s="50">
        <v>0.80208333333333326</v>
      </c>
      <c r="V139" s="250">
        <v>5</v>
      </c>
      <c r="W139" s="247">
        <f t="shared" si="92"/>
        <v>69.000000000000071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-98.260869565218854</v>
      </c>
      <c r="AG139" s="125">
        <f t="shared" si="62"/>
        <v>0.93176328502415362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1034</v>
      </c>
      <c r="H140" s="84">
        <f t="shared" si="89"/>
        <v>52392.78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1410</v>
      </c>
      <c r="O140" s="86">
        <f t="shared" si="91"/>
        <v>82.941176470588232</v>
      </c>
      <c r="P140" s="54">
        <f t="shared" si="86"/>
        <v>0</v>
      </c>
      <c r="Q140" s="88">
        <f t="shared" si="87"/>
        <v>-5.294117647058826</v>
      </c>
      <c r="R140" s="428">
        <f t="shared" si="88"/>
        <v>0.94</v>
      </c>
      <c r="S140" s="502"/>
      <c r="T140" s="63">
        <v>0.8076388888888888</v>
      </c>
      <c r="U140" s="252">
        <v>0.83819444444444435</v>
      </c>
      <c r="V140" s="253">
        <v>8</v>
      </c>
      <c r="W140" s="247">
        <f t="shared" si="92"/>
        <v>44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-90</v>
      </c>
      <c r="AG140" s="125">
        <f t="shared" si="62"/>
        <v>0.94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2056</v>
      </c>
      <c r="H141" s="84">
        <f t="shared" si="89"/>
        <v>104691.52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1340.8695652173915</v>
      </c>
      <c r="O141" s="86">
        <f t="shared" si="91"/>
        <v>70.572082379862707</v>
      </c>
      <c r="P141" s="54">
        <f t="shared" si="86"/>
        <v>0</v>
      </c>
      <c r="Q141" s="88">
        <f t="shared" si="87"/>
        <v>-5.2173913043478137</v>
      </c>
      <c r="R141" s="428">
        <f t="shared" si="88"/>
        <v>0.93115942028985521</v>
      </c>
      <c r="S141" s="502"/>
      <c r="T141" s="63">
        <v>0.84305555555555545</v>
      </c>
      <c r="U141" s="252">
        <v>0.90694444444444433</v>
      </c>
      <c r="V141" s="55">
        <v>7</v>
      </c>
      <c r="W141" s="247">
        <f t="shared" si="92"/>
        <v>92</v>
      </c>
      <c r="X141" s="53"/>
      <c r="Y141" s="53"/>
      <c r="Z141" s="54"/>
      <c r="AA141" s="54"/>
      <c r="AB141" s="447"/>
      <c r="AC141" s="447"/>
      <c r="AD141" s="435"/>
      <c r="AE141" s="435">
        <v>1</v>
      </c>
      <c r="AF141" s="48">
        <f t="shared" si="61"/>
        <v>-99.130434782608518</v>
      </c>
      <c r="AG141" s="125">
        <f t="shared" si="62"/>
        <v>0.93115942028985521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886</v>
      </c>
      <c r="H142" s="84">
        <f t="shared" si="89"/>
        <v>44893.62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1363.0769230769222</v>
      </c>
      <c r="O142" s="86">
        <f t="shared" si="91"/>
        <v>80.180995475113065</v>
      </c>
      <c r="P142" s="54">
        <f t="shared" si="86"/>
        <v>0</v>
      </c>
      <c r="Q142" s="88">
        <f t="shared" si="87"/>
        <v>-4.5248868778281093</v>
      </c>
      <c r="R142" s="428">
        <f t="shared" si="88"/>
        <v>0.94658119658119588</v>
      </c>
      <c r="S142" s="502"/>
      <c r="T142" s="63">
        <v>0.92291666666666661</v>
      </c>
      <c r="U142" s="252">
        <v>0.95</v>
      </c>
      <c r="V142" s="55">
        <v>23</v>
      </c>
      <c r="W142" s="247">
        <f t="shared" si="92"/>
        <v>39.000000000000021</v>
      </c>
      <c r="X142" s="53">
        <v>0.91111111111111109</v>
      </c>
      <c r="Y142" s="53">
        <v>0.92222222222222217</v>
      </c>
      <c r="Z142" s="54"/>
      <c r="AA142" s="54"/>
      <c r="AB142" s="447"/>
      <c r="AC142" s="447"/>
      <c r="AD142" s="435"/>
      <c r="AE142" s="435"/>
      <c r="AF142" s="48">
        <f t="shared" si="61"/>
        <v>-76.923076923077815</v>
      </c>
      <c r="AG142" s="125">
        <f t="shared" si="62"/>
        <v>0.94658119658119599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1240</v>
      </c>
      <c r="H143" s="84">
        <f t="shared" si="89"/>
        <v>62607.600000000006</v>
      </c>
      <c r="I143" s="43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1352.7272727272737</v>
      </c>
      <c r="O143" s="86">
        <f t="shared" si="91"/>
        <v>90.181818181818244</v>
      </c>
      <c r="P143" s="54">
        <f t="shared" si="86"/>
        <v>1</v>
      </c>
      <c r="Q143" s="88">
        <f t="shared" si="87"/>
        <v>-12.675324675324617</v>
      </c>
      <c r="R143" s="428">
        <f t="shared" si="88"/>
        <v>0.87676767676767731</v>
      </c>
      <c r="S143" s="502"/>
      <c r="T143" s="63">
        <v>0.95416666666666661</v>
      </c>
      <c r="U143" s="252">
        <v>0.99236111111111103</v>
      </c>
      <c r="V143" s="55">
        <v>6</v>
      </c>
      <c r="W143" s="247">
        <f t="shared" si="92"/>
        <v>54.999999999999964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-87.272727272726343</v>
      </c>
      <c r="AG143" s="125">
        <f t="shared" si="62"/>
        <v>0.93939393939394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1378.4098739424826</v>
      </c>
      <c r="O147" s="243">
        <f t="shared" si="93"/>
        <v>80.640272572759145</v>
      </c>
      <c r="P147" s="51">
        <f t="shared" ref="P147:P154" si="94">M147-J147</f>
        <v>0.22222222222222143</v>
      </c>
      <c r="Q147" s="139">
        <f t="shared" ref="Q147:Q154" si="95">O147-L147</f>
        <v>-7.3856859100491903</v>
      </c>
      <c r="R147" s="258">
        <f t="shared" ref="R147:R154" si="96">O147/L147</f>
        <v>0.91609650110777685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1</v>
      </c>
      <c r="AF147" s="204">
        <f t="shared" si="61"/>
        <v>-102.14568161307307</v>
      </c>
      <c r="AG147" s="259">
        <f t="shared" si="62"/>
        <v>0.9310085452519582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2790</v>
      </c>
      <c r="H148" s="84">
        <f t="shared" ref="H148:H172" si="97">F148*G148</f>
        <v>103006.8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1430.7692307692309</v>
      </c>
      <c r="O148" s="47">
        <f t="shared" ref="O148:O154" si="99">N148/M148</f>
        <v>119.23076923076924</v>
      </c>
      <c r="P148" s="48">
        <f t="shared" si="94"/>
        <v>0</v>
      </c>
      <c r="Q148" s="49">
        <f t="shared" si="95"/>
        <v>-47.435897435897417</v>
      </c>
      <c r="R148" s="425">
        <f t="shared" si="96"/>
        <v>0.71538461538461551</v>
      </c>
      <c r="S148" s="506">
        <f>R160</f>
        <v>0.84160348048835643</v>
      </c>
      <c r="T148" s="246">
        <v>0.45833333333333331</v>
      </c>
      <c r="U148" s="50">
        <v>0.5395833333333333</v>
      </c>
      <c r="V148" s="421">
        <v>5</v>
      </c>
      <c r="W148" s="418">
        <f>(U148-T148)*24*60</f>
        <v>116.99999999999999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-569.23076923076906</v>
      </c>
      <c r="AG148" s="125">
        <f t="shared" si="62"/>
        <v>0.71538461538461551</v>
      </c>
      <c r="AH148" s="468">
        <f>AG160</f>
        <v>0.80604274172982582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965.99999999999989</v>
      </c>
      <c r="H149" s="84">
        <f t="shared" si="97"/>
        <v>25598.999999999996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1448.9999999999993</v>
      </c>
      <c r="O149" s="47">
        <f t="shared" si="99"/>
        <v>120.74999999999994</v>
      </c>
      <c r="P149" s="48">
        <f t="shared" si="94"/>
        <v>0</v>
      </c>
      <c r="Q149" s="49">
        <f t="shared" si="95"/>
        <v>-45.916666666666714</v>
      </c>
      <c r="R149" s="425">
        <f t="shared" si="96"/>
        <v>0.7244999999999997</v>
      </c>
      <c r="S149" s="507"/>
      <c r="T149" s="246">
        <v>0.54305555555555551</v>
      </c>
      <c r="U149" s="50">
        <v>0.5708333333333333</v>
      </c>
      <c r="V149" s="421">
        <v>5</v>
      </c>
      <c r="W149" s="418">
        <f t="shared" ref="W149:W159" si="100">(U149-T149)*24*60</f>
        <v>40.000000000000014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-551.00000000000068</v>
      </c>
      <c r="AG149" s="125">
        <f t="shared" si="62"/>
        <v>0.7244999999999997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183</v>
      </c>
      <c r="H150" s="84">
        <f t="shared" si="97"/>
        <v>10158.33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1220.0000000000043</v>
      </c>
      <c r="O150" s="47">
        <f t="shared" si="99"/>
        <v>101.66666666666703</v>
      </c>
      <c r="P150" s="48">
        <f t="shared" si="94"/>
        <v>0</v>
      </c>
      <c r="Q150" s="49">
        <f t="shared" si="95"/>
        <v>-23.333333333332973</v>
      </c>
      <c r="R150" s="425">
        <f t="shared" si="96"/>
        <v>0.81333333333333624</v>
      </c>
      <c r="S150" s="507"/>
      <c r="T150" s="246">
        <v>0.70833333333333337</v>
      </c>
      <c r="U150" s="50">
        <v>0.71458333333333335</v>
      </c>
      <c r="V150" s="421">
        <v>5</v>
      </c>
      <c r="W150" s="418">
        <f t="shared" si="100"/>
        <v>8.999999999999968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-279.99999999999568</v>
      </c>
      <c r="AG150" s="125">
        <f t="shared" si="62"/>
        <v>0.81333333333333624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1474</v>
      </c>
      <c r="H151" s="84">
        <f t="shared" si="97"/>
        <v>42112.18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1426.451612903227</v>
      </c>
      <c r="O151" s="47">
        <f t="shared" si="99"/>
        <v>118.87096774193559</v>
      </c>
      <c r="P151" s="48">
        <f t="shared" si="94"/>
        <v>0</v>
      </c>
      <c r="Q151" s="49">
        <f t="shared" si="95"/>
        <v>-6.129032258064413</v>
      </c>
      <c r="R151" s="425">
        <f t="shared" si="96"/>
        <v>0.95096774193548472</v>
      </c>
      <c r="S151" s="507"/>
      <c r="T151" s="246">
        <v>0.71805555555555556</v>
      </c>
      <c r="U151" s="50">
        <v>0.76111111111111107</v>
      </c>
      <c r="V151" s="421">
        <v>5</v>
      </c>
      <c r="W151" s="418">
        <f t="shared" si="100"/>
        <v>61.999999999999943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-73.548387096773013</v>
      </c>
      <c r="AG151" s="125">
        <f t="shared" si="62"/>
        <v>0.95096774193548461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278</v>
      </c>
      <c r="H152" s="84">
        <f t="shared" si="97"/>
        <v>5676.76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981.17647058823889</v>
      </c>
      <c r="O152" s="47">
        <f t="shared" si="99"/>
        <v>98.117647058823891</v>
      </c>
      <c r="P152" s="48">
        <f t="shared" si="94"/>
        <v>-2</v>
      </c>
      <c r="Q152" s="49">
        <f t="shared" si="95"/>
        <v>-26.882352941176109</v>
      </c>
      <c r="R152" s="425">
        <f t="shared" si="96"/>
        <v>0.78494117647059114</v>
      </c>
      <c r="S152" s="507"/>
      <c r="T152" s="261">
        <v>0.76458333333333328</v>
      </c>
      <c r="U152" s="63">
        <v>0.7763888888888888</v>
      </c>
      <c r="V152" s="422">
        <v>5</v>
      </c>
      <c r="W152" s="418">
        <f t="shared" si="100"/>
        <v>16.99999999999994</v>
      </c>
      <c r="X152" s="219"/>
      <c r="Y152" s="219"/>
      <c r="Z152" s="217"/>
      <c r="AA152" s="217"/>
      <c r="AB152" s="447"/>
      <c r="AC152" s="447"/>
      <c r="AD152" s="221"/>
      <c r="AE152" s="221">
        <v>1</v>
      </c>
      <c r="AF152" s="48">
        <f t="shared" si="61"/>
        <v>-518.82352941176111</v>
      </c>
      <c r="AG152" s="125">
        <f t="shared" si="62"/>
        <v>0.65411764705882591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1936.4999999999995</v>
      </c>
      <c r="O153" s="47">
        <f t="shared" si="99"/>
        <v>387.2999999999999</v>
      </c>
      <c r="P153" s="48">
        <f t="shared" si="94"/>
        <v>0</v>
      </c>
      <c r="Q153" s="49">
        <f t="shared" si="95"/>
        <v>-52.700000000000102</v>
      </c>
      <c r="R153" s="425">
        <f t="shared" si="96"/>
        <v>0.88022727272727253</v>
      </c>
      <c r="S153" s="507"/>
      <c r="T153" s="261">
        <v>0.77986111111111101</v>
      </c>
      <c r="U153" s="63">
        <v>0.8076388888888888</v>
      </c>
      <c r="V153" s="422">
        <v>5</v>
      </c>
      <c r="W153" s="418">
        <f t="shared" si="100"/>
        <v>40.000000000000014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-263.50000000000045</v>
      </c>
      <c r="AG153" s="125">
        <f t="shared" si="62"/>
        <v>0.88022727272727253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1205</v>
      </c>
      <c r="H154" s="84">
        <f t="shared" si="97"/>
        <v>21340.55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1954.0540540540526</v>
      </c>
      <c r="O154" s="47">
        <f t="shared" si="99"/>
        <v>390.81081081081049</v>
      </c>
      <c r="P154" s="48">
        <f t="shared" si="94"/>
        <v>0</v>
      </c>
      <c r="Q154" s="49">
        <f t="shared" si="95"/>
        <v>-49.189189189189506</v>
      </c>
      <c r="R154" s="425">
        <f t="shared" si="96"/>
        <v>0.88820638820638753</v>
      </c>
      <c r="S154" s="507"/>
      <c r="T154" s="261">
        <v>0.81111111111111101</v>
      </c>
      <c r="U154" s="63">
        <v>0.83680555555555547</v>
      </c>
      <c r="V154" s="422">
        <v>5</v>
      </c>
      <c r="W154" s="418">
        <f t="shared" si="100"/>
        <v>37.000000000000028</v>
      </c>
      <c r="X154" s="219"/>
      <c r="Y154" s="219"/>
      <c r="Z154" s="217"/>
      <c r="AA154" s="217"/>
      <c r="AB154" s="447"/>
      <c r="AC154" s="447"/>
      <c r="AD154" s="221"/>
      <c r="AE154" s="221">
        <v>1</v>
      </c>
      <c r="AF154" s="48">
        <f t="shared" si="61"/>
        <v>-245.94594594594741</v>
      </c>
      <c r="AG154" s="125">
        <f t="shared" si="62"/>
        <v>0.88820638820638753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264"/>
      <c r="AG155" s="129"/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1485.4216240449648</v>
      </c>
      <c r="O160" s="270">
        <f t="shared" si="101"/>
        <v>190.96383735842943</v>
      </c>
      <c r="P160" s="65">
        <f t="shared" ref="P160:P163" si="102">M160-J160</f>
        <v>-0.28571428571428648</v>
      </c>
      <c r="Q160" s="74">
        <f t="shared" ref="Q160:Q163" si="103">O160-L160</f>
        <v>-35.940924546332468</v>
      </c>
      <c r="R160" s="271">
        <f>O160/L160</f>
        <v>0.84160348048835643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2</v>
      </c>
      <c r="AF160" s="65">
        <f t="shared" si="61"/>
        <v>-357.43551881217809</v>
      </c>
      <c r="AG160" s="129">
        <f t="shared" si="62"/>
        <v>0.80604274172982582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3504.8</v>
      </c>
      <c r="H161" s="84">
        <f t="shared" ref="H161:H170" si="104">F161*G161</f>
        <v>105599.624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5" si="105">G161/W161*60</f>
        <v>1181.3932584269667</v>
      </c>
      <c r="O161" s="86">
        <f t="shared" ref="O161:O165" si="106">N161/M161</f>
        <v>65.632958801498148</v>
      </c>
      <c r="P161" s="54">
        <f t="shared" si="102"/>
        <v>0</v>
      </c>
      <c r="Q161" s="88">
        <f t="shared" si="103"/>
        <v>-1.0337078651685232</v>
      </c>
      <c r="R161" s="428">
        <f t="shared" ref="R161:R163" si="107">O161/L161</f>
        <v>0.98449438202247219</v>
      </c>
      <c r="S161" s="468">
        <f>R173</f>
        <v>0.90942203817792877</v>
      </c>
      <c r="T161" s="89">
        <v>0.16666666666666666</v>
      </c>
      <c r="U161" s="89">
        <v>0.29027777777777775</v>
      </c>
      <c r="V161" s="435">
        <v>5</v>
      </c>
      <c r="W161" s="90">
        <f t="shared" ref="W161:W172" si="108">(U161-T161)*24*60</f>
        <v>177.99999999999994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-18.606741573033332</v>
      </c>
      <c r="AG161" s="428">
        <f t="shared" si="62"/>
        <v>0.98449438202247219</v>
      </c>
      <c r="AH161" s="468">
        <f>AG173</f>
        <v>0.91661851816457063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3632</v>
      </c>
      <c r="H162" s="84">
        <f t="shared" si="104"/>
        <v>124323.35999999999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2179.1999999999994</v>
      </c>
      <c r="O162" s="86">
        <f t="shared" si="106"/>
        <v>167.63076923076918</v>
      </c>
      <c r="P162" s="54">
        <f t="shared" si="102"/>
        <v>0</v>
      </c>
      <c r="Q162" s="88">
        <f t="shared" si="103"/>
        <v>-5.4461538461538908</v>
      </c>
      <c r="R162" s="428">
        <f t="shared" si="107"/>
        <v>0.96853333333333302</v>
      </c>
      <c r="S162" s="468"/>
      <c r="T162" s="89">
        <v>0.30555555555555552</v>
      </c>
      <c r="U162" s="89">
        <v>0.375</v>
      </c>
      <c r="V162" s="435">
        <v>22</v>
      </c>
      <c r="W162" s="90">
        <f t="shared" si="108"/>
        <v>100.00000000000004</v>
      </c>
      <c r="X162" s="96">
        <v>0.29444444444444445</v>
      </c>
      <c r="Y162" s="96">
        <v>0.30416666666666664</v>
      </c>
      <c r="Z162" s="54"/>
      <c r="AA162" s="54"/>
      <c r="AB162" s="447"/>
      <c r="AC162" s="447"/>
      <c r="AD162" s="435"/>
      <c r="AE162" s="435"/>
      <c r="AF162" s="54">
        <f t="shared" si="61"/>
        <v>-70.800000000000637</v>
      </c>
      <c r="AG162" s="428">
        <f t="shared" si="62"/>
        <v>0.96853333333333302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3488.4</v>
      </c>
      <c r="H163" s="84">
        <f t="shared" si="104"/>
        <v>124989.372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2157.7731958762897</v>
      </c>
      <c r="O163" s="86">
        <f t="shared" si="106"/>
        <v>196.16119962511723</v>
      </c>
      <c r="P163" s="54">
        <f t="shared" si="102"/>
        <v>0</v>
      </c>
      <c r="Q163" s="88">
        <f t="shared" si="103"/>
        <v>-8.3842549203372982</v>
      </c>
      <c r="R163" s="428">
        <f t="shared" si="107"/>
        <v>0.95901030927835096</v>
      </c>
      <c r="S163" s="468"/>
      <c r="T163" s="89">
        <v>0.37916666666666665</v>
      </c>
      <c r="U163" s="89">
        <v>0.44652777777777775</v>
      </c>
      <c r="V163" s="435">
        <v>6</v>
      </c>
      <c r="W163" s="90">
        <f t="shared" si="108"/>
        <v>96.999999999999972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-92.226804123710281</v>
      </c>
      <c r="AG163" s="428">
        <f t="shared" si="62"/>
        <v>0.95901030927835096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1589.2</v>
      </c>
      <c r="H164" s="84">
        <f t="shared" si="104"/>
        <v>57862.771999999997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2383.7999999999993</v>
      </c>
      <c r="O164" s="86">
        <f t="shared" si="106"/>
        <v>238.37999999999994</v>
      </c>
      <c r="P164" s="54">
        <f>M164-J164</f>
        <v>0</v>
      </c>
      <c r="Q164" s="88">
        <f>O164-L164</f>
        <v>-38.520000000000039</v>
      </c>
      <c r="R164" s="428">
        <f>O164/L164</f>
        <v>0.86088840736728045</v>
      </c>
      <c r="S164" s="468"/>
      <c r="T164" s="89">
        <v>0.45208333333333328</v>
      </c>
      <c r="U164" s="89">
        <v>0.47986111111111107</v>
      </c>
      <c r="V164" s="435">
        <v>8</v>
      </c>
      <c r="W164" s="90">
        <f t="shared" si="108"/>
        <v>40.000000000000014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-385.20000000000073</v>
      </c>
      <c r="AG164" s="428">
        <f>N164/K164</f>
        <v>0.86088840736728034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6356.8</v>
      </c>
      <c r="H165" s="84">
        <f t="shared" si="104"/>
        <v>231451.08799999999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2398.7924528301901</v>
      </c>
      <c r="O165" s="86">
        <f t="shared" si="106"/>
        <v>239.879245283019</v>
      </c>
      <c r="P165" s="54">
        <f t="shared" ref="P165" si="109">M165-J165</f>
        <v>0</v>
      </c>
      <c r="Q165" s="88">
        <f t="shared" ref="Q165" si="110">O165-L165</f>
        <v>-37.020754716980974</v>
      </c>
      <c r="R165" s="428">
        <f t="shared" ref="R165" si="111">O165/L165</f>
        <v>0.86630279986644643</v>
      </c>
      <c r="S165" s="468"/>
      <c r="T165" s="89">
        <v>0.52083333333333326</v>
      </c>
      <c r="U165" s="89">
        <v>0.63124999999999987</v>
      </c>
      <c r="V165" s="435">
        <v>6</v>
      </c>
      <c r="W165" s="90">
        <f t="shared" si="108"/>
        <v>158.99999999999991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-370.20754716980991</v>
      </c>
      <c r="AG165" s="428">
        <f>N165/K165</f>
        <v>0.86630279986644643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12.4</v>
      </c>
      <c r="K173" s="101">
        <v>2247.6</v>
      </c>
      <c r="L173" s="104">
        <v>199.61780885780882</v>
      </c>
      <c r="M173" s="101">
        <f t="shared" ref="M173:O173" si="112">AVERAGE(M161:M172)</f>
        <v>12.4</v>
      </c>
      <c r="N173" s="101">
        <f t="shared" si="112"/>
        <v>2060.191781426689</v>
      </c>
      <c r="O173" s="104">
        <f t="shared" si="112"/>
        <v>181.53683458808069</v>
      </c>
      <c r="P173" s="54">
        <f>M173-J173</f>
        <v>0</v>
      </c>
      <c r="Q173" s="88">
        <f>O173-L173</f>
        <v>-18.080974269728131</v>
      </c>
      <c r="R173" s="105">
        <f>O173/L173</f>
        <v>0.90942203817792877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1"/>
        <v>-187.40821857331093</v>
      </c>
      <c r="AG173" s="428">
        <f t="shared" si="62"/>
        <v>0.91661851816457063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63" priority="4" operator="greaterThan">
      <formula>0</formula>
    </cfRule>
  </conditionalFormatting>
  <conditionalFormatting sqref="Q5:Q173">
    <cfRule type="cellIs" dxfId="662" priority="7" operator="lessThan">
      <formula>0</formula>
    </cfRule>
  </conditionalFormatting>
  <conditionalFormatting sqref="R5:R173">
    <cfRule type="cellIs" dxfId="661" priority="5" operator="greaterThan">
      <formula>1</formula>
    </cfRule>
    <cfRule type="cellIs" dxfId="660" priority="6" operator="lessThan">
      <formula>0.8</formula>
    </cfRule>
  </conditionalFormatting>
  <conditionalFormatting sqref="S5:S11">
    <cfRule type="cellIs" dxfId="659" priority="20" operator="lessThan">
      <formula>0.8</formula>
    </cfRule>
  </conditionalFormatting>
  <conditionalFormatting sqref="S21:S29 AH21:AH29">
    <cfRule type="cellIs" dxfId="658" priority="13" operator="lessThan">
      <formula>0.8</formula>
    </cfRule>
  </conditionalFormatting>
  <conditionalFormatting sqref="S43:S72">
    <cfRule type="cellIs" dxfId="657" priority="10" operator="lessThan">
      <formula>0.8</formula>
    </cfRule>
  </conditionalFormatting>
  <conditionalFormatting sqref="S82:S91 AH82:AH91">
    <cfRule type="cellIs" dxfId="656" priority="12" operator="lessThan">
      <formula>0.8</formula>
    </cfRule>
  </conditionalFormatting>
  <conditionalFormatting sqref="S95:S104">
    <cfRule type="cellIs" dxfId="655" priority="8" operator="lessThan">
      <formula>0.8</formula>
    </cfRule>
  </conditionalFormatting>
  <conditionalFormatting sqref="S108:S109">
    <cfRule type="cellIs" dxfId="654" priority="9" operator="lessThan">
      <formula>0.8</formula>
    </cfRule>
  </conditionalFormatting>
  <conditionalFormatting sqref="S122:S135 AH135">
    <cfRule type="cellIs" dxfId="653" priority="21" operator="lessThan">
      <formula>0.8</formula>
    </cfRule>
  </conditionalFormatting>
  <conditionalFormatting sqref="S137 AH137">
    <cfRule type="cellIs" dxfId="652" priority="17" operator="lessThan">
      <formula>0.8</formula>
    </cfRule>
  </conditionalFormatting>
  <conditionalFormatting sqref="S139:S146 AH139:AH146">
    <cfRule type="cellIs" dxfId="651" priority="11" operator="lessThan">
      <formula>0.8</formula>
    </cfRule>
  </conditionalFormatting>
  <conditionalFormatting sqref="S148:S150">
    <cfRule type="cellIs" dxfId="650" priority="14" operator="lessThan">
      <formula>0.8</formula>
    </cfRule>
  </conditionalFormatting>
  <conditionalFormatting sqref="S161">
    <cfRule type="cellIs" dxfId="649" priority="25" operator="lessThan">
      <formula>0.8</formula>
    </cfRule>
  </conditionalFormatting>
  <conditionalFormatting sqref="AF5:AF173">
    <cfRule type="cellIs" dxfId="648" priority="3" operator="lessThan">
      <formula>0</formula>
    </cfRule>
  </conditionalFormatting>
  <conditionalFormatting sqref="AG5:AG173">
    <cfRule type="cellIs" dxfId="647" priority="1" operator="greaterThan">
      <formula>1</formula>
    </cfRule>
    <cfRule type="cellIs" dxfId="646" priority="2" operator="lessThan">
      <formula>0.8</formula>
    </cfRule>
  </conditionalFormatting>
  <conditionalFormatting sqref="AH5:AH9 S17:S18 AH17:AH18 AH57 AH95">
    <cfRule type="cellIs" dxfId="645" priority="26" operator="lessThan">
      <formula>0.8</formula>
    </cfRule>
  </conditionalFormatting>
  <conditionalFormatting sqref="AH31 S31:S32">
    <cfRule type="cellIs" dxfId="644" priority="22" operator="lessThan">
      <formula>0.8</formula>
    </cfRule>
  </conditionalFormatting>
  <conditionalFormatting sqref="AH70:AH72">
    <cfRule type="cellIs" dxfId="643" priority="19" operator="lessThan">
      <formula>0.8</formula>
    </cfRule>
  </conditionalFormatting>
  <conditionalFormatting sqref="AH97:AH98">
    <cfRule type="cellIs" dxfId="642" priority="18" operator="lessThan">
      <formula>0.8</formula>
    </cfRule>
  </conditionalFormatting>
  <conditionalFormatting sqref="AH100:AH107">
    <cfRule type="cellIs" dxfId="641" priority="16" operator="lessThan">
      <formula>0.8</formula>
    </cfRule>
  </conditionalFormatting>
  <conditionalFormatting sqref="AH109">
    <cfRule type="cellIs" dxfId="640" priority="24" operator="lessThan">
      <formula>0.8</formula>
    </cfRule>
  </conditionalFormatting>
  <conditionalFormatting sqref="AH148">
    <cfRule type="cellIs" dxfId="639" priority="23" operator="lessThan">
      <formula>0.8</formula>
    </cfRule>
  </conditionalFormatting>
  <conditionalFormatting sqref="AH150">
    <cfRule type="cellIs" dxfId="638" priority="15" operator="lessThan">
      <formula>0.8</formula>
    </cfRule>
  </conditionalFormatting>
  <dataValidations count="1">
    <dataValidation type="list" allowBlank="1" showInputMessage="1" showErrorMessage="1" sqref="AB5:AC173" xr:uid="{00000000-0002-0000-0E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W38"/>
  <sheetViews>
    <sheetView zoomScale="40" zoomScaleNormal="40" workbookViewId="0">
      <selection activeCell="U34" sqref="U3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326</v>
      </c>
      <c r="E3" s="583"/>
      <c r="F3" s="572" t="s">
        <v>3</v>
      </c>
      <c r="G3" s="533"/>
      <c r="H3" s="584">
        <v>280665.19999999995</v>
      </c>
      <c r="I3" s="585"/>
      <c r="J3" s="572" t="s">
        <v>4</v>
      </c>
      <c r="K3" s="533"/>
      <c r="L3" s="577">
        <v>9352612.3361447193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380.52647176360773</v>
      </c>
      <c r="G6" s="574"/>
      <c r="H6" s="552">
        <f>AVERAGE(D13:P13,Q13)</f>
        <v>142.97016991424078</v>
      </c>
      <c r="I6" s="553"/>
      <c r="J6" s="552">
        <f>AVERAGE(D30:E30,G30:H30)</f>
        <v>711.25</v>
      </c>
      <c r="K6" s="553"/>
      <c r="L6" s="554">
        <f>AVERAGE(J30:M30)</f>
        <v>881.25</v>
      </c>
      <c r="M6" s="555"/>
      <c r="N6" s="556">
        <v>0</v>
      </c>
      <c r="O6" s="541">
        <v>0</v>
      </c>
      <c r="P6" s="557">
        <v>8</v>
      </c>
      <c r="Q6" s="541">
        <v>7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AVERAGE(D14:O14,P14:Q14,D31:E31,J31:M31,G31:H31)</f>
        <v>357.18166471577916</v>
      </c>
      <c r="G7" s="545"/>
      <c r="H7" s="546">
        <f>AVERAGE(D14:P14,Q14)</f>
        <v>129.67460390869843</v>
      </c>
      <c r="I7" s="547"/>
      <c r="J7" s="546">
        <f>AVERAGE(D31:E31,G31:H31)</f>
        <v>715.05765713169512</v>
      </c>
      <c r="K7" s="547"/>
      <c r="L7" s="548">
        <f>AVERAGE(J31:M31)</f>
        <v>795.58038512464543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AVERAGE(D15:O15,P15:Q15,D32:E32,G32:H32,J32:M32)</f>
        <v>0.91232557427116101</v>
      </c>
      <c r="G8" s="551"/>
      <c r="H8" s="550">
        <f>AVERAGE(D15:O15,P15:Q15)</f>
        <v>0.90225182416937844</v>
      </c>
      <c r="I8" s="551"/>
      <c r="J8" s="550">
        <f>AVERAGE(D32:E32,G32:H32)</f>
        <v>0.95537551264895515</v>
      </c>
      <c r="K8" s="551"/>
      <c r="L8" s="550">
        <f>AVERAGE(J32:M32)</f>
        <v>0.90453376124960616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137.63871548619449</v>
      </c>
      <c r="E13" s="19">
        <v>120.90124821858569</v>
      </c>
      <c r="F13" s="19">
        <v>151.40203610888594</v>
      </c>
      <c r="G13" s="19">
        <v>314.46258503401361</v>
      </c>
      <c r="H13" s="19">
        <v>228.57142857142858</v>
      </c>
      <c r="I13" s="19">
        <v>87.333290333677326</v>
      </c>
      <c r="J13" s="19">
        <v>92.379226559044668</v>
      </c>
      <c r="K13" s="19">
        <v>81.391406518747857</v>
      </c>
      <c r="L13" s="19">
        <v>80.234042520516979</v>
      </c>
      <c r="M13" s="19">
        <v>81.522739139515465</v>
      </c>
      <c r="N13" s="19">
        <v>88.025958482808335</v>
      </c>
      <c r="O13" s="19">
        <v>210.26041666666666</v>
      </c>
      <c r="P13" s="19">
        <v>177.45928515928514</v>
      </c>
      <c r="Q13" s="21">
        <v>150</v>
      </c>
    </row>
    <row r="14" spans="2:17" ht="39.950000000000003" customHeight="1">
      <c r="B14" s="525"/>
      <c r="C14" s="14" t="s">
        <v>42</v>
      </c>
      <c r="D14" s="19">
        <v>127.01913203860981</v>
      </c>
      <c r="E14" s="19">
        <v>105.64323698910709</v>
      </c>
      <c r="F14" s="19">
        <v>131.31930172452567</v>
      </c>
      <c r="G14" s="19">
        <v>285.8425647832654</v>
      </c>
      <c r="H14" s="19">
        <v>225.51729888848271</v>
      </c>
      <c r="I14" s="19">
        <v>75.968917813118068</v>
      </c>
      <c r="J14" s="19">
        <v>82.036570361442429</v>
      </c>
      <c r="K14" s="19">
        <v>70.272282874657833</v>
      </c>
      <c r="L14" s="19">
        <v>72.210841126558336</v>
      </c>
      <c r="M14" s="19">
        <v>73.634285739011503</v>
      </c>
      <c r="N14" s="19">
        <v>80.477875839899468</v>
      </c>
      <c r="O14" s="19">
        <v>175.83695983184577</v>
      </c>
      <c r="P14" s="19">
        <v>162.47629782236507</v>
      </c>
      <c r="Q14" s="9">
        <v>147.18888888888875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0.92284450337921209</v>
      </c>
      <c r="E15" s="10">
        <f t="shared" si="0"/>
        <v>0.87379773613343847</v>
      </c>
      <c r="F15" s="10">
        <f t="shared" si="0"/>
        <v>0.86735492533325587</v>
      </c>
      <c r="G15" s="10">
        <f t="shared" si="0"/>
        <v>0.90898751834768343</v>
      </c>
      <c r="H15" s="10">
        <f t="shared" si="0"/>
        <v>0.98663818263711178</v>
      </c>
      <c r="I15" s="10">
        <f t="shared" si="0"/>
        <v>0.86987353302344383</v>
      </c>
      <c r="J15" s="10">
        <f t="shared" si="0"/>
        <v>0.88804132072926945</v>
      </c>
      <c r="K15" s="10">
        <f t="shared" si="0"/>
        <v>0.86338700706039739</v>
      </c>
      <c r="L15" s="10">
        <f t="shared" si="0"/>
        <v>0.90000252832945571</v>
      </c>
      <c r="M15" s="10">
        <f t="shared" si="0"/>
        <v>0.903236158601051</v>
      </c>
      <c r="N15" s="10">
        <f t="shared" si="0"/>
        <v>0.9142516278947076</v>
      </c>
      <c r="O15" s="10">
        <f t="shared" si="0"/>
        <v>0.83628180053788437</v>
      </c>
      <c r="P15" s="362">
        <f t="shared" si="0"/>
        <v>0.91556943710512784</v>
      </c>
      <c r="Q15" s="11">
        <f t="shared" si="0"/>
        <v>0.98125925925925839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0.41319444444444442</v>
      </c>
    </row>
    <row r="17" spans="2:23" ht="22.9" customHeight="1">
      <c r="B17" s="528"/>
      <c r="C17" s="360" t="s">
        <v>46</v>
      </c>
      <c r="D17" s="12">
        <v>0.74444444444444435</v>
      </c>
      <c r="E17" s="12">
        <v>0.6201388888888888</v>
      </c>
      <c r="F17" s="12">
        <v>0.65208333333333324</v>
      </c>
      <c r="G17" s="12">
        <v>0.59652777777777777</v>
      </c>
      <c r="H17" s="12">
        <v>0.60486111111111118</v>
      </c>
      <c r="I17" s="12">
        <v>0.73402777777777761</v>
      </c>
      <c r="J17" s="12">
        <v>0.80694444444444424</v>
      </c>
      <c r="K17" s="12">
        <v>0.79652777777777761</v>
      </c>
      <c r="L17" s="12">
        <v>0.97361111111111098</v>
      </c>
      <c r="M17" s="12">
        <v>0.95902777777777759</v>
      </c>
      <c r="N17" s="12">
        <v>1.0277777777777777</v>
      </c>
      <c r="O17" s="22">
        <v>0.91388888888888875</v>
      </c>
      <c r="P17" s="12">
        <v>0.70624999999999993</v>
      </c>
      <c r="Q17" s="363">
        <v>0.54513888888888895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2</v>
      </c>
      <c r="E20" s="365">
        <v>1</v>
      </c>
      <c r="F20" s="365" t="s">
        <v>49</v>
      </c>
      <c r="G20" s="365">
        <v>1</v>
      </c>
      <c r="H20" s="365" t="s">
        <v>49</v>
      </c>
      <c r="I20" s="365">
        <v>2</v>
      </c>
      <c r="J20" s="365" t="s">
        <v>49</v>
      </c>
      <c r="K20" s="365" t="s">
        <v>49</v>
      </c>
      <c r="L20" s="365" t="s">
        <v>49</v>
      </c>
      <c r="M20" s="365" t="s">
        <v>49</v>
      </c>
      <c r="N20" s="365" t="s">
        <v>49</v>
      </c>
      <c r="O20" s="365">
        <v>1</v>
      </c>
      <c r="P20" s="365">
        <v>1</v>
      </c>
      <c r="Q20" s="366"/>
    </row>
    <row r="21" spans="2:23" ht="22.9" customHeight="1">
      <c r="B21" s="532"/>
      <c r="C21" s="364" t="s">
        <v>52</v>
      </c>
      <c r="D21" s="365">
        <v>1</v>
      </c>
      <c r="E21" s="365" t="s">
        <v>49</v>
      </c>
      <c r="F21" s="365" t="s">
        <v>49</v>
      </c>
      <c r="G21" s="365" t="s">
        <v>49</v>
      </c>
      <c r="H21" s="365" t="s">
        <v>49</v>
      </c>
      <c r="I21" s="365" t="s">
        <v>49</v>
      </c>
      <c r="J21" s="365">
        <v>3</v>
      </c>
      <c r="K21" s="365" t="s">
        <v>49</v>
      </c>
      <c r="L21" s="365" t="s">
        <v>49</v>
      </c>
      <c r="M21" s="365">
        <v>1</v>
      </c>
      <c r="N21" s="365">
        <v>1</v>
      </c>
      <c r="O21" s="365">
        <v>1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18.857142857142858</v>
      </c>
      <c r="E22" s="367">
        <v>17</v>
      </c>
      <c r="F22" s="367">
        <v>15.125</v>
      </c>
      <c r="G22" s="367">
        <v>6</v>
      </c>
      <c r="H22" s="367">
        <v>6.6</v>
      </c>
      <c r="I22" s="367">
        <v>17.666666666666668</v>
      </c>
      <c r="J22" s="367">
        <v>18.75</v>
      </c>
      <c r="K22" s="367">
        <v>18.100000000000001</v>
      </c>
      <c r="L22" s="367">
        <v>18</v>
      </c>
      <c r="M22" s="367">
        <v>18.625</v>
      </c>
      <c r="N22" s="367">
        <v>17.222222222222221</v>
      </c>
      <c r="O22" s="367">
        <v>10.75</v>
      </c>
      <c r="P22" s="367">
        <v>13.333333333333334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163.0768589561429</v>
      </c>
      <c r="E31" s="8">
        <v>825.72018259518211</v>
      </c>
      <c r="F31" s="8">
        <v>0</v>
      </c>
      <c r="G31" s="8">
        <v>909.68189836002932</v>
      </c>
      <c r="H31" s="376">
        <v>961.75168861542613</v>
      </c>
      <c r="I31" s="375">
        <v>0</v>
      </c>
      <c r="J31" s="8">
        <v>814.00000000000284</v>
      </c>
      <c r="K31" s="8">
        <v>622.16666666666526</v>
      </c>
      <c r="L31" s="8">
        <v>884.18754578754465</v>
      </c>
      <c r="M31" s="376">
        <v>861.96732804436908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0.74125844980064959</v>
      </c>
      <c r="E32" s="10">
        <f t="shared" si="1"/>
        <v>1.0008729486002208</v>
      </c>
      <c r="F32" s="10">
        <f t="shared" si="1"/>
        <v>0</v>
      </c>
      <c r="G32" s="10">
        <f t="shared" si="1"/>
        <v>1.0107576648444769</v>
      </c>
      <c r="H32" s="10">
        <f t="shared" si="1"/>
        <v>1.0686129873504735</v>
      </c>
      <c r="I32" s="375">
        <f t="shared" si="1"/>
        <v>0</v>
      </c>
      <c r="J32" s="10">
        <f t="shared" si="1"/>
        <v>0.98666666666667013</v>
      </c>
      <c r="K32" s="10">
        <f t="shared" si="1"/>
        <v>0.69129629629629474</v>
      </c>
      <c r="L32" s="10">
        <f t="shared" si="1"/>
        <v>0.9824306064306052</v>
      </c>
      <c r="M32" s="11">
        <f t="shared" si="1"/>
        <v>0.95774147560485456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2983.6363636363526</v>
      </c>
      <c r="H33" s="363">
        <v>0.18055555555555555</v>
      </c>
      <c r="I33" s="378">
        <v>0</v>
      </c>
      <c r="J33" s="12">
        <v>0.72222222222222221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0.37152777777777773</v>
      </c>
      <c r="E34" s="12">
        <v>0.37777777777777777</v>
      </c>
      <c r="F34" s="12">
        <v>0</v>
      </c>
      <c r="G34" s="12">
        <v>1066.6666666666704</v>
      </c>
      <c r="H34" s="363">
        <v>0.48194444444444445</v>
      </c>
      <c r="I34" s="23">
        <v>0</v>
      </c>
      <c r="J34" s="12">
        <v>0.72916666666666663</v>
      </c>
      <c r="K34" s="12">
        <v>0.83333333333333337</v>
      </c>
      <c r="L34" s="12">
        <v>46210.052083333336</v>
      </c>
      <c r="M34" s="13">
        <v>46210.041666666664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3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0F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37" priority="1" operator="lessThan">
      <formula>0.8</formula>
    </cfRule>
  </conditionalFormatting>
  <conditionalFormatting sqref="D15:Q15">
    <cfRule type="cellIs" dxfId="636" priority="4" operator="lessThan">
      <formula>0.8</formula>
    </cfRule>
  </conditionalFormatting>
  <conditionalFormatting sqref="J32:M32">
    <cfRule type="cellIs" dxfId="6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8" tint="0.79998168889431442"/>
    <pageSetUpPr fitToPage="1"/>
  </sheetPr>
  <dimension ref="A1:R126"/>
  <sheetViews>
    <sheetView zoomScale="70" zoomScaleNormal="70" workbookViewId="0">
      <selection activeCell="D6" sqref="D6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85562</v>
      </c>
      <c r="F1" s="278" t="s">
        <v>4</v>
      </c>
      <c r="G1" s="279">
        <f>SUM(H5:H124)</f>
        <v>1577021.8663636367</v>
      </c>
      <c r="H1" s="280" t="s">
        <v>80</v>
      </c>
      <c r="I1" s="281">
        <f>+J16+J64+J24+J38+J51+J81+J100+J91+J57+J124+J111</f>
        <v>45.828571428571429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327</v>
      </c>
      <c r="B2" s="634"/>
      <c r="C2" s="283"/>
      <c r="D2" s="409" t="s">
        <v>84</v>
      </c>
      <c r="E2" s="284">
        <f>AVERAGE(L16,L24,L38,L51,L100,L111,L91)</f>
        <v>576.05669048240441</v>
      </c>
      <c r="F2" s="285" t="s">
        <v>85</v>
      </c>
      <c r="G2" s="286">
        <f>G1/E1</f>
        <v>18.431334779033175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846</v>
      </c>
      <c r="H5" s="291">
        <f>F5*G5</f>
        <v>21691.439999999999</v>
      </c>
      <c r="I5" s="412"/>
      <c r="J5" s="292">
        <v>10</v>
      </c>
      <c r="K5" s="293">
        <f t="shared" ref="K5:K7" si="0">G5/P5*60</f>
        <v>1450.2857142857129</v>
      </c>
      <c r="L5" s="294">
        <f t="shared" ref="L5:L7" si="1">K5/J5</f>
        <v>145.0285714285713</v>
      </c>
      <c r="M5" s="295">
        <v>0.41319444444444442</v>
      </c>
      <c r="N5" s="295">
        <v>0.4375</v>
      </c>
      <c r="O5" s="289">
        <v>5</v>
      </c>
      <c r="P5" s="415">
        <f t="shared" ref="P5:P7" si="2">(N5-M5)*24*60</f>
        <v>35.000000000000036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2242</v>
      </c>
      <c r="H6" s="291">
        <f t="shared" ref="H6:H15" si="3">F6*G6</f>
        <v>66923.7</v>
      </c>
      <c r="I6" s="412"/>
      <c r="J6" s="292">
        <v>12</v>
      </c>
      <c r="K6" s="293">
        <f t="shared" si="0"/>
        <v>1793.6000000000008</v>
      </c>
      <c r="L6" s="294">
        <f t="shared" si="1"/>
        <v>149.46666666666673</v>
      </c>
      <c r="M6" s="295">
        <v>0.44097222222222227</v>
      </c>
      <c r="N6" s="295">
        <v>0.49305555555555558</v>
      </c>
      <c r="O6" s="289">
        <v>5</v>
      </c>
      <c r="P6" s="415">
        <f t="shared" si="2"/>
        <v>74.999999999999972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2059</v>
      </c>
      <c r="H7" s="291">
        <f t="shared" si="3"/>
        <v>60781.68</v>
      </c>
      <c r="I7" s="412"/>
      <c r="J7" s="292">
        <v>12</v>
      </c>
      <c r="K7" s="293">
        <f t="shared" si="0"/>
        <v>1764.8571428571388</v>
      </c>
      <c r="L7" s="294">
        <f t="shared" si="1"/>
        <v>147.07142857142824</v>
      </c>
      <c r="M7" s="295">
        <v>0.49652777777777773</v>
      </c>
      <c r="N7" s="295">
        <v>0.54513888888888895</v>
      </c>
      <c r="O7" s="289">
        <v>5</v>
      </c>
      <c r="P7" s="415">
        <f t="shared" si="2"/>
        <v>70.000000000000156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1669.580952380951</v>
      </c>
      <c r="L16" s="303">
        <f>AVERAGE(L5:L15)</f>
        <v>147.18888888888875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19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2059</v>
      </c>
      <c r="H18" s="291">
        <f t="shared" si="4"/>
        <v>0</v>
      </c>
      <c r="I18" s="412"/>
      <c r="J18" s="292">
        <v>9</v>
      </c>
      <c r="K18" s="293">
        <f t="shared" si="5"/>
        <v>1647.1999999999998</v>
      </c>
      <c r="L18" s="294">
        <f t="shared" ref="L18:L19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415">
        <f t="shared" ref="P18:P19" si="7">(N18-M18)*24*60</f>
        <v>75.000000000000014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3748</v>
      </c>
      <c r="H19" s="291">
        <f t="shared" si="4"/>
        <v>73573.239999999991</v>
      </c>
      <c r="I19" s="412"/>
      <c r="J19" s="292">
        <v>15</v>
      </c>
      <c r="K19" s="293">
        <f t="shared" si="5"/>
        <v>1955.4782608695666</v>
      </c>
      <c r="L19" s="294">
        <f t="shared" si="6"/>
        <v>130.36521739130444</v>
      </c>
      <c r="M19" s="295">
        <v>0.29166666666666669</v>
      </c>
      <c r="N19" s="295">
        <v>0.37152777777777773</v>
      </c>
      <c r="O19" s="289">
        <v>5</v>
      </c>
      <c r="P19" s="415">
        <f t="shared" si="7"/>
        <v>114.99999999999991</v>
      </c>
      <c r="Q19" s="296">
        <v>0.37847222222222227</v>
      </c>
      <c r="R19" s="296">
        <v>0.40972222222222227</v>
      </c>
    </row>
    <row r="20" spans="1:18" ht="15.75" customHeight="1">
      <c r="A20" s="625"/>
      <c r="B20" s="290">
        <v>0</v>
      </c>
      <c r="C20" s="411"/>
      <c r="D20" s="306"/>
      <c r="E20" s="306"/>
      <c r="F20" s="397" t="s">
        <v>109</v>
      </c>
      <c r="G20" s="410"/>
      <c r="H20" s="291">
        <f t="shared" si="4"/>
        <v>0</v>
      </c>
      <c r="I20" s="412"/>
      <c r="J20" s="292"/>
      <c r="K20" s="293"/>
      <c r="L20" s="294"/>
      <c r="M20" s="295"/>
      <c r="N20" s="295"/>
      <c r="O20" s="289"/>
      <c r="P20" s="415"/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11</v>
      </c>
      <c r="K24" s="302">
        <f>AVERAGE(K17:K23)</f>
        <v>1728.4221653878951</v>
      </c>
      <c r="L24" s="303">
        <f>AVERAGE(L17:L23)</f>
        <v>163.0768589561429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1648</v>
      </c>
      <c r="H25" s="291">
        <f t="shared" ref="H25:H37" si="8">F25*G25</f>
        <v>30537.440000000002</v>
      </c>
      <c r="I25" s="412"/>
      <c r="J25" s="292">
        <v>3</v>
      </c>
      <c r="K25" s="293">
        <f t="shared" ref="K25:K28" si="9">G25/P25*60</f>
        <v>2746.6666666666647</v>
      </c>
      <c r="L25" s="294">
        <f t="shared" ref="L25:L28" si="10">K25/J25</f>
        <v>915.55555555555486</v>
      </c>
      <c r="M25" s="295">
        <v>0.18055555555555555</v>
      </c>
      <c r="N25" s="295">
        <v>0.20555555555555557</v>
      </c>
      <c r="O25" s="289">
        <v>20</v>
      </c>
      <c r="P25" s="415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836</v>
      </c>
      <c r="H26" s="291">
        <f t="shared" si="8"/>
        <v>12565.08</v>
      </c>
      <c r="I26" s="412"/>
      <c r="J26" s="292">
        <v>4</v>
      </c>
      <c r="K26" s="293">
        <f t="shared" si="9"/>
        <v>2786.6666666666642</v>
      </c>
      <c r="L26" s="294">
        <f t="shared" si="10"/>
        <v>696.66666666666606</v>
      </c>
      <c r="M26" s="295">
        <v>0.26458333333333334</v>
      </c>
      <c r="N26" s="295">
        <v>0.27708333333333335</v>
      </c>
      <c r="O26" s="289">
        <v>25</v>
      </c>
      <c r="P26" s="415">
        <f t="shared" si="11"/>
        <v>18.000000000000014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3075</v>
      </c>
      <c r="H27" s="291">
        <f t="shared" si="8"/>
        <v>55903.5</v>
      </c>
      <c r="I27" s="412"/>
      <c r="J27" s="292">
        <v>4</v>
      </c>
      <c r="K27" s="293">
        <f t="shared" si="9"/>
        <v>2795.4545454545455</v>
      </c>
      <c r="L27" s="294">
        <f t="shared" si="10"/>
        <v>698.86363636363637</v>
      </c>
      <c r="M27" s="295">
        <v>0.29097222222222224</v>
      </c>
      <c r="N27" s="295">
        <v>0.33680555555555558</v>
      </c>
      <c r="O27" s="289">
        <v>20</v>
      </c>
      <c r="P27" s="415">
        <f t="shared" si="11"/>
        <v>66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1934</v>
      </c>
      <c r="H28" s="291">
        <f t="shared" si="8"/>
        <v>48214.62</v>
      </c>
      <c r="I28" s="412"/>
      <c r="J28" s="292">
        <v>3</v>
      </c>
      <c r="K28" s="293">
        <f t="shared" si="9"/>
        <v>2975.3846153846139</v>
      </c>
      <c r="L28" s="294">
        <f t="shared" si="10"/>
        <v>991.79487179487126</v>
      </c>
      <c r="M28" s="295">
        <v>0.35069444444444442</v>
      </c>
      <c r="N28" s="295">
        <v>0.37777777777777777</v>
      </c>
      <c r="O28" s="289">
        <v>20</v>
      </c>
      <c r="P28" s="415">
        <f t="shared" si="11"/>
        <v>39.000000000000021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2826.043123543122</v>
      </c>
      <c r="L38" s="303">
        <f>AVERAGE(L25:L37)</f>
        <v>825.72018259518211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974</v>
      </c>
      <c r="H52" s="291">
        <f>F52*G52</f>
        <v>17707.32</v>
      </c>
      <c r="I52" s="412"/>
      <c r="J52" s="292">
        <v>3</v>
      </c>
      <c r="K52" s="293">
        <f>G52/P52*60</f>
        <v>3075.7894736841954</v>
      </c>
      <c r="L52" s="294">
        <f>K52/J52</f>
        <v>1025.2631578947319</v>
      </c>
      <c r="M52" s="295">
        <v>0.30555555555555552</v>
      </c>
      <c r="N52" s="295">
        <v>0.31875000000000003</v>
      </c>
      <c r="O52" s="293">
        <v>20</v>
      </c>
      <c r="P52" s="415">
        <f>(N52-M52)*24*60</f>
        <v>19.000000000000092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588</v>
      </c>
      <c r="H53" s="291">
        <f t="shared" ref="H53:H116" si="13">F53*G53</f>
        <v>14717.640000000001</v>
      </c>
      <c r="I53" s="412"/>
      <c r="J53" s="292">
        <v>4</v>
      </c>
      <c r="K53" s="293">
        <f t="shared" ref="K53:K59" si="14">G53/P53*60</f>
        <v>3207.2727272727388</v>
      </c>
      <c r="L53" s="294">
        <f t="shared" ref="L53:L59" si="15">K53/J53</f>
        <v>801.81818181818471</v>
      </c>
      <c r="M53" s="295">
        <v>0.33263888888888887</v>
      </c>
      <c r="N53" s="295">
        <v>0.34027777777777773</v>
      </c>
      <c r="O53" s="293">
        <v>20</v>
      </c>
      <c r="P53" s="415">
        <f t="shared" ref="P53:P59" si="16">(N53-M53)*24*60</f>
        <v>10.999999999999961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812</v>
      </c>
      <c r="H54" s="291">
        <f t="shared" si="13"/>
        <v>20153.84</v>
      </c>
      <c r="I54" s="412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415">
        <f t="shared" si="16"/>
        <v>16.000000000000021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547</v>
      </c>
      <c r="H55" s="291">
        <f t="shared" si="13"/>
        <v>12974.84</v>
      </c>
      <c r="I55" s="412"/>
      <c r="J55" s="292">
        <v>4</v>
      </c>
      <c r="K55" s="293">
        <f t="shared" si="14"/>
        <v>2983.6363636363526</v>
      </c>
      <c r="L55" s="294">
        <f t="shared" si="15"/>
        <v>745.90909090908815</v>
      </c>
      <c r="M55" s="295">
        <v>0.37916666666666665</v>
      </c>
      <c r="N55" s="295">
        <v>0.38680555555555557</v>
      </c>
      <c r="O55" s="293">
        <v>20</v>
      </c>
      <c r="P55" s="415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1200</v>
      </c>
      <c r="H56" s="291">
        <f t="shared" si="13"/>
        <v>36000</v>
      </c>
      <c r="I56" s="412"/>
      <c r="J56" s="292">
        <v>4</v>
      </c>
      <c r="K56" s="293">
        <f t="shared" si="14"/>
        <v>3130.4347826086851</v>
      </c>
      <c r="L56" s="294">
        <f t="shared" si="15"/>
        <v>782.60869565217126</v>
      </c>
      <c r="M56" s="295">
        <v>0.4458333333333333</v>
      </c>
      <c r="N56" s="295">
        <v>0.46180555555555558</v>
      </c>
      <c r="O56" s="293">
        <v>25</v>
      </c>
      <c r="P56" s="415">
        <f t="shared" si="16"/>
        <v>23.000000000000078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575</v>
      </c>
      <c r="H57" s="291">
        <f t="shared" si="13"/>
        <v>14490</v>
      </c>
      <c r="I57" s="412"/>
      <c r="J57" s="292">
        <v>3</v>
      </c>
      <c r="K57" s="293">
        <f t="shared" si="14"/>
        <v>3136.3636363636251</v>
      </c>
      <c r="L57" s="294">
        <f t="shared" si="15"/>
        <v>1045.4545454545416</v>
      </c>
      <c r="M57" s="295">
        <v>0.47569444444444442</v>
      </c>
      <c r="N57" s="295">
        <v>0.48333333333333334</v>
      </c>
      <c r="O57" s="293">
        <v>20</v>
      </c>
      <c r="P57" s="415">
        <f t="shared" si="16"/>
        <v>11.000000000000041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1440</v>
      </c>
      <c r="H58" s="291">
        <f t="shared" si="13"/>
        <v>29836.799999999999</v>
      </c>
      <c r="I58" s="412"/>
      <c r="J58" s="292">
        <v>3</v>
      </c>
      <c r="K58" s="293">
        <f t="shared" si="14"/>
        <v>3200.0000000000114</v>
      </c>
      <c r="L58" s="294">
        <f t="shared" si="15"/>
        <v>1066.6666666666704</v>
      </c>
      <c r="M58" s="295">
        <v>0.49722222222222223</v>
      </c>
      <c r="N58" s="295">
        <v>0.51597222222222217</v>
      </c>
      <c r="O58" s="293">
        <v>20</v>
      </c>
      <c r="P58" s="415">
        <f t="shared" si="16"/>
        <v>26.999999999999904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1730</v>
      </c>
      <c r="H59" s="291">
        <f t="shared" si="13"/>
        <v>29531.100000000002</v>
      </c>
      <c r="I59" s="412"/>
      <c r="J59" s="292">
        <v>3</v>
      </c>
      <c r="K59" s="293">
        <f t="shared" si="14"/>
        <v>3145.4545454545414</v>
      </c>
      <c r="L59" s="294">
        <f t="shared" si="15"/>
        <v>1048.4848484848471</v>
      </c>
      <c r="M59" s="295">
        <v>0.52986111111111112</v>
      </c>
      <c r="N59" s="295">
        <v>0.55277777777777781</v>
      </c>
      <c r="O59" s="293">
        <v>20</v>
      </c>
      <c r="P59" s="415">
        <f t="shared" si="16"/>
        <v>33.000000000000043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3115.4939411275182</v>
      </c>
      <c r="L64" s="303">
        <f>AVERAGE(L52:L63)</f>
        <v>909.68189836002932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644</v>
      </c>
      <c r="H65" s="291">
        <f>F65*G65</f>
        <v>14349.49090909091</v>
      </c>
      <c r="I65" s="412"/>
      <c r="J65" s="292">
        <v>4</v>
      </c>
      <c r="K65" s="293">
        <f t="shared" ref="K65:K70" si="17">G65/P65*60</f>
        <v>2972.3076923076942</v>
      </c>
      <c r="L65" s="294">
        <f t="shared" ref="L65:L70" si="18">K65/J65</f>
        <v>743.07692307692355</v>
      </c>
      <c r="M65" s="295">
        <v>0.18055555555555555</v>
      </c>
      <c r="N65" s="295">
        <v>0.18958333333333333</v>
      </c>
      <c r="O65" s="293">
        <v>20</v>
      </c>
      <c r="P65" s="415">
        <f>(N65-M65)*24*60</f>
        <v>12.999999999999993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2926</v>
      </c>
      <c r="H66" s="291">
        <f t="shared" ref="H66:H74" si="19">F66*G66</f>
        <v>41051.78</v>
      </c>
      <c r="I66" s="412"/>
      <c r="J66" s="292">
        <v>3</v>
      </c>
      <c r="K66" s="293">
        <f t="shared" si="17"/>
        <v>3191.9999999999977</v>
      </c>
      <c r="L66" s="294">
        <f t="shared" si="18"/>
        <v>1063.9999999999993</v>
      </c>
      <c r="M66" s="295">
        <v>0.20347222222222219</v>
      </c>
      <c r="N66" s="295">
        <v>0.24166666666666667</v>
      </c>
      <c r="O66" s="293">
        <v>20</v>
      </c>
      <c r="P66" s="415">
        <f t="shared" ref="P66:P70" si="20">(N66-M66)*24*60</f>
        <v>55.000000000000043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1547</v>
      </c>
      <c r="H67" s="291">
        <f t="shared" si="19"/>
        <v>28124.46</v>
      </c>
      <c r="I67" s="412"/>
      <c r="J67" s="292">
        <v>3</v>
      </c>
      <c r="K67" s="293">
        <f t="shared" si="17"/>
        <v>3200.6896551724158</v>
      </c>
      <c r="L67" s="294">
        <f t="shared" si="18"/>
        <v>1066.8965517241386</v>
      </c>
      <c r="M67" s="295">
        <v>0.25555555555555559</v>
      </c>
      <c r="N67" s="295">
        <v>0.27569444444444446</v>
      </c>
      <c r="O67" s="293">
        <v>20</v>
      </c>
      <c r="P67" s="415">
        <f t="shared" si="20"/>
        <v>28.999999999999979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1611</v>
      </c>
      <c r="H68" s="291">
        <f t="shared" si="19"/>
        <v>28822.254545454543</v>
      </c>
      <c r="I68" s="412"/>
      <c r="J68" s="292">
        <v>3</v>
      </c>
      <c r="K68" s="293">
        <f t="shared" si="17"/>
        <v>3118.0645161290354</v>
      </c>
      <c r="L68" s="294">
        <f t="shared" si="18"/>
        <v>1039.3548387096785</v>
      </c>
      <c r="M68" s="295">
        <v>0.28958333333333336</v>
      </c>
      <c r="N68" s="295">
        <v>0.31111111111111112</v>
      </c>
      <c r="O68" s="293">
        <v>20</v>
      </c>
      <c r="P68" s="415">
        <f t="shared" si="20"/>
        <v>30.999999999999972</v>
      </c>
      <c r="Q68" s="296">
        <v>0.31111111111111112</v>
      </c>
      <c r="R68" s="296">
        <v>0.3527777777777778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2923</v>
      </c>
      <c r="H69" s="291">
        <f t="shared" si="19"/>
        <v>48697.18</v>
      </c>
      <c r="I69" s="412"/>
      <c r="J69" s="292">
        <v>4</v>
      </c>
      <c r="K69" s="293">
        <f t="shared" si="17"/>
        <v>3188.7272727272652</v>
      </c>
      <c r="L69" s="294">
        <f t="shared" si="18"/>
        <v>797.18181818181631</v>
      </c>
      <c r="M69" s="295">
        <v>0.37013888888888885</v>
      </c>
      <c r="N69" s="295">
        <v>0.40833333333333338</v>
      </c>
      <c r="O69" s="293">
        <v>25</v>
      </c>
      <c r="P69" s="415">
        <f t="shared" si="20"/>
        <v>55.000000000000128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4558</v>
      </c>
      <c r="H70" s="291">
        <f t="shared" si="19"/>
        <v>65114.285714285703</v>
      </c>
      <c r="I70" s="412"/>
      <c r="J70" s="292">
        <v>3</v>
      </c>
      <c r="K70" s="293">
        <f t="shared" si="17"/>
        <v>3179.9999999999995</v>
      </c>
      <c r="L70" s="294">
        <f t="shared" si="18"/>
        <v>1059.9999999999998</v>
      </c>
      <c r="M70" s="295">
        <v>0.42222222222222222</v>
      </c>
      <c r="N70" s="295">
        <v>0.48194444444444445</v>
      </c>
      <c r="O70" s="293">
        <v>20</v>
      </c>
      <c r="P70" s="415">
        <f t="shared" si="20"/>
        <v>86.000000000000014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3141.9648560560677</v>
      </c>
      <c r="L75" s="303">
        <f>AVERAGE(L65:L74)</f>
        <v>961.75168861542613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 t="s">
        <v>118</v>
      </c>
      <c r="C82" s="308"/>
      <c r="D82" s="309" t="s">
        <v>145</v>
      </c>
      <c r="E82" s="328"/>
      <c r="F82" s="397">
        <v>17.22</v>
      </c>
      <c r="G82" s="312">
        <v>407</v>
      </c>
      <c r="H82" s="329">
        <f t="shared" ref="H82:H90" si="21">F82*G82</f>
        <v>7008.54</v>
      </c>
      <c r="I82" s="412"/>
      <c r="J82" s="292">
        <v>3</v>
      </c>
      <c r="K82" s="293">
        <f t="shared" ref="K82" si="22">G82/P82*60</f>
        <v>2442.0000000000086</v>
      </c>
      <c r="L82" s="294">
        <f t="shared" ref="L82" si="23">K82/J82</f>
        <v>814.00000000000284</v>
      </c>
      <c r="M82" s="295">
        <v>0.72222222222222221</v>
      </c>
      <c r="N82" s="295">
        <v>0.72916666666666663</v>
      </c>
      <c r="O82" s="293">
        <v>20</v>
      </c>
      <c r="P82" s="415">
        <f t="shared" ref="P82" si="24">(N82-M82)*24*60</f>
        <v>9.9999999999999645</v>
      </c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>
        <f>AVERAGE(J82:J90)</f>
        <v>3</v>
      </c>
      <c r="K91" s="302">
        <f>AVERAGE(K82:K90)</f>
        <v>2442.0000000000086</v>
      </c>
      <c r="L91" s="303">
        <f>AVERAGE(L82:L90)</f>
        <v>814.00000000000284</v>
      </c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1406</v>
      </c>
      <c r="H92" s="291">
        <f t="shared" ref="H92:H99" si="25">F92*G92</f>
        <v>34503.24</v>
      </c>
      <c r="I92" s="412"/>
      <c r="J92" s="292">
        <v>3</v>
      </c>
      <c r="K92" s="293">
        <f>G92/P92*60</f>
        <v>2108.9999999999991</v>
      </c>
      <c r="L92" s="294">
        <f t="shared" ref="L92:L94" si="26">K92/J92</f>
        <v>702.99999999999966</v>
      </c>
      <c r="M92" s="295">
        <v>0.72222222222222221</v>
      </c>
      <c r="N92" s="295">
        <v>0.75</v>
      </c>
      <c r="O92" s="289">
        <v>20</v>
      </c>
      <c r="P92" s="415">
        <f>(N92-M92)*24*60</f>
        <v>40.000000000000014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814</v>
      </c>
      <c r="H93" s="291">
        <f t="shared" si="25"/>
        <v>18941.78</v>
      </c>
      <c r="I93" s="412"/>
      <c r="J93" s="292">
        <v>4</v>
      </c>
      <c r="K93" s="293">
        <f t="shared" ref="K93:K94" si="27">G93/P93*60</f>
        <v>2441.9999999999891</v>
      </c>
      <c r="L93" s="294">
        <f t="shared" si="26"/>
        <v>610.49999999999727</v>
      </c>
      <c r="M93" s="295">
        <v>0.76388888888888884</v>
      </c>
      <c r="N93" s="295">
        <v>0.77777777777777779</v>
      </c>
      <c r="O93" s="289">
        <v>20</v>
      </c>
      <c r="P93" s="415">
        <f>(N93-M93)*24*60</f>
        <v>20.000000000000089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2212</v>
      </c>
      <c r="H94" s="291">
        <f t="shared" si="25"/>
        <v>53817.96</v>
      </c>
      <c r="I94" s="412"/>
      <c r="J94" s="292">
        <v>4</v>
      </c>
      <c r="K94" s="293">
        <f t="shared" si="27"/>
        <v>2211.9999999999964</v>
      </c>
      <c r="L94" s="294">
        <f t="shared" si="26"/>
        <v>552.99999999999909</v>
      </c>
      <c r="M94" s="295">
        <v>0.79166666666666663</v>
      </c>
      <c r="N94" s="295">
        <v>0.83333333333333337</v>
      </c>
      <c r="O94" s="289">
        <v>20</v>
      </c>
      <c r="P94" s="415">
        <f>(N94-M94)*24*60</f>
        <v>60.000000000000107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5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5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5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5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5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2254.333333333328</v>
      </c>
      <c r="L100" s="303">
        <f>AVERAGE(L92:L99)</f>
        <v>622.16666666666526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972</v>
      </c>
      <c r="H101" s="291">
        <f t="shared" ref="H101:H110" si="28">F101*G101</f>
        <v>24329.16</v>
      </c>
      <c r="I101" s="412"/>
      <c r="J101" s="292">
        <v>4</v>
      </c>
      <c r="K101" s="293">
        <f>G101/P101*60</f>
        <v>2915.9999999999868</v>
      </c>
      <c r="L101" s="294">
        <f t="shared" ref="L101:L105" si="29">K101/J101</f>
        <v>728.9999999999967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30">(N101-M101)*24*60</f>
        <v>20.000000000000089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3206</v>
      </c>
      <c r="H102" s="291">
        <f t="shared" si="28"/>
        <v>91595.42</v>
      </c>
      <c r="I102" s="412"/>
      <c r="J102" s="292">
        <v>3</v>
      </c>
      <c r="K102" s="293">
        <f t="shared" ref="K102:K105" si="31">G102/P102*60</f>
        <v>2959.3846153846184</v>
      </c>
      <c r="L102" s="294">
        <f t="shared" si="29"/>
        <v>986.46153846153948</v>
      </c>
      <c r="M102" s="295">
        <v>0.75</v>
      </c>
      <c r="N102" s="295">
        <v>0.79513888888888884</v>
      </c>
      <c r="O102" s="289">
        <v>20</v>
      </c>
      <c r="P102" s="293">
        <f t="shared" si="30"/>
        <v>64.999999999999929</v>
      </c>
      <c r="Q102" s="296">
        <v>0.79513888888888884</v>
      </c>
      <c r="R102" s="296">
        <v>0.83680555555555547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1638</v>
      </c>
      <c r="H103" s="291">
        <f t="shared" si="28"/>
        <v>40655.160000000003</v>
      </c>
      <c r="I103" s="412"/>
      <c r="J103" s="292">
        <v>4</v>
      </c>
      <c r="K103" s="293">
        <f t="shared" si="31"/>
        <v>2808.00000000001</v>
      </c>
      <c r="L103" s="294">
        <f t="shared" si="29"/>
        <v>702.0000000000025</v>
      </c>
      <c r="M103" s="295">
        <v>0.85069444444444453</v>
      </c>
      <c r="N103" s="295">
        <v>0.875</v>
      </c>
      <c r="O103" s="289">
        <v>20</v>
      </c>
      <c r="P103" s="293">
        <f t="shared" si="30"/>
        <v>34.999999999999872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1745</v>
      </c>
      <c r="H104" s="291">
        <f t="shared" si="28"/>
        <v>52350</v>
      </c>
      <c r="I104" s="412"/>
      <c r="J104" s="292">
        <v>3</v>
      </c>
      <c r="K104" s="293">
        <f t="shared" si="31"/>
        <v>2991.4285714285547</v>
      </c>
      <c r="L104" s="294">
        <f t="shared" si="29"/>
        <v>997.14285714285154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9057</v>
      </c>
      <c r="H105" s="291">
        <f t="shared" si="28"/>
        <v>129385.71428571426</v>
      </c>
      <c r="I105" s="412"/>
      <c r="J105" s="292">
        <v>3</v>
      </c>
      <c r="K105" s="293">
        <f t="shared" si="31"/>
        <v>3019</v>
      </c>
      <c r="L105" s="294">
        <f t="shared" si="29"/>
        <v>1006.3333333333334</v>
      </c>
      <c r="M105" s="295">
        <v>46209.927083333336</v>
      </c>
      <c r="N105" s="295">
        <v>46210.052083333336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8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8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8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8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8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2938.762637362634</v>
      </c>
      <c r="L111" s="303">
        <f>AVERAGE(L101:L110)</f>
        <v>884.18754578754465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1261</v>
      </c>
      <c r="H112" s="329">
        <f t="shared" si="13"/>
        <v>21058.7</v>
      </c>
      <c r="I112" s="412"/>
      <c r="J112" s="292">
        <v>3</v>
      </c>
      <c r="K112" s="293">
        <f t="shared" ref="K112:K118" si="32">G112/P112*60</f>
        <v>3026.3999999999915</v>
      </c>
      <c r="L112" s="294">
        <f t="shared" ref="L112:L118" si="33">K112/J112</f>
        <v>1008.7999999999971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4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1081</v>
      </c>
      <c r="H113" s="329">
        <f t="shared" si="13"/>
        <v>19652.579999999998</v>
      </c>
      <c r="I113" s="412"/>
      <c r="J113" s="292">
        <v>4</v>
      </c>
      <c r="K113" s="293">
        <f t="shared" si="32"/>
        <v>2594.3999999999924</v>
      </c>
      <c r="L113" s="294">
        <f t="shared" si="33"/>
        <v>648.59999999999809</v>
      </c>
      <c r="M113" s="295">
        <v>0.75347222222222221</v>
      </c>
      <c r="N113" s="295">
        <v>0.77083333333333337</v>
      </c>
      <c r="O113" s="289">
        <v>20</v>
      </c>
      <c r="P113" s="415">
        <f t="shared" si="34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1173</v>
      </c>
      <c r="H114" s="329">
        <f t="shared" si="13"/>
        <v>21325.14</v>
      </c>
      <c r="I114" s="412"/>
      <c r="J114" s="292">
        <v>3</v>
      </c>
      <c r="K114" s="293">
        <f t="shared" si="32"/>
        <v>2815.1999999999921</v>
      </c>
      <c r="L114" s="294">
        <f t="shared" si="33"/>
        <v>938.39999999999736</v>
      </c>
      <c r="M114" s="295">
        <v>0.78472222222222221</v>
      </c>
      <c r="N114" s="295">
        <v>0.80208333333333337</v>
      </c>
      <c r="O114" s="289">
        <v>20</v>
      </c>
      <c r="P114" s="415">
        <f t="shared" si="34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5937</v>
      </c>
      <c r="H115" s="329">
        <f t="shared" si="13"/>
        <v>98910.42</v>
      </c>
      <c r="I115" s="412"/>
      <c r="J115" s="292">
        <v>4</v>
      </c>
      <c r="K115" s="293">
        <f t="shared" si="32"/>
        <v>2968.5000000000027</v>
      </c>
      <c r="L115" s="294">
        <f t="shared" si="33"/>
        <v>742.12500000000068</v>
      </c>
      <c r="M115" s="295">
        <v>0.81597222222222221</v>
      </c>
      <c r="N115" s="295">
        <v>0.89930555555555547</v>
      </c>
      <c r="O115" s="289">
        <v>20</v>
      </c>
      <c r="P115" s="415">
        <f t="shared" si="34"/>
        <v>119.99999999999989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1183</v>
      </c>
      <c r="H116" s="329">
        <f t="shared" si="13"/>
        <v>26359.390909090907</v>
      </c>
      <c r="I116" s="412"/>
      <c r="J116" s="292">
        <v>4</v>
      </c>
      <c r="K116" s="293">
        <f t="shared" si="32"/>
        <v>2839.200000000028</v>
      </c>
      <c r="L116" s="294">
        <f t="shared" si="33"/>
        <v>709.800000000007</v>
      </c>
      <c r="M116" s="295">
        <v>0.91319444444444453</v>
      </c>
      <c r="N116" s="331">
        <v>0.93055555555555547</v>
      </c>
      <c r="O116" s="289">
        <v>20</v>
      </c>
      <c r="P116" s="415">
        <f t="shared" si="34"/>
        <v>24.999999999999751</v>
      </c>
      <c r="Q116" s="296">
        <v>0.93055555555555547</v>
      </c>
      <c r="R116" s="296">
        <v>0.97222222222222221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3927</v>
      </c>
      <c r="H117" s="329">
        <f t="shared" ref="H117:H123" si="35">F117*G117</f>
        <v>70257.600000000006</v>
      </c>
      <c r="I117" s="412"/>
      <c r="J117" s="292">
        <v>3</v>
      </c>
      <c r="K117" s="293">
        <f t="shared" si="32"/>
        <v>2945.250000042859</v>
      </c>
      <c r="L117" s="294">
        <f t="shared" si="33"/>
        <v>981.75000001428634</v>
      </c>
      <c r="M117" s="295">
        <v>46209.986111111109</v>
      </c>
      <c r="N117" s="295">
        <v>46210.041666666664</v>
      </c>
      <c r="O117" s="293">
        <v>20</v>
      </c>
      <c r="P117" s="415">
        <f t="shared" si="34"/>
        <v>79.999999998835847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6779</v>
      </c>
      <c r="H118" s="329">
        <f t="shared" si="35"/>
        <v>95109.37</v>
      </c>
      <c r="I118" s="412"/>
      <c r="J118" s="292">
        <v>3</v>
      </c>
      <c r="K118" s="293">
        <f t="shared" si="32"/>
        <v>3012.8888888888887</v>
      </c>
      <c r="L118" s="294">
        <f t="shared" si="33"/>
        <v>1004.2962962962962</v>
      </c>
      <c r="M118" s="295">
        <v>5.5555555555555552E-2</v>
      </c>
      <c r="N118" s="295">
        <v>0.14930555555555555</v>
      </c>
      <c r="O118" s="293">
        <v>20</v>
      </c>
      <c r="P118" s="415">
        <f t="shared" si="34"/>
        <v>135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5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5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5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5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5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2885.9769841331081</v>
      </c>
      <c r="L124" s="303">
        <f>AVERAGE(L112:L123)</f>
        <v>861.96732804436908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07" activePane="bottomLeft" state="frozen"/>
      <selection pane="bottomLeft" activeCell="L132" sqref="L132:L133"/>
      <selection activeCell="AE97" sqref="AE97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195103.19999999998</v>
      </c>
      <c r="F1" s="421" t="s">
        <v>4</v>
      </c>
      <c r="G1" s="30">
        <f>SUM(H5:H173)</f>
        <v>7775590.4697810821</v>
      </c>
      <c r="H1" s="417" t="s">
        <v>166</v>
      </c>
      <c r="I1" s="31">
        <f>M17+M30+M43+M56+M69+M82+M95+M108+M121+M134+M147+M160+M173</f>
        <v>196.02936507936511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328</v>
      </c>
      <c r="B2" s="446"/>
      <c r="C2" s="420"/>
      <c r="D2" s="420" t="s">
        <v>84</v>
      </c>
      <c r="E2" s="34">
        <f>AVERAGE(O17,O30,O43,O56,O69,O82,O95,O108,O121,O134,O147,O160,O173)</f>
        <v>128.32735121791458</v>
      </c>
      <c r="F2" s="35" t="s">
        <v>85</v>
      </c>
      <c r="G2" s="36">
        <f>G1/E1</f>
        <v>39.853731101186874</v>
      </c>
      <c r="H2" s="417" t="s">
        <v>176</v>
      </c>
      <c r="I2" s="417">
        <f>COUNT(I5:I173)</f>
        <v>12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8</v>
      </c>
      <c r="AE2" s="38">
        <f>AE17+AE30+AE43+AE56+AE69+AE82+AE95+AE108+AE121+AE134+AE147+AE160+AE173</f>
        <v>7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5610.24</v>
      </c>
      <c r="H5" s="45">
        <f t="shared" ref="H5:H16" si="0">F5*G5</f>
        <v>212235.3792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2353.9468531468538</v>
      </c>
      <c r="O5" s="47">
        <f t="shared" ref="O5:O11" si="2">N5/M5</f>
        <v>117.69734265734269</v>
      </c>
      <c r="P5" s="48">
        <f t="shared" ref="P5:P11" si="3">M5-J5</f>
        <v>0</v>
      </c>
      <c r="Q5" s="49">
        <f t="shared" ref="Q5:Q11" si="4">O5-L5</f>
        <v>-2.3026573426573123</v>
      </c>
      <c r="R5" s="425">
        <f t="shared" ref="R5:R11" si="5">O5/L5</f>
        <v>0.98081118881118912</v>
      </c>
      <c r="S5" s="459">
        <f>R17</f>
        <v>0.92284450337921209</v>
      </c>
      <c r="T5" s="89">
        <v>0.25</v>
      </c>
      <c r="U5" s="89">
        <v>0.34930555555555554</v>
      </c>
      <c r="V5" s="421">
        <v>5</v>
      </c>
      <c r="W5" s="418">
        <f>(U5-T5)*24*60</f>
        <v>142.99999999999997</v>
      </c>
      <c r="X5" s="421"/>
      <c r="Y5" s="421"/>
      <c r="Z5" s="51"/>
      <c r="AA5" s="51"/>
      <c r="AB5" s="447"/>
      <c r="AC5" s="447"/>
      <c r="AD5" s="52">
        <v>1</v>
      </c>
      <c r="AE5" s="52"/>
      <c r="AF5" s="48">
        <f t="shared" ref="AF5:AF70" si="6">N5-K5</f>
        <v>-46.053146853146245</v>
      </c>
      <c r="AG5" s="425">
        <f t="shared" ref="AG5:AG70" si="7">N5/K5</f>
        <v>0.98081118881118912</v>
      </c>
      <c r="AH5" s="459">
        <f>AG17</f>
        <v>0.92336994788493254</v>
      </c>
    </row>
    <row r="6" spans="1:34" ht="19.149999999999999" customHeight="1">
      <c r="A6" s="457"/>
      <c r="B6" s="40" t="s">
        <v>193</v>
      </c>
      <c r="C6" s="41"/>
      <c r="D6" s="42" t="s">
        <v>195</v>
      </c>
      <c r="E6" s="43"/>
      <c r="F6" s="343">
        <v>46.93</v>
      </c>
      <c r="G6" s="44">
        <v>3075</v>
      </c>
      <c r="H6" s="45">
        <f t="shared" si="0"/>
        <v>144309.75</v>
      </c>
      <c r="I6" s="418"/>
      <c r="J6" s="46">
        <v>21</v>
      </c>
      <c r="K6" s="44">
        <v>2400</v>
      </c>
      <c r="L6" s="47">
        <v>114.28571428571429</v>
      </c>
      <c r="M6" s="419">
        <v>21</v>
      </c>
      <c r="N6" s="44">
        <f t="shared" si="1"/>
        <v>2222.8915662650593</v>
      </c>
      <c r="O6" s="47">
        <f t="shared" si="2"/>
        <v>105.8519793459552</v>
      </c>
      <c r="P6" s="48">
        <f t="shared" si="3"/>
        <v>0</v>
      </c>
      <c r="Q6" s="49">
        <f t="shared" si="4"/>
        <v>-8.4337349397590913</v>
      </c>
      <c r="R6" s="425">
        <f t="shared" si="5"/>
        <v>0.92620481927710796</v>
      </c>
      <c r="S6" s="459"/>
      <c r="T6" s="89">
        <v>0.36527777777777776</v>
      </c>
      <c r="U6" s="89">
        <v>0.42291666666666666</v>
      </c>
      <c r="V6" s="421">
        <v>23</v>
      </c>
      <c r="W6" s="418">
        <f t="shared" ref="W6:W17" si="8">(U6-T6)*24*60</f>
        <v>83.000000000000028</v>
      </c>
      <c r="X6" s="53">
        <v>0.35416666666666669</v>
      </c>
      <c r="Y6" s="53">
        <v>0.36458333333333331</v>
      </c>
      <c r="Z6" s="54"/>
      <c r="AA6" s="54"/>
      <c r="AB6" s="447"/>
      <c r="AC6" s="447"/>
      <c r="AD6" s="435"/>
      <c r="AE6" s="435"/>
      <c r="AF6" s="48">
        <f t="shared" si="6"/>
        <v>-177.10843373494072</v>
      </c>
      <c r="AG6" s="425">
        <f t="shared" si="7"/>
        <v>0.92620481927710807</v>
      </c>
      <c r="AH6" s="459"/>
    </row>
    <row r="7" spans="1:34" ht="19.149999999999999" customHeight="1">
      <c r="A7" s="457"/>
      <c r="B7" s="40" t="s">
        <v>193</v>
      </c>
      <c r="C7" s="41"/>
      <c r="D7" s="42" t="s">
        <v>198</v>
      </c>
      <c r="E7" s="43"/>
      <c r="F7" s="343">
        <v>28.86</v>
      </c>
      <c r="G7" s="44">
        <v>1860</v>
      </c>
      <c r="H7" s="45">
        <f t="shared" si="0"/>
        <v>53679.6</v>
      </c>
      <c r="I7" s="418"/>
      <c r="J7" s="46">
        <v>17</v>
      </c>
      <c r="K7" s="44">
        <v>2571</v>
      </c>
      <c r="L7" s="47">
        <v>151.23529411764707</v>
      </c>
      <c r="M7" s="419">
        <v>17</v>
      </c>
      <c r="N7" s="44">
        <f t="shared" si="1"/>
        <v>2374.4680851063831</v>
      </c>
      <c r="O7" s="47">
        <f t="shared" si="2"/>
        <v>139.67459324155195</v>
      </c>
      <c r="P7" s="48">
        <f t="shared" si="3"/>
        <v>0</v>
      </c>
      <c r="Q7" s="49">
        <f t="shared" si="4"/>
        <v>-11.560700876095126</v>
      </c>
      <c r="R7" s="425">
        <f t="shared" si="5"/>
        <v>0.92355818168276271</v>
      </c>
      <c r="S7" s="459"/>
      <c r="T7" s="89">
        <v>0.42777777777777776</v>
      </c>
      <c r="U7" s="89">
        <v>0.46041666666666664</v>
      </c>
      <c r="V7" s="421">
        <v>7</v>
      </c>
      <c r="W7" s="418">
        <f t="shared" si="8"/>
        <v>46.999999999999993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-196.53191489361689</v>
      </c>
      <c r="AG7" s="425">
        <f t="shared" si="7"/>
        <v>0.92355818168276282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1169</v>
      </c>
      <c r="H8" s="45">
        <f t="shared" si="0"/>
        <v>45579.310000000005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2338.0000000000023</v>
      </c>
      <c r="O8" s="47">
        <f t="shared" si="2"/>
        <v>129.88888888888903</v>
      </c>
      <c r="P8" s="48">
        <f t="shared" si="3"/>
        <v>0</v>
      </c>
      <c r="Q8" s="49">
        <f t="shared" si="4"/>
        <v>-12.944444444444315</v>
      </c>
      <c r="R8" s="425">
        <f t="shared" si="5"/>
        <v>0.90937378451964312</v>
      </c>
      <c r="S8" s="459"/>
      <c r="T8" s="89">
        <v>0.46458333333333329</v>
      </c>
      <c r="U8" s="89">
        <v>0.48541666666666661</v>
      </c>
      <c r="V8" s="421">
        <v>6</v>
      </c>
      <c r="W8" s="418">
        <f t="shared" si="8"/>
        <v>29.999999999999972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-232.99999999999773</v>
      </c>
      <c r="AG8" s="425">
        <f t="shared" si="7"/>
        <v>0.90937378451964301</v>
      </c>
      <c r="AH8" s="459"/>
    </row>
    <row r="9" spans="1:34" ht="19.149999999999999" customHeight="1">
      <c r="A9" s="457"/>
      <c r="B9" s="40" t="s">
        <v>193</v>
      </c>
      <c r="C9" s="55"/>
      <c r="D9" s="42" t="s">
        <v>196</v>
      </c>
      <c r="E9" s="56"/>
      <c r="F9" s="343">
        <v>35.89</v>
      </c>
      <c r="G9" s="57">
        <v>3499</v>
      </c>
      <c r="H9" s="45">
        <f t="shared" si="0"/>
        <v>125579.11</v>
      </c>
      <c r="I9" s="435"/>
      <c r="J9" s="46">
        <v>18</v>
      </c>
      <c r="K9" s="44">
        <v>2571</v>
      </c>
      <c r="L9" s="47">
        <v>142.83333333333334</v>
      </c>
      <c r="M9" s="419">
        <v>18</v>
      </c>
      <c r="N9" s="44">
        <f t="shared" si="1"/>
        <v>2332.666666666667</v>
      </c>
      <c r="O9" s="47">
        <f t="shared" si="2"/>
        <v>129.59259259259261</v>
      </c>
      <c r="P9" s="48">
        <f t="shared" si="3"/>
        <v>0</v>
      </c>
      <c r="Q9" s="49">
        <f t="shared" si="4"/>
        <v>-13.240740740740733</v>
      </c>
      <c r="R9" s="425">
        <f t="shared" si="5"/>
        <v>0.90729936470893302</v>
      </c>
      <c r="S9" s="459"/>
      <c r="T9" s="89">
        <v>0.52499999999999991</v>
      </c>
      <c r="U9" s="89">
        <v>0.58749999999999991</v>
      </c>
      <c r="V9" s="421">
        <v>4</v>
      </c>
      <c r="W9" s="418">
        <f t="shared" si="8"/>
        <v>90</v>
      </c>
      <c r="X9" s="53"/>
      <c r="Y9" s="53"/>
      <c r="Z9" s="54"/>
      <c r="AA9" s="54"/>
      <c r="AB9" s="447"/>
      <c r="AC9" s="447"/>
      <c r="AD9" s="435"/>
      <c r="AE9" s="435">
        <v>1</v>
      </c>
      <c r="AF9" s="48">
        <f t="shared" si="6"/>
        <v>-238.33333333333303</v>
      </c>
      <c r="AG9" s="425">
        <f t="shared" si="7"/>
        <v>0.90729936470893313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3139</v>
      </c>
      <c r="H10" s="45">
        <f t="shared" si="0"/>
        <v>97654.29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2545.1351351351332</v>
      </c>
      <c r="O10" s="47">
        <f t="shared" si="2"/>
        <v>141.39639639639628</v>
      </c>
      <c r="P10" s="48">
        <f t="shared" si="3"/>
        <v>0</v>
      </c>
      <c r="Q10" s="49">
        <f t="shared" si="4"/>
        <v>-12.436936936937059</v>
      </c>
      <c r="R10" s="425">
        <f t="shared" si="5"/>
        <v>0.91915317267429864</v>
      </c>
      <c r="S10" s="460"/>
      <c r="T10" s="89">
        <v>0.59236111111111101</v>
      </c>
      <c r="U10" s="89">
        <v>0.64374999999999993</v>
      </c>
      <c r="V10" s="421">
        <v>7</v>
      </c>
      <c r="W10" s="418">
        <f t="shared" si="8"/>
        <v>74.000000000000057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-223.86486486486683</v>
      </c>
      <c r="AG10" s="425">
        <f t="shared" si="7"/>
        <v>0.91915317267429875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200</v>
      </c>
      <c r="E11" s="43"/>
      <c r="F11" s="343">
        <v>37.799999999999997</v>
      </c>
      <c r="G11" s="44">
        <v>5084.6400000000003</v>
      </c>
      <c r="H11" s="45">
        <f t="shared" si="0"/>
        <v>192199.39199999999</v>
      </c>
      <c r="I11" s="418"/>
      <c r="J11" s="46">
        <v>20</v>
      </c>
      <c r="K11" s="44">
        <v>2769</v>
      </c>
      <c r="L11" s="47">
        <v>138.44999999999999</v>
      </c>
      <c r="M11" s="419">
        <v>20</v>
      </c>
      <c r="N11" s="44">
        <f t="shared" si="1"/>
        <v>2500.6426229508188</v>
      </c>
      <c r="O11" s="47">
        <f t="shared" si="2"/>
        <v>125.03213114754094</v>
      </c>
      <c r="P11" s="48">
        <f t="shared" si="3"/>
        <v>0</v>
      </c>
      <c r="Q11" s="49">
        <f t="shared" si="4"/>
        <v>-13.417868852459051</v>
      </c>
      <c r="R11" s="425">
        <f t="shared" si="5"/>
        <v>0.90308509315666985</v>
      </c>
      <c r="S11" s="460"/>
      <c r="T11" s="89">
        <v>0.6597222222222221</v>
      </c>
      <c r="U11" s="89">
        <v>0.74444444444444435</v>
      </c>
      <c r="V11" s="421">
        <v>23</v>
      </c>
      <c r="W11" s="418">
        <f t="shared" si="8"/>
        <v>122.00000000000004</v>
      </c>
      <c r="X11" s="53">
        <v>0.64861111111111114</v>
      </c>
      <c r="Y11" s="53">
        <v>0.65833333333333333</v>
      </c>
      <c r="Z11" s="54"/>
      <c r="AA11" s="54"/>
      <c r="AB11" s="447"/>
      <c r="AC11" s="447"/>
      <c r="AD11" s="435">
        <v>1</v>
      </c>
      <c r="AE11" s="435"/>
      <c r="AF11" s="48">
        <f t="shared" si="6"/>
        <v>-268.3573770491812</v>
      </c>
      <c r="AG11" s="425">
        <f t="shared" si="7"/>
        <v>0.90308509315666985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18.857142857142858</v>
      </c>
      <c r="K17" s="70">
        <v>2578.7142857142858</v>
      </c>
      <c r="L17" s="73">
        <v>137.63871548619449</v>
      </c>
      <c r="M17" s="70">
        <f t="shared" ref="M17:O17" si="9">AVERAGE(M5:M16)</f>
        <v>18.857142857142858</v>
      </c>
      <c r="N17" s="70">
        <f t="shared" si="9"/>
        <v>2381.1072756101312</v>
      </c>
      <c r="O17" s="73">
        <f t="shared" si="9"/>
        <v>127.01913203860981</v>
      </c>
      <c r="P17" s="65">
        <f t="shared" ref="P17:P24" si="10">M17-J17</f>
        <v>0</v>
      </c>
      <c r="Q17" s="74">
        <f t="shared" ref="Q17:Q24" si="11">O17-L17</f>
        <v>-10.619583447584674</v>
      </c>
      <c r="R17" s="75">
        <f>O17/L17</f>
        <v>0.92284450337921209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2</v>
      </c>
      <c r="AE17" s="79">
        <f>SUM(AE5:AE16)</f>
        <v>1</v>
      </c>
      <c r="AF17" s="65">
        <f t="shared" si="6"/>
        <v>-197.6070101041546</v>
      </c>
      <c r="AG17" s="426">
        <f t="shared" si="7"/>
        <v>0.92336994788493254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833</v>
      </c>
      <c r="H18" s="84">
        <f t="shared" ref="H18:H29" si="12">F18*G18</f>
        <v>22907.5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1514.5454545454545</v>
      </c>
      <c r="O18" s="86">
        <f t="shared" ref="O18:O24" si="14">N18/M18</f>
        <v>126.2121212121212</v>
      </c>
      <c r="P18" s="54">
        <f t="shared" si="10"/>
        <v>0</v>
      </c>
      <c r="Q18" s="88">
        <f t="shared" si="11"/>
        <v>-40.454545454545453</v>
      </c>
      <c r="R18" s="428">
        <f t="shared" ref="R18:R24" si="15">O18/L18</f>
        <v>0.75727272727272732</v>
      </c>
      <c r="S18" s="468">
        <f>R30</f>
        <v>0.87379773613343847</v>
      </c>
      <c r="T18" s="89">
        <v>0.125</v>
      </c>
      <c r="U18" s="89">
        <v>0.14791666666666667</v>
      </c>
      <c r="V18" s="435">
        <v>5</v>
      </c>
      <c r="W18" s="90">
        <f>(U18-T18)*24*60</f>
        <v>33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-485.4545454545455</v>
      </c>
      <c r="AG18" s="92">
        <f t="shared" si="7"/>
        <v>0.75727272727272721</v>
      </c>
      <c r="AH18" s="469">
        <f>AG30</f>
        <v>0.88164902597286887</v>
      </c>
    </row>
    <row r="19" spans="1:34" ht="19.149999999999999" customHeight="1">
      <c r="A19" s="467"/>
      <c r="B19" s="432" t="s">
        <v>193</v>
      </c>
      <c r="C19" s="431"/>
      <c r="D19" s="82" t="s">
        <v>205</v>
      </c>
      <c r="E19" s="83"/>
      <c r="F19" s="343">
        <v>36.729999999999997</v>
      </c>
      <c r="G19" s="57">
        <v>4124.25</v>
      </c>
      <c r="H19" s="84">
        <f t="shared" si="12"/>
        <v>151483.70249999998</v>
      </c>
      <c r="I19" s="435"/>
      <c r="J19" s="93">
        <v>18</v>
      </c>
      <c r="K19" s="44">
        <v>2400</v>
      </c>
      <c r="L19" s="47">
        <v>133.33333333333334</v>
      </c>
      <c r="M19" s="93">
        <v>18</v>
      </c>
      <c r="N19" s="94">
        <f t="shared" si="13"/>
        <v>2189.8672566371679</v>
      </c>
      <c r="O19" s="95">
        <f t="shared" si="14"/>
        <v>121.65929203539821</v>
      </c>
      <c r="P19" s="54">
        <f t="shared" si="10"/>
        <v>0</v>
      </c>
      <c r="Q19" s="88">
        <f t="shared" si="11"/>
        <v>-11.674041297935133</v>
      </c>
      <c r="R19" s="428">
        <f t="shared" si="15"/>
        <v>0.91244469026548647</v>
      </c>
      <c r="S19" s="468"/>
      <c r="T19" s="89">
        <v>0.15208333333333335</v>
      </c>
      <c r="U19" s="89">
        <v>0.23055555555555557</v>
      </c>
      <c r="V19" s="435">
        <v>6</v>
      </c>
      <c r="W19" s="90">
        <f>(U19-T19)*24*60</f>
        <v>113</v>
      </c>
      <c r="X19" s="96"/>
      <c r="Y19" s="96"/>
      <c r="Z19" s="54"/>
      <c r="AA19" s="54"/>
      <c r="AB19" s="447"/>
      <c r="AC19" s="447"/>
      <c r="AD19" s="435">
        <v>1</v>
      </c>
      <c r="AE19" s="435"/>
      <c r="AF19" s="48">
        <f t="shared" si="6"/>
        <v>-210.13274336283212</v>
      </c>
      <c r="AG19" s="425">
        <f t="shared" si="7"/>
        <v>0.91244469026548658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2050</v>
      </c>
      <c r="H20" s="84">
        <f t="shared" si="12"/>
        <v>88437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1397.7272727272727</v>
      </c>
      <c r="O20" s="95">
        <f t="shared" si="14"/>
        <v>82.219251336898395</v>
      </c>
      <c r="P20" s="54">
        <f t="shared" si="10"/>
        <v>0</v>
      </c>
      <c r="Q20" s="88">
        <f t="shared" si="11"/>
        <v>-6.0160427807486627</v>
      </c>
      <c r="R20" s="428">
        <f t="shared" si="15"/>
        <v>0.93181818181818177</v>
      </c>
      <c r="S20" s="468"/>
      <c r="T20" s="89">
        <v>0.24583333333333335</v>
      </c>
      <c r="U20" s="89">
        <v>0.30694444444444446</v>
      </c>
      <c r="V20" s="435">
        <v>22</v>
      </c>
      <c r="W20" s="90">
        <f t="shared" ref="W20:W29" si="16">(U20-T20)*24*60</f>
        <v>88</v>
      </c>
      <c r="X20" s="96">
        <v>0.23472222222222219</v>
      </c>
      <c r="Y20" s="96">
        <v>0.24444444444444446</v>
      </c>
      <c r="Z20" s="54"/>
      <c r="AA20" s="54"/>
      <c r="AB20" s="447"/>
      <c r="AC20" s="447"/>
      <c r="AD20" s="435"/>
      <c r="AE20" s="435"/>
      <c r="AF20" s="91">
        <f t="shared" si="6"/>
        <v>-102.27272727272725</v>
      </c>
      <c r="AG20" s="92">
        <f t="shared" si="7"/>
        <v>0.93181818181818188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208</v>
      </c>
      <c r="E21" s="43"/>
      <c r="F21" s="343">
        <v>44.3</v>
      </c>
      <c r="G21" s="44">
        <v>2326.4899999999998</v>
      </c>
      <c r="H21" s="84">
        <f t="shared" si="12"/>
        <v>103063.50699999998</v>
      </c>
      <c r="I21" s="421"/>
      <c r="J21" s="93">
        <v>18</v>
      </c>
      <c r="K21" s="44">
        <v>1565</v>
      </c>
      <c r="L21" s="47">
        <v>86.944444444444443</v>
      </c>
      <c r="M21" s="93">
        <v>18</v>
      </c>
      <c r="N21" s="94">
        <f t="shared" si="13"/>
        <v>1424.3816326530616</v>
      </c>
      <c r="O21" s="95">
        <f t="shared" si="14"/>
        <v>79.132312925170083</v>
      </c>
      <c r="P21" s="54">
        <f t="shared" si="10"/>
        <v>0</v>
      </c>
      <c r="Q21" s="88">
        <f t="shared" si="11"/>
        <v>-7.8121315192743594</v>
      </c>
      <c r="R21" s="428">
        <f t="shared" si="15"/>
        <v>0.91014800808502339</v>
      </c>
      <c r="S21" s="468"/>
      <c r="T21" s="89">
        <v>0.31180555555555556</v>
      </c>
      <c r="U21" s="89">
        <v>0.37986111111111109</v>
      </c>
      <c r="V21" s="435">
        <v>7</v>
      </c>
      <c r="W21" s="90">
        <f t="shared" si="16"/>
        <v>97.999999999999972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-140.61836734693838</v>
      </c>
      <c r="AG21" s="425">
        <f t="shared" si="7"/>
        <v>0.91014800808502339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209</v>
      </c>
      <c r="E22" s="43"/>
      <c r="F22" s="343">
        <v>49.91</v>
      </c>
      <c r="G22" s="44">
        <v>3297.24</v>
      </c>
      <c r="H22" s="84">
        <f t="shared" si="12"/>
        <v>164565.24839999998</v>
      </c>
      <c r="I22" s="42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1393.2</v>
      </c>
      <c r="O22" s="95">
        <f t="shared" si="14"/>
        <v>81.952941176470588</v>
      </c>
      <c r="P22" s="54">
        <f t="shared" si="10"/>
        <v>0</v>
      </c>
      <c r="Q22" s="88">
        <f t="shared" si="11"/>
        <v>-10.10588235294118</v>
      </c>
      <c r="R22" s="428">
        <f t="shared" si="15"/>
        <v>0.89022364217252392</v>
      </c>
      <c r="S22" s="468"/>
      <c r="T22" s="89">
        <v>0.39583333333333331</v>
      </c>
      <c r="U22" s="89">
        <v>0.49444444444444441</v>
      </c>
      <c r="V22" s="435">
        <v>23</v>
      </c>
      <c r="W22" s="90">
        <f t="shared" si="16"/>
        <v>141.99999999999997</v>
      </c>
      <c r="X22" s="96">
        <v>0.38472222222222219</v>
      </c>
      <c r="Y22" s="96">
        <v>0.39444444444444443</v>
      </c>
      <c r="Z22" s="54"/>
      <c r="AA22" s="54"/>
      <c r="AB22" s="447"/>
      <c r="AC22" s="447"/>
      <c r="AD22" s="435"/>
      <c r="AE22" s="435"/>
      <c r="AF22" s="91">
        <f t="shared" si="6"/>
        <v>-171.79999999999995</v>
      </c>
      <c r="AG22" s="92">
        <f t="shared" si="7"/>
        <v>0.89022364217252403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205</v>
      </c>
      <c r="E23" s="43"/>
      <c r="F23" s="343">
        <v>36.729999999999997</v>
      </c>
      <c r="G23" s="44">
        <v>2220.75</v>
      </c>
      <c r="H23" s="84">
        <f t="shared" si="12"/>
        <v>81568.147499999992</v>
      </c>
      <c r="I23" s="421"/>
      <c r="J23" s="93">
        <v>18</v>
      </c>
      <c r="K23" s="44">
        <v>2400</v>
      </c>
      <c r="L23" s="47">
        <v>133.33333333333334</v>
      </c>
      <c r="M23" s="93">
        <v>18</v>
      </c>
      <c r="N23" s="94">
        <f t="shared" si="13"/>
        <v>2149.1129032258082</v>
      </c>
      <c r="O23" s="95">
        <f t="shared" si="14"/>
        <v>119.39516129032268</v>
      </c>
      <c r="P23" s="54">
        <f t="shared" si="10"/>
        <v>0</v>
      </c>
      <c r="Q23" s="88">
        <f t="shared" si="11"/>
        <v>-13.938172043010667</v>
      </c>
      <c r="R23" s="428">
        <f t="shared" si="15"/>
        <v>0.89546370967742006</v>
      </c>
      <c r="S23" s="468"/>
      <c r="T23" s="89">
        <v>0.53472222222222221</v>
      </c>
      <c r="U23" s="89">
        <v>0.57777777777777772</v>
      </c>
      <c r="V23" s="435">
        <v>5</v>
      </c>
      <c r="W23" s="90">
        <f t="shared" si="16"/>
        <v>61.999999999999943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-250.88709677419183</v>
      </c>
      <c r="AG23" s="425">
        <f t="shared" si="7"/>
        <v>0.89546370967742006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210</v>
      </c>
      <c r="E24" s="83"/>
      <c r="F24" s="343">
        <v>38.479999999999997</v>
      </c>
      <c r="G24" s="57">
        <v>2204.73</v>
      </c>
      <c r="H24" s="84">
        <f t="shared" si="12"/>
        <v>84838.010399999999</v>
      </c>
      <c r="I24" s="421"/>
      <c r="J24" s="93">
        <v>19</v>
      </c>
      <c r="K24" s="44">
        <v>2769</v>
      </c>
      <c r="L24" s="47">
        <v>145.73684210526315</v>
      </c>
      <c r="M24" s="93">
        <v>19</v>
      </c>
      <c r="N24" s="94">
        <f t="shared" si="13"/>
        <v>2449.7000000000012</v>
      </c>
      <c r="O24" s="95">
        <f t="shared" si="14"/>
        <v>128.93157894736848</v>
      </c>
      <c r="P24" s="54">
        <f t="shared" si="10"/>
        <v>0</v>
      </c>
      <c r="Q24" s="88">
        <f t="shared" si="11"/>
        <v>-16.805263157894672</v>
      </c>
      <c r="R24" s="428">
        <f t="shared" si="15"/>
        <v>0.88468761285662734</v>
      </c>
      <c r="S24" s="468"/>
      <c r="T24" s="89">
        <v>0.58263888888888882</v>
      </c>
      <c r="U24" s="89">
        <v>0.6201388888888888</v>
      </c>
      <c r="V24" s="435">
        <v>7</v>
      </c>
      <c r="W24" s="90">
        <f t="shared" si="16"/>
        <v>53.999999999999972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-319.29999999999882</v>
      </c>
      <c r="AG24" s="92">
        <f t="shared" si="7"/>
        <v>0.88468761285662734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</v>
      </c>
      <c r="K30" s="101">
        <v>2028.4285714285713</v>
      </c>
      <c r="L30" s="104">
        <v>120.90124821858569</v>
      </c>
      <c r="M30" s="101">
        <f t="shared" ref="M30:O30" si="17">AVERAGE(M18:M29)</f>
        <v>17</v>
      </c>
      <c r="N30" s="101">
        <f t="shared" si="17"/>
        <v>1788.3620742555379</v>
      </c>
      <c r="O30" s="104">
        <f t="shared" si="17"/>
        <v>105.64323698910709</v>
      </c>
      <c r="P30" s="54">
        <f t="shared" ref="P30:P38" si="18">M30-J30</f>
        <v>0</v>
      </c>
      <c r="Q30" s="88">
        <f t="shared" ref="Q30:Q38" si="19">O30-L30</f>
        <v>-15.258011229478598</v>
      </c>
      <c r="R30" s="105">
        <f t="shared" ref="R30:R38" si="20">O30/L30</f>
        <v>0.87379773613343847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0</v>
      </c>
      <c r="AF30" s="108">
        <f t="shared" si="6"/>
        <v>-240.06649717303344</v>
      </c>
      <c r="AG30" s="109">
        <f t="shared" ref="AG30" si="21">N30/K30</f>
        <v>0.88164902597286887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1807</v>
      </c>
      <c r="H31" s="112">
        <f t="shared" ref="H31:H40" si="22">F31*G31</f>
        <v>47885.5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1465.1351351351359</v>
      </c>
      <c r="O31" s="115">
        <f t="shared" ref="O31:O38" si="24">N31/M31</f>
        <v>122.09459459459465</v>
      </c>
      <c r="P31" s="116">
        <f t="shared" si="18"/>
        <v>0</v>
      </c>
      <c r="Q31" s="117">
        <f t="shared" si="19"/>
        <v>-44.572072072072004</v>
      </c>
      <c r="R31" s="429">
        <f t="shared" si="20"/>
        <v>0.73256756756756791</v>
      </c>
      <c r="S31" s="477">
        <f>R43</f>
        <v>0.86735492533325587</v>
      </c>
      <c r="T31" s="118">
        <v>0.125</v>
      </c>
      <c r="U31" s="118">
        <v>0.17638888888888887</v>
      </c>
      <c r="V31" s="142">
        <v>5</v>
      </c>
      <c r="W31" s="119">
        <f t="shared" ref="W31:W42" si="25">(U31-T31)*24*60</f>
        <v>73.999999999999972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-534.8648648648641</v>
      </c>
      <c r="AG31" s="120">
        <f t="shared" si="7"/>
        <v>0.73256756756756791</v>
      </c>
      <c r="AH31" s="473">
        <f>AG43</f>
        <v>0.86087128097266441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2411</v>
      </c>
      <c r="H32" s="84">
        <f t="shared" si="22"/>
        <v>85180.62999999999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1928.7999999999997</v>
      </c>
      <c r="O32" s="47">
        <f t="shared" si="24"/>
        <v>160.73333333333332</v>
      </c>
      <c r="P32" s="116">
        <f t="shared" si="18"/>
        <v>0</v>
      </c>
      <c r="Q32" s="49">
        <f t="shared" si="19"/>
        <v>-15.76666666666668</v>
      </c>
      <c r="R32" s="425">
        <f t="shared" si="20"/>
        <v>0.91067044381491968</v>
      </c>
      <c r="S32" s="468"/>
      <c r="T32" s="89">
        <v>0.18055555555555555</v>
      </c>
      <c r="U32" s="89">
        <v>0.2326388888888889</v>
      </c>
      <c r="V32" s="142">
        <v>6</v>
      </c>
      <c r="W32" s="90">
        <f t="shared" si="25"/>
        <v>75.000000000000014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-189.20000000000027</v>
      </c>
      <c r="AG32" s="425">
        <f t="shared" si="7"/>
        <v>0.91067044381491957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3670</v>
      </c>
      <c r="H33" s="84">
        <f t="shared" si="22"/>
        <v>125624.09999999999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2057.9439252336447</v>
      </c>
      <c r="O33" s="47">
        <f t="shared" si="24"/>
        <v>158.3033788641265</v>
      </c>
      <c r="P33" s="116">
        <f t="shared" si="18"/>
        <v>0</v>
      </c>
      <c r="Q33" s="49">
        <f t="shared" si="19"/>
        <v>-14.773544212796565</v>
      </c>
      <c r="R33" s="425">
        <f t="shared" si="20"/>
        <v>0.91464174454828651</v>
      </c>
      <c r="S33" s="468"/>
      <c r="T33" s="89">
        <v>0.24861111111111112</v>
      </c>
      <c r="U33" s="89">
        <v>0.32291666666666669</v>
      </c>
      <c r="V33" s="142">
        <v>23</v>
      </c>
      <c r="W33" s="90">
        <f t="shared" si="25"/>
        <v>107.00000000000001</v>
      </c>
      <c r="X33" s="123">
        <v>0.23750000000000002</v>
      </c>
      <c r="Y33" s="123">
        <v>0.24722222222222223</v>
      </c>
      <c r="Z33" s="124"/>
      <c r="AA33" s="124"/>
      <c r="AB33" s="447"/>
      <c r="AC33" s="447"/>
      <c r="AD33" s="435"/>
      <c r="AE33" s="435"/>
      <c r="AF33" s="48">
        <f t="shared" si="6"/>
        <v>-192.05607476635532</v>
      </c>
      <c r="AG33" s="125">
        <f t="shared" si="7"/>
        <v>0.91464174454828651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216</v>
      </c>
      <c r="E34" s="83"/>
      <c r="F34" s="343">
        <v>35.83</v>
      </c>
      <c r="G34" s="137">
        <v>2267.6</v>
      </c>
      <c r="H34" s="84">
        <f t="shared" si="22"/>
        <v>81248.107999999993</v>
      </c>
      <c r="I34" s="43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2030.6865671641792</v>
      </c>
      <c r="O34" s="47">
        <f t="shared" si="24"/>
        <v>184.60786974219812</v>
      </c>
      <c r="P34" s="116">
        <f t="shared" si="18"/>
        <v>0</v>
      </c>
      <c r="Q34" s="49">
        <f t="shared" si="19"/>
        <v>-19.937584803256414</v>
      </c>
      <c r="R34" s="425">
        <f t="shared" si="20"/>
        <v>0.90252736318407978</v>
      </c>
      <c r="S34" s="468"/>
      <c r="T34" s="89">
        <v>0.32777777777777778</v>
      </c>
      <c r="U34" s="89">
        <v>0.37430555555555556</v>
      </c>
      <c r="V34" s="137">
        <v>7</v>
      </c>
      <c r="W34" s="90">
        <f t="shared" si="25"/>
        <v>67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-219.31343283582078</v>
      </c>
      <c r="AG34" s="125">
        <f t="shared" si="7"/>
        <v>0.90252736318407967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3808.6200000000003</v>
      </c>
      <c r="H35" s="84">
        <f t="shared" si="22"/>
        <v>190088.2242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1360.221428571429</v>
      </c>
      <c r="O35" s="47">
        <f t="shared" si="24"/>
        <v>80.013025210084052</v>
      </c>
      <c r="P35" s="116">
        <f t="shared" si="18"/>
        <v>0</v>
      </c>
      <c r="Q35" s="49">
        <f t="shared" si="19"/>
        <v>-12.045798319327716</v>
      </c>
      <c r="R35" s="425">
        <f t="shared" si="20"/>
        <v>0.86915107256960311</v>
      </c>
      <c r="S35" s="468"/>
      <c r="T35" s="89">
        <v>0.38958333333333334</v>
      </c>
      <c r="U35" s="89">
        <v>0.50624999999999998</v>
      </c>
      <c r="V35" s="134">
        <v>22</v>
      </c>
      <c r="W35" s="90">
        <f t="shared" si="25"/>
        <v>167.99999999999997</v>
      </c>
      <c r="X35" s="123">
        <v>0.37847222222222227</v>
      </c>
      <c r="Y35" s="123">
        <v>0.3888888888888889</v>
      </c>
      <c r="Z35" s="124"/>
      <c r="AA35" s="124"/>
      <c r="AB35" s="447"/>
      <c r="AC35" s="447"/>
      <c r="AD35" s="435"/>
      <c r="AE35" s="435"/>
      <c r="AF35" s="116">
        <f t="shared" si="6"/>
        <v>-204.77857142857101</v>
      </c>
      <c r="AG35" s="120">
        <f t="shared" si="7"/>
        <v>0.86915107256960322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1275</v>
      </c>
      <c r="H36" s="84">
        <f t="shared" si="22"/>
        <v>59835.75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2013.1578947368405</v>
      </c>
      <c r="O36" s="47">
        <f t="shared" si="24"/>
        <v>111.8421052631578</v>
      </c>
      <c r="P36" s="116">
        <f t="shared" si="18"/>
        <v>-1</v>
      </c>
      <c r="Q36" s="49">
        <f t="shared" si="19"/>
        <v>-14.4736842105264</v>
      </c>
      <c r="R36" s="425">
        <f t="shared" si="20"/>
        <v>0.88541666666666596</v>
      </c>
      <c r="S36" s="468"/>
      <c r="T36" s="89">
        <v>0.54652777777777772</v>
      </c>
      <c r="U36" s="89">
        <v>0.57291666666666663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-386.84210526315951</v>
      </c>
      <c r="AG36" s="425">
        <f t="shared" si="7"/>
        <v>0.83881578947368352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1589</v>
      </c>
      <c r="H37" s="84">
        <f t="shared" si="22"/>
        <v>69852.44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2072.608695652174</v>
      </c>
      <c r="O37" s="47">
        <f t="shared" si="24"/>
        <v>109.08466819221968</v>
      </c>
      <c r="P37" s="116">
        <f t="shared" si="18"/>
        <v>0</v>
      </c>
      <c r="Q37" s="49">
        <f t="shared" si="19"/>
        <v>-17.231121281464524</v>
      </c>
      <c r="R37" s="425">
        <f t="shared" si="20"/>
        <v>0.86358695652173922</v>
      </c>
      <c r="S37" s="468"/>
      <c r="T37" s="89">
        <v>0.57777777777777772</v>
      </c>
      <c r="U37" s="89">
        <v>0.60972222222222217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-327.39130434782601</v>
      </c>
      <c r="AG37" s="125">
        <f t="shared" si="7"/>
        <v>0.86358695652173911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210</v>
      </c>
      <c r="E38" s="83"/>
      <c r="F38" s="343">
        <v>38.479999999999997</v>
      </c>
      <c r="G38" s="134">
        <v>2118.27</v>
      </c>
      <c r="H38" s="84">
        <f t="shared" si="22"/>
        <v>81511.029599999994</v>
      </c>
      <c r="I38" s="435">
        <v>1</v>
      </c>
      <c r="J38" s="46">
        <v>19</v>
      </c>
      <c r="K38" s="44">
        <v>2769</v>
      </c>
      <c r="L38" s="47">
        <v>145.73684210526315</v>
      </c>
      <c r="M38" s="149">
        <v>19</v>
      </c>
      <c r="N38" s="44">
        <f t="shared" si="23"/>
        <v>2353.6333333333346</v>
      </c>
      <c r="O38" s="47">
        <f t="shared" si="24"/>
        <v>123.87543859649129</v>
      </c>
      <c r="P38" s="116">
        <f t="shared" si="18"/>
        <v>0</v>
      </c>
      <c r="Q38" s="49">
        <f t="shared" si="19"/>
        <v>-21.861403508771858</v>
      </c>
      <c r="R38" s="425">
        <f t="shared" si="20"/>
        <v>0.84999398097989698</v>
      </c>
      <c r="S38" s="468"/>
      <c r="T38" s="151">
        <v>0.61458333333333326</v>
      </c>
      <c r="U38" s="151">
        <v>0.65208333333333324</v>
      </c>
      <c r="V38" s="134">
        <v>7</v>
      </c>
      <c r="W38" s="90">
        <f t="shared" si="25"/>
        <v>53.999999999999972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-415.36666666666542</v>
      </c>
      <c r="AG38" s="125">
        <f t="shared" si="7"/>
        <v>0.84999398097989687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15.25</v>
      </c>
      <c r="K43" s="101">
        <v>2219</v>
      </c>
      <c r="L43" s="104">
        <v>151.40203610888594</v>
      </c>
      <c r="M43" s="101">
        <f t="shared" ref="M43:O43" si="26">AVERAGE(M31:M42)</f>
        <v>15.125</v>
      </c>
      <c r="N43" s="101">
        <f t="shared" si="26"/>
        <v>1910.2733724783423</v>
      </c>
      <c r="O43" s="104">
        <f t="shared" si="26"/>
        <v>131.31930172452567</v>
      </c>
      <c r="P43" s="54">
        <f>M43-J43</f>
        <v>-0.125</v>
      </c>
      <c r="Q43" s="88">
        <f>N43-K43</f>
        <v>-308.72662752165775</v>
      </c>
      <c r="R43" s="105">
        <f t="shared" ref="R43:R50" si="27">O43/L43</f>
        <v>0.86735492533325587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0</v>
      </c>
      <c r="AF43" s="48">
        <f t="shared" ref="AF43:AF54" si="28">N43-K43</f>
        <v>-308.72662752165775</v>
      </c>
      <c r="AG43" s="426">
        <f t="shared" si="7"/>
        <v>0.86087128097266441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2066</v>
      </c>
      <c r="H44" s="45">
        <f>F44*G44</f>
        <v>51092.18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2137.2413793103451</v>
      </c>
      <c r="O44" s="138">
        <f t="shared" ref="O44:O50" si="30">N44/M44</f>
        <v>427.44827586206901</v>
      </c>
      <c r="P44" s="51">
        <f t="shared" ref="P44:P50" si="31">M44-J44</f>
        <v>1</v>
      </c>
      <c r="Q44" s="139">
        <f t="shared" ref="Q44:Q50" si="32">O44-L44</f>
        <v>-72.551724137930989</v>
      </c>
      <c r="R44" s="140">
        <f t="shared" si="27"/>
        <v>0.85489655172413803</v>
      </c>
      <c r="S44" s="459">
        <f>R56</f>
        <v>0.90898751834768343</v>
      </c>
      <c r="T44" s="118">
        <v>0.125</v>
      </c>
      <c r="U44" s="118">
        <v>0.16527777777777777</v>
      </c>
      <c r="V44" s="142">
        <v>5</v>
      </c>
      <c r="W44" s="143">
        <f t="shared" ref="W44:W56" si="33">(U44-T44)*24*60</f>
        <v>57.999999999999993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137.24137931034511</v>
      </c>
      <c r="AG44" s="430">
        <f t="shared" si="7"/>
        <v>1.0686206896551727</v>
      </c>
      <c r="AH44" s="482">
        <f>AG56</f>
        <v>0.99481095644248707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1858</v>
      </c>
      <c r="H45" s="45">
        <f>F45*G45</f>
        <v>45948.340000000004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2103.3962264150937</v>
      </c>
      <c r="O45" s="138">
        <f t="shared" si="30"/>
        <v>420.67924528301876</v>
      </c>
      <c r="P45" s="51">
        <f t="shared" si="31"/>
        <v>1</v>
      </c>
      <c r="Q45" s="139">
        <f t="shared" si="32"/>
        <v>-79.320754716981241</v>
      </c>
      <c r="R45" s="140">
        <f t="shared" si="27"/>
        <v>0.84135849056603751</v>
      </c>
      <c r="S45" s="459"/>
      <c r="T45" s="89">
        <v>0.16874999999999998</v>
      </c>
      <c r="U45" s="89">
        <v>0.20555555555555555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103.39622641509368</v>
      </c>
      <c r="AG45" s="430">
        <f t="shared" si="7"/>
        <v>1.0516981132075469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1793</v>
      </c>
      <c r="H46" s="45">
        <f t="shared" ref="H46:H51" si="34">F46*G46</f>
        <v>56353.99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1453.7837837837835</v>
      </c>
      <c r="O46" s="138">
        <f t="shared" si="30"/>
        <v>207.68339768339766</v>
      </c>
      <c r="P46" s="51">
        <f t="shared" si="31"/>
        <v>0</v>
      </c>
      <c r="Q46" s="139">
        <f t="shared" si="32"/>
        <v>-6.6023166023166198</v>
      </c>
      <c r="R46" s="140">
        <f t="shared" si="27"/>
        <v>0.96918918918918906</v>
      </c>
      <c r="S46" s="459"/>
      <c r="T46" s="89">
        <v>0.2159722222222222</v>
      </c>
      <c r="U46" s="89">
        <v>0.2673611111111111</v>
      </c>
      <c r="V46" s="142">
        <v>15</v>
      </c>
      <c r="W46" s="143">
        <f t="shared" si="33"/>
        <v>74.000000000000014</v>
      </c>
      <c r="X46" s="123"/>
      <c r="Y46" s="123"/>
      <c r="Z46" s="124"/>
      <c r="AA46" s="124"/>
      <c r="AB46" s="447"/>
      <c r="AC46" s="447"/>
      <c r="AD46" s="435">
        <v>1</v>
      </c>
      <c r="AE46" s="435"/>
      <c r="AF46" s="144">
        <f t="shared" si="28"/>
        <v>-46.21621621621648</v>
      </c>
      <c r="AG46" s="430">
        <f t="shared" si="7"/>
        <v>0.96918918918918906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225</v>
      </c>
      <c r="E47" s="148"/>
      <c r="F47" s="350">
        <v>28.47</v>
      </c>
      <c r="G47" s="137">
        <v>1401</v>
      </c>
      <c r="H47" s="45">
        <f t="shared" si="34"/>
        <v>39886.47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1474.7368421052643</v>
      </c>
      <c r="O47" s="138">
        <f t="shared" si="30"/>
        <v>210.67669172932347</v>
      </c>
      <c r="P47" s="51">
        <f t="shared" si="31"/>
        <v>0</v>
      </c>
      <c r="Q47" s="139">
        <f t="shared" si="32"/>
        <v>-3.609022556390812</v>
      </c>
      <c r="R47" s="140">
        <f t="shared" si="27"/>
        <v>0.9831578947368429</v>
      </c>
      <c r="S47" s="459"/>
      <c r="T47" s="89">
        <v>0.27777777777777779</v>
      </c>
      <c r="U47" s="89">
        <v>0.31736111111111109</v>
      </c>
      <c r="V47" s="137">
        <v>15</v>
      </c>
      <c r="W47" s="143">
        <f t="shared" si="33"/>
        <v>56.999999999999957</v>
      </c>
      <c r="X47" s="123"/>
      <c r="Y47" s="123"/>
      <c r="Z47" s="124"/>
      <c r="AA47" s="124"/>
      <c r="AB47" s="447"/>
      <c r="AC47" s="447"/>
      <c r="AD47" s="435"/>
      <c r="AE47" s="435"/>
      <c r="AF47" s="144">
        <f t="shared" si="28"/>
        <v>-25.263157894735741</v>
      </c>
      <c r="AG47" s="430">
        <f t="shared" si="7"/>
        <v>0.98315789473684279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1642</v>
      </c>
      <c r="H48" s="45">
        <f t="shared" si="34"/>
        <v>19474.12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1448.8235294117649</v>
      </c>
      <c r="O48" s="138">
        <f t="shared" si="30"/>
        <v>241.47058823529414</v>
      </c>
      <c r="P48" s="51">
        <f t="shared" si="31"/>
        <v>0</v>
      </c>
      <c r="Q48" s="139">
        <f t="shared" si="32"/>
        <v>-31.196078431372541</v>
      </c>
      <c r="R48" s="140">
        <f t="shared" si="27"/>
        <v>0.8855889544081692</v>
      </c>
      <c r="S48" s="459"/>
      <c r="T48" s="89">
        <v>0.32777777777777778</v>
      </c>
      <c r="U48" s="89">
        <v>0.375</v>
      </c>
      <c r="V48" s="134">
        <v>15</v>
      </c>
      <c r="W48" s="143">
        <f t="shared" si="33"/>
        <v>68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-187.17647058823513</v>
      </c>
      <c r="AG48" s="430">
        <f t="shared" si="7"/>
        <v>0.8855889544081692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3517.54</v>
      </c>
      <c r="H49" s="45">
        <f t="shared" si="34"/>
        <v>35491.978600000002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1475.8909090909092</v>
      </c>
      <c r="O49" s="138">
        <f t="shared" si="30"/>
        <v>245.9818181818182</v>
      </c>
      <c r="P49" s="51">
        <f t="shared" si="31"/>
        <v>0</v>
      </c>
      <c r="Q49" s="139">
        <f t="shared" si="32"/>
        <v>-4.0181818181818016</v>
      </c>
      <c r="R49" s="140">
        <f t="shared" si="27"/>
        <v>0.98392727272727276</v>
      </c>
      <c r="S49" s="459"/>
      <c r="T49" s="89">
        <v>0.3923611111111111</v>
      </c>
      <c r="U49" s="89">
        <v>0.49166666666666664</v>
      </c>
      <c r="V49" s="134">
        <v>25</v>
      </c>
      <c r="W49" s="143">
        <f t="shared" si="33"/>
        <v>142.99999999999997</v>
      </c>
      <c r="X49" s="152">
        <v>0.37916666666666665</v>
      </c>
      <c r="Y49" s="152">
        <v>0.39166666666666666</v>
      </c>
      <c r="Z49" s="153"/>
      <c r="AA49" s="124"/>
      <c r="AB49" s="447"/>
      <c r="AC49" s="447"/>
      <c r="AD49" s="435"/>
      <c r="AE49" s="435"/>
      <c r="AF49" s="144">
        <f t="shared" si="28"/>
        <v>-24.10909090909081</v>
      </c>
      <c r="AG49" s="430">
        <f t="shared" si="7"/>
        <v>0.98392727272727276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3111.67</v>
      </c>
      <c r="H50" s="45">
        <f t="shared" si="34"/>
        <v>31396.7503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1481.7476190476189</v>
      </c>
      <c r="O50" s="138">
        <f t="shared" si="30"/>
        <v>246.95793650793647</v>
      </c>
      <c r="P50" s="51">
        <f t="shared" si="31"/>
        <v>0</v>
      </c>
      <c r="Q50" s="139">
        <f t="shared" si="32"/>
        <v>-3.0420634920635337</v>
      </c>
      <c r="R50" s="140">
        <f t="shared" si="27"/>
        <v>0.98783174603174584</v>
      </c>
      <c r="S50" s="459"/>
      <c r="T50" s="89">
        <v>0.50902777777777775</v>
      </c>
      <c r="U50" s="89">
        <v>0.59652777777777777</v>
      </c>
      <c r="V50" s="134">
        <v>25</v>
      </c>
      <c r="W50" s="143">
        <f t="shared" si="33"/>
        <v>126.00000000000003</v>
      </c>
      <c r="X50" s="152">
        <v>0.49583333333333335</v>
      </c>
      <c r="Y50" s="152">
        <v>0.5083333333333333</v>
      </c>
      <c r="Z50" s="153"/>
      <c r="AA50" s="153"/>
      <c r="AB50" s="447"/>
      <c r="AC50" s="447"/>
      <c r="AD50" s="435"/>
      <c r="AE50" s="435"/>
      <c r="AF50" s="144">
        <f t="shared" si="28"/>
        <v>-18.252380952381145</v>
      </c>
      <c r="AG50" s="430">
        <f t="shared" si="7"/>
        <v>0.98783174603174595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1653.6600413092542</v>
      </c>
      <c r="O56" s="104">
        <f t="shared" si="35"/>
        <v>285.8425647832654</v>
      </c>
      <c r="P56" s="158">
        <f>M56-J56</f>
        <v>0.28571428571428559</v>
      </c>
      <c r="Q56" s="117">
        <f>N56-K56</f>
        <v>-8.6256729764600095</v>
      </c>
      <c r="R56" s="159">
        <f t="shared" ref="R56:R61" si="36">O56/L56</f>
        <v>0.90898751834768343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0</v>
      </c>
      <c r="AF56" s="162">
        <f>N56-K56</f>
        <v>-8.6256729764600095</v>
      </c>
      <c r="AG56" s="428">
        <f>N56/K56</f>
        <v>0.99481095644248707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1294</v>
      </c>
      <c r="H57" s="84">
        <f t="shared" ref="H57:H66" si="37">F57*G57</f>
        <v>36568.44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1464.9056603773581</v>
      </c>
      <c r="O57" s="86">
        <f t="shared" ref="O57:O61" si="39">N57/M57</f>
        <v>209.27223719676545</v>
      </c>
      <c r="P57" s="165">
        <f t="shared" ref="P57:P61" si="40">M57-J57</f>
        <v>0</v>
      </c>
      <c r="Q57" s="49">
        <f t="shared" ref="Q57:Q61" si="41">O57-L57</f>
        <v>-5.0134770889488323</v>
      </c>
      <c r="R57" s="425">
        <f t="shared" si="36"/>
        <v>0.97660377358490547</v>
      </c>
      <c r="S57" s="459">
        <f>R69</f>
        <v>0.98663818263711178</v>
      </c>
      <c r="T57" s="50">
        <v>0.125</v>
      </c>
      <c r="U57" s="50">
        <v>0.16180555555555556</v>
      </c>
      <c r="V57" s="421">
        <v>5</v>
      </c>
      <c r="W57" s="418">
        <f>(U57-T57)*24*60</f>
        <v>53.000000000000014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-35.094339622641883</v>
      </c>
      <c r="AG57" s="429">
        <f t="shared" si="7"/>
        <v>0.97660377358490547</v>
      </c>
      <c r="AH57" s="473">
        <f>AG69</f>
        <v>0.98597966273547311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3689</v>
      </c>
      <c r="H58" s="45">
        <f t="shared" si="37"/>
        <v>102849.31999999999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1485.5033557046977</v>
      </c>
      <c r="O58" s="47">
        <f t="shared" si="39"/>
        <v>212.21476510067109</v>
      </c>
      <c r="P58" s="165">
        <f t="shared" si="40"/>
        <v>0</v>
      </c>
      <c r="Q58" s="49">
        <f t="shared" si="41"/>
        <v>-2.0709491850431903</v>
      </c>
      <c r="R58" s="425">
        <f t="shared" si="36"/>
        <v>0.99033557046979848</v>
      </c>
      <c r="S58" s="459"/>
      <c r="T58" s="50">
        <v>0.16875000000000001</v>
      </c>
      <c r="U58" s="50">
        <v>0.27222222222222225</v>
      </c>
      <c r="V58" s="421">
        <v>10</v>
      </c>
      <c r="W58" s="418">
        <f>(U58-T58)*24*60</f>
        <v>149.00000000000003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-14.496644295302303</v>
      </c>
      <c r="AG58" s="425">
        <f t="shared" si="7"/>
        <v>0.99033557046979848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3322</v>
      </c>
      <c r="H59" s="45">
        <f t="shared" si="37"/>
        <v>93016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1454.8905109489051</v>
      </c>
      <c r="O59" s="47">
        <f t="shared" si="39"/>
        <v>207.84150156412929</v>
      </c>
      <c r="P59" s="165">
        <f t="shared" si="40"/>
        <v>0</v>
      </c>
      <c r="Q59" s="49">
        <f t="shared" si="41"/>
        <v>-6.4442127215849894</v>
      </c>
      <c r="R59" s="425">
        <f t="shared" si="36"/>
        <v>0.96992700729927006</v>
      </c>
      <c r="S59" s="459"/>
      <c r="T59" s="50">
        <v>0.28263888888888894</v>
      </c>
      <c r="U59" s="50">
        <v>0.37777777777777782</v>
      </c>
      <c r="V59" s="142">
        <v>15</v>
      </c>
      <c r="W59" s="418">
        <f t="shared" ref="W59:W69" si="42">(U59-T59)*24*60</f>
        <v>137</v>
      </c>
      <c r="X59" s="53"/>
      <c r="Y59" s="53"/>
      <c r="Z59" s="54"/>
      <c r="AA59" s="54"/>
      <c r="AB59" s="447"/>
      <c r="AC59" s="447"/>
      <c r="AD59" s="435"/>
      <c r="AE59" s="435"/>
      <c r="AF59" s="48">
        <f t="shared" si="6"/>
        <v>-45.109489051094897</v>
      </c>
      <c r="AG59" s="425">
        <f t="shared" si="7"/>
        <v>0.96992700729927006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3246.96</v>
      </c>
      <c r="H60" s="45">
        <f t="shared" si="37"/>
        <v>32761.826399999998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1498.5969230769226</v>
      </c>
      <c r="O60" s="47">
        <f t="shared" si="39"/>
        <v>249.76615384615377</v>
      </c>
      <c r="P60" s="165">
        <f t="shared" si="40"/>
        <v>0</v>
      </c>
      <c r="Q60" s="49">
        <f t="shared" si="41"/>
        <v>-0.23384615384622975</v>
      </c>
      <c r="R60" s="425">
        <f t="shared" si="36"/>
        <v>0.99906461538461511</v>
      </c>
      <c r="S60" s="459"/>
      <c r="T60" s="50">
        <v>0.39513888888888893</v>
      </c>
      <c r="U60" s="50">
        <v>0.48541666666666672</v>
      </c>
      <c r="V60" s="142">
        <v>25</v>
      </c>
      <c r="W60" s="418">
        <f t="shared" si="42"/>
        <v>130.00000000000003</v>
      </c>
      <c r="X60" s="53">
        <v>0.38194444444444442</v>
      </c>
      <c r="Y60" s="53">
        <v>0.39444444444444443</v>
      </c>
      <c r="Z60" s="54"/>
      <c r="AA60" s="54"/>
      <c r="AB60" s="447"/>
      <c r="AC60" s="447"/>
      <c r="AD60" s="435"/>
      <c r="AE60" s="435"/>
      <c r="AF60" s="48">
        <f t="shared" si="6"/>
        <v>-1.4030769230773785</v>
      </c>
      <c r="AG60" s="429">
        <f t="shared" si="7"/>
        <v>0.99906461538461511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3652.8300000000004</v>
      </c>
      <c r="H61" s="45">
        <f t="shared" si="37"/>
        <v>36857.054700000001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1490.9510204081641</v>
      </c>
      <c r="O61" s="47">
        <f t="shared" si="39"/>
        <v>248.49183673469403</v>
      </c>
      <c r="P61" s="165">
        <f t="shared" si="40"/>
        <v>0</v>
      </c>
      <c r="Q61" s="49">
        <f t="shared" si="41"/>
        <v>-1.5081632653059671</v>
      </c>
      <c r="R61" s="425">
        <f t="shared" si="36"/>
        <v>0.99396734693877609</v>
      </c>
      <c r="S61" s="459"/>
      <c r="T61" s="50">
        <v>0.50277777777777788</v>
      </c>
      <c r="U61" s="50">
        <v>0.60486111111111118</v>
      </c>
      <c r="V61" s="142">
        <v>25</v>
      </c>
      <c r="W61" s="418">
        <f t="shared" si="42"/>
        <v>146.99999999999994</v>
      </c>
      <c r="X61" s="53">
        <v>0.48958333333333331</v>
      </c>
      <c r="Y61" s="53">
        <v>0.50138888888888888</v>
      </c>
      <c r="Z61" s="54"/>
      <c r="AA61" s="54"/>
      <c r="AB61" s="447"/>
      <c r="AC61" s="447"/>
      <c r="AD61" s="435"/>
      <c r="AE61" s="435"/>
      <c r="AF61" s="48">
        <f t="shared" si="6"/>
        <v>-9.0489795918358595</v>
      </c>
      <c r="AG61" s="425">
        <f t="shared" si="7"/>
        <v>0.99396734693877609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1478.9694941032096</v>
      </c>
      <c r="O69" s="73">
        <f t="shared" si="43"/>
        <v>225.51729888848271</v>
      </c>
      <c r="P69" s="48">
        <f>M69-J69</f>
        <v>0</v>
      </c>
      <c r="Q69" s="49">
        <f>N69-K69</f>
        <v>-21.030505896790373</v>
      </c>
      <c r="R69" s="172">
        <f t="shared" ref="R69:R75" si="44">O69/L69</f>
        <v>0.98663818263711178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-21.030505896790373</v>
      </c>
      <c r="AG69" s="425">
        <f t="shared" si="7"/>
        <v>0.98597966273547311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891.6</v>
      </c>
      <c r="H70" s="45">
        <f>F70*G70</f>
        <v>48226.644000000008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5" si="45">G70/W70*60</f>
        <v>1371.6923076923072</v>
      </c>
      <c r="O70" s="47">
        <f t="shared" ref="O70:O75" si="46">N70/M70</f>
        <v>80.687782805429833</v>
      </c>
      <c r="P70" s="48">
        <f t="shared" ref="P70:P75" si="47">M70-J70</f>
        <v>1</v>
      </c>
      <c r="Q70" s="49">
        <f t="shared" ref="Q70:Q75" si="48">O70-L70</f>
        <v>-13.062217194570167</v>
      </c>
      <c r="R70" s="425">
        <f t="shared" si="44"/>
        <v>0.86066968325791826</v>
      </c>
      <c r="S70" s="459">
        <f>R82</f>
        <v>0.86987353302344383</v>
      </c>
      <c r="T70" s="50">
        <v>0.25</v>
      </c>
      <c r="U70" s="50">
        <v>0.27708333333333335</v>
      </c>
      <c r="V70" s="421">
        <v>5</v>
      </c>
      <c r="W70" s="418">
        <f>(U70-T70)*24*60</f>
        <v>39.000000000000021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-128.30769230769283</v>
      </c>
      <c r="AG70" s="425">
        <f t="shared" si="7"/>
        <v>0.9144615384615381</v>
      </c>
      <c r="AH70" s="459">
        <f>AG82</f>
        <v>0.87728842822962672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2471.89</v>
      </c>
      <c r="H71" s="45">
        <f>F71*G71</f>
        <v>131900.05039999998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1373.2722222222219</v>
      </c>
      <c r="O71" s="47">
        <f t="shared" si="46"/>
        <v>72.277485380116943</v>
      </c>
      <c r="P71" s="48">
        <f t="shared" si="47"/>
        <v>0</v>
      </c>
      <c r="Q71" s="49">
        <f t="shared" si="48"/>
        <v>-13.827777777777797</v>
      </c>
      <c r="R71" s="425">
        <f t="shared" si="44"/>
        <v>0.83940844879108911</v>
      </c>
      <c r="S71" s="459"/>
      <c r="T71" s="50">
        <v>0.28194444444444444</v>
      </c>
      <c r="U71" s="50">
        <v>0.35694444444444445</v>
      </c>
      <c r="V71" s="421">
        <v>7</v>
      </c>
      <c r="W71" s="418">
        <f t="shared" ref="W71:W81" si="49">(U71-T71)*24*60</f>
        <v>108.00000000000001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-262.7277777777781</v>
      </c>
      <c r="AG71" s="425">
        <f>N71/K71</f>
        <v>0.83940844879108922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239</v>
      </c>
      <c r="E72" s="43"/>
      <c r="F72" s="343">
        <v>53.36</v>
      </c>
      <c r="G72" s="44">
        <v>3557.1099999999997</v>
      </c>
      <c r="H72" s="45">
        <f t="shared" ref="H72:H80" si="50">F72*G72</f>
        <v>189807.38959999999</v>
      </c>
      <c r="I72" s="421"/>
      <c r="J72" s="87">
        <v>19</v>
      </c>
      <c r="K72" s="57">
        <v>1636</v>
      </c>
      <c r="L72" s="86">
        <v>86.10526315789474</v>
      </c>
      <c r="M72" s="419">
        <v>19</v>
      </c>
      <c r="N72" s="44">
        <f t="shared" si="45"/>
        <v>1368.1192307692306</v>
      </c>
      <c r="O72" s="47">
        <f t="shared" si="46"/>
        <v>72.006275303643719</v>
      </c>
      <c r="P72" s="48">
        <f t="shared" si="47"/>
        <v>0</v>
      </c>
      <c r="Q72" s="49">
        <f t="shared" si="48"/>
        <v>-14.098987854251021</v>
      </c>
      <c r="R72" s="425">
        <f t="shared" si="44"/>
        <v>0.83625869851419965</v>
      </c>
      <c r="S72" s="459"/>
      <c r="T72" s="50">
        <v>0.37291666666666667</v>
      </c>
      <c r="U72" s="50">
        <v>0.48125000000000001</v>
      </c>
      <c r="V72" s="421">
        <v>23</v>
      </c>
      <c r="W72" s="418">
        <f t="shared" si="49"/>
        <v>156</v>
      </c>
      <c r="X72" s="53">
        <v>0.3611111111111111</v>
      </c>
      <c r="Y72" s="53">
        <v>0.37222222222222223</v>
      </c>
      <c r="Z72" s="54"/>
      <c r="AA72" s="54"/>
      <c r="AB72" s="447"/>
      <c r="AC72" s="447"/>
      <c r="AD72" s="435">
        <v>1</v>
      </c>
      <c r="AE72" s="435"/>
      <c r="AF72" s="48">
        <f>N72-K72</f>
        <v>-267.88076923076937</v>
      </c>
      <c r="AG72" s="425">
        <f>N72/K72</f>
        <v>0.83625869851419965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1027</v>
      </c>
      <c r="H73" s="45">
        <f t="shared" si="50"/>
        <v>57953.61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1311.0638297872342</v>
      </c>
      <c r="O73" s="47">
        <f t="shared" si="46"/>
        <v>72.83687943262413</v>
      </c>
      <c r="P73" s="48">
        <f t="shared" si="47"/>
        <v>0</v>
      </c>
      <c r="Q73" s="49">
        <f t="shared" si="48"/>
        <v>-10.496453900709199</v>
      </c>
      <c r="R73" s="425">
        <f t="shared" si="44"/>
        <v>0.8740425531914896</v>
      </c>
      <c r="S73" s="459"/>
      <c r="T73" s="50">
        <v>0.5215277777777777</v>
      </c>
      <c r="U73" s="50">
        <v>0.55416666666666659</v>
      </c>
      <c r="V73" s="421">
        <v>5</v>
      </c>
      <c r="W73" s="418">
        <f t="shared" si="49"/>
        <v>46.999999999999993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-188.93617021276577</v>
      </c>
      <c r="AG73" s="425">
        <f>N73/K73</f>
        <v>0.87404255319148949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242</v>
      </c>
      <c r="E74" s="177"/>
      <c r="F74" s="343">
        <v>47.51</v>
      </c>
      <c r="G74" s="44">
        <v>2304</v>
      </c>
      <c r="H74" s="45">
        <f t="shared" si="50"/>
        <v>109463.03999999999</v>
      </c>
      <c r="I74" s="421"/>
      <c r="J74" s="46">
        <v>17</v>
      </c>
      <c r="K74" s="174">
        <v>1440</v>
      </c>
      <c r="L74" s="47">
        <v>84.705882352941174</v>
      </c>
      <c r="M74" s="419">
        <v>17</v>
      </c>
      <c r="N74" s="44">
        <f t="shared" si="45"/>
        <v>1304.1509433962271</v>
      </c>
      <c r="O74" s="47">
        <f t="shared" si="46"/>
        <v>76.71476137624866</v>
      </c>
      <c r="P74" s="48">
        <f t="shared" si="47"/>
        <v>0</v>
      </c>
      <c r="Q74" s="49">
        <f t="shared" si="48"/>
        <v>-7.991120976692514</v>
      </c>
      <c r="R74" s="425">
        <f t="shared" si="44"/>
        <v>0.90566037735849114</v>
      </c>
      <c r="S74" s="459"/>
      <c r="T74" s="50">
        <v>0.55902777777777768</v>
      </c>
      <c r="U74" s="50">
        <v>0.63263888888888875</v>
      </c>
      <c r="V74" s="421">
        <v>7</v>
      </c>
      <c r="W74" s="418">
        <f t="shared" si="49"/>
        <v>105.99999999999994</v>
      </c>
      <c r="X74" s="180"/>
      <c r="Y74" s="180"/>
      <c r="Z74" s="124"/>
      <c r="AA74" s="124"/>
      <c r="AB74" s="447"/>
      <c r="AC74" s="447"/>
      <c r="AD74" s="435">
        <v>1</v>
      </c>
      <c r="AE74" s="435"/>
      <c r="AF74" s="48">
        <f t="shared" ref="AF74:AF80" si="51">N74-K74</f>
        <v>-135.84905660377285</v>
      </c>
      <c r="AG74" s="425">
        <f t="shared" ref="AG74:AG80" si="52">N74/K74</f>
        <v>0.90566037735849103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241</v>
      </c>
      <c r="E75" s="43"/>
      <c r="F75" s="343">
        <v>53.76</v>
      </c>
      <c r="G75" s="57">
        <v>2688</v>
      </c>
      <c r="H75" s="45">
        <f t="shared" si="50"/>
        <v>144506.88</v>
      </c>
      <c r="I75" s="421"/>
      <c r="J75" s="87">
        <v>16</v>
      </c>
      <c r="K75" s="57">
        <v>1440</v>
      </c>
      <c r="L75" s="86">
        <v>90</v>
      </c>
      <c r="M75" s="419">
        <v>16</v>
      </c>
      <c r="N75" s="44">
        <f t="shared" si="45"/>
        <v>1300.645161290322</v>
      </c>
      <c r="O75" s="47">
        <f t="shared" si="46"/>
        <v>81.290322580645125</v>
      </c>
      <c r="P75" s="48">
        <f t="shared" si="47"/>
        <v>0</v>
      </c>
      <c r="Q75" s="49">
        <f t="shared" si="48"/>
        <v>-8.7096774193548754</v>
      </c>
      <c r="R75" s="425">
        <f t="shared" si="44"/>
        <v>0.90322580645161255</v>
      </c>
      <c r="S75" s="459"/>
      <c r="T75" s="50">
        <v>0.64791666666666647</v>
      </c>
      <c r="U75" s="50">
        <v>0.73402777777777761</v>
      </c>
      <c r="V75" s="421">
        <v>22</v>
      </c>
      <c r="W75" s="418">
        <f t="shared" si="49"/>
        <v>124.00000000000004</v>
      </c>
      <c r="X75" s="180">
        <v>0.63750000000000007</v>
      </c>
      <c r="Y75" s="180">
        <v>0.64722222222222225</v>
      </c>
      <c r="Z75" s="124"/>
      <c r="AA75" s="124"/>
      <c r="AB75" s="447"/>
      <c r="AC75" s="447"/>
      <c r="AD75" s="435"/>
      <c r="AE75" s="435"/>
      <c r="AF75" s="48">
        <f t="shared" si="51"/>
        <v>-139.35483870967801</v>
      </c>
      <c r="AG75" s="425">
        <f t="shared" si="52"/>
        <v>0.90322580645161255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87"/>
      <c r="K76" s="57"/>
      <c r="L76" s="86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</v>
      </c>
      <c r="K82" s="101">
        <v>1525.3333333333333</v>
      </c>
      <c r="L82" s="104">
        <v>87.333290333677326</v>
      </c>
      <c r="M82" s="101">
        <f t="shared" ref="M82:O82" si="53">AVERAGE(M70:M81)</f>
        <v>17.666666666666668</v>
      </c>
      <c r="N82" s="101">
        <f t="shared" si="53"/>
        <v>1338.1572825262572</v>
      </c>
      <c r="O82" s="184">
        <f t="shared" si="53"/>
        <v>75.968917813118068</v>
      </c>
      <c r="P82" s="116">
        <f>M82-J82</f>
        <v>0.16666666666666785</v>
      </c>
      <c r="Q82" s="117">
        <f>N82-K82</f>
        <v>-187.17605080707608</v>
      </c>
      <c r="R82" s="172">
        <f>O82/L82</f>
        <v>0.86987353302344383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2</v>
      </c>
      <c r="AE82" s="107">
        <f>SUM(AE70:AE81)</f>
        <v>0</v>
      </c>
      <c r="AF82" s="48">
        <f>N82-K82</f>
        <v>-187.17605080707608</v>
      </c>
      <c r="AG82" s="425">
        <f>N82/K82</f>
        <v>0.87728842822962672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1877.6000000000001</v>
      </c>
      <c r="H83" s="84">
        <f t="shared" ref="H83:H94" si="54">F83*G83</f>
        <v>114571.15200000002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0" si="55">G83/W83*60</f>
        <v>1341.1428571428569</v>
      </c>
      <c r="O83" s="183">
        <f t="shared" ref="O83:O90" si="56">N83/M83</f>
        <v>78.890756302520998</v>
      </c>
      <c r="P83" s="54">
        <f t="shared" ref="P83:P90" si="57">M83-J83</f>
        <v>0</v>
      </c>
      <c r="Q83" s="88">
        <f t="shared" ref="Q83:Q90" si="58">O83-L83</f>
        <v>-5.8151260504201758</v>
      </c>
      <c r="R83" s="185">
        <f t="shared" ref="R83:R90" si="59">O83/L83</f>
        <v>0.93134920634920626</v>
      </c>
      <c r="S83" s="459">
        <f>R95</f>
        <v>0.88804132072926945</v>
      </c>
      <c r="T83" s="50">
        <v>0.33333333333333331</v>
      </c>
      <c r="U83" s="50">
        <v>0.39166666666666666</v>
      </c>
      <c r="V83" s="421">
        <v>5</v>
      </c>
      <c r="W83" s="418">
        <f t="shared" ref="W83:W93" si="60">(U83-T83)*24*60</f>
        <v>84.000000000000028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-98.857142857143117</v>
      </c>
      <c r="AG83" s="425">
        <f t="shared" ref="AG83:AG173" si="62">N83/K83</f>
        <v>0.93134920634920615</v>
      </c>
      <c r="AH83" s="459">
        <f>AG95</f>
        <v>0.8857861696625603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3314.5200000000004</v>
      </c>
      <c r="H84" s="84">
        <f t="shared" si="54"/>
        <v>167946.72840000002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1325.8080000000007</v>
      </c>
      <c r="O84" s="183">
        <f t="shared" si="56"/>
        <v>69.779368421052666</v>
      </c>
      <c r="P84" s="54">
        <f t="shared" si="57"/>
        <v>0</v>
      </c>
      <c r="Q84" s="88">
        <f t="shared" si="58"/>
        <v>-9.1679999999999637</v>
      </c>
      <c r="R84" s="185">
        <f t="shared" si="59"/>
        <v>0.88387200000000044</v>
      </c>
      <c r="S84" s="459"/>
      <c r="T84" s="50">
        <v>0.40694444444444444</v>
      </c>
      <c r="U84" s="50">
        <v>0.51111111111111107</v>
      </c>
      <c r="V84" s="421">
        <v>22</v>
      </c>
      <c r="W84" s="418">
        <f t="shared" si="60"/>
        <v>149.99999999999994</v>
      </c>
      <c r="X84" s="53">
        <v>0.39583333333333331</v>
      </c>
      <c r="Y84" s="53">
        <v>0.40625</v>
      </c>
      <c r="Z84" s="54"/>
      <c r="AA84" s="54"/>
      <c r="AB84" s="447"/>
      <c r="AC84" s="447"/>
      <c r="AD84" s="435"/>
      <c r="AE84" s="435"/>
      <c r="AF84" s="48">
        <f t="shared" si="61"/>
        <v>-174.19199999999933</v>
      </c>
      <c r="AG84" s="425">
        <f t="shared" si="62"/>
        <v>0.88387200000000044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2201</v>
      </c>
      <c r="H85" s="84">
        <f t="shared" si="54"/>
        <v>134459.09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1294.7058823529419</v>
      </c>
      <c r="O85" s="183">
        <f t="shared" si="56"/>
        <v>76.159169550173047</v>
      </c>
      <c r="P85" s="54">
        <f t="shared" si="57"/>
        <v>0</v>
      </c>
      <c r="Q85" s="88">
        <f t="shared" si="58"/>
        <v>-8.5467128027681269</v>
      </c>
      <c r="R85" s="185">
        <f t="shared" si="59"/>
        <v>0.89910130718954295</v>
      </c>
      <c r="S85" s="459"/>
      <c r="T85" s="50">
        <v>0.55138888888888882</v>
      </c>
      <c r="U85" s="50">
        <v>0.62222222222222212</v>
      </c>
      <c r="V85" s="421">
        <v>5</v>
      </c>
      <c r="W85" s="418">
        <f t="shared" si="60"/>
        <v>101.99999999999996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-145.2941176470581</v>
      </c>
      <c r="AG85" s="425">
        <f t="shared" si="62"/>
        <v>0.89910130718954295</v>
      </c>
      <c r="AH85" s="459"/>
    </row>
    <row r="86" spans="1:34" ht="19.149999999999999" customHeight="1">
      <c r="A86" s="488"/>
      <c r="B86" s="110" t="s">
        <v>207</v>
      </c>
      <c r="C86" s="97"/>
      <c r="D86" s="186" t="s">
        <v>246</v>
      </c>
      <c r="E86" s="43"/>
      <c r="F86" s="350">
        <v>50.67</v>
      </c>
      <c r="G86" s="44">
        <v>777.48</v>
      </c>
      <c r="H86" s="84">
        <f t="shared" si="54"/>
        <v>39394.911599999999</v>
      </c>
      <c r="I86" s="421"/>
      <c r="J86" s="87">
        <v>19</v>
      </c>
      <c r="K86" s="57">
        <v>1500</v>
      </c>
      <c r="L86" s="86">
        <v>78.94736842105263</v>
      </c>
      <c r="M86" s="424">
        <v>19</v>
      </c>
      <c r="N86" s="57">
        <f t="shared" si="55"/>
        <v>1332.8228571428558</v>
      </c>
      <c r="O86" s="183">
        <f t="shared" si="56"/>
        <v>70.148571428571358</v>
      </c>
      <c r="P86" s="54">
        <f t="shared" si="57"/>
        <v>0</v>
      </c>
      <c r="Q86" s="88">
        <f t="shared" si="58"/>
        <v>-8.7987969924812717</v>
      </c>
      <c r="R86" s="185">
        <f t="shared" si="59"/>
        <v>0.88854857142857058</v>
      </c>
      <c r="S86" s="459"/>
      <c r="T86" s="50">
        <v>0.62708333333333321</v>
      </c>
      <c r="U86" s="50">
        <v>0.6513888888888888</v>
      </c>
      <c r="V86" s="421">
        <v>7</v>
      </c>
      <c r="W86" s="418">
        <f t="shared" si="60"/>
        <v>35.000000000000036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-167.17714285714419</v>
      </c>
      <c r="AG86" s="425">
        <f t="shared" si="62"/>
        <v>0.88854857142857058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245</v>
      </c>
      <c r="E87" s="43"/>
      <c r="F87" s="350">
        <v>61.02</v>
      </c>
      <c r="G87" s="44">
        <v>469.40000000000003</v>
      </c>
      <c r="H87" s="84">
        <f t="shared" si="54"/>
        <v>28642.788000000004</v>
      </c>
      <c r="I87" s="421">
        <v>1</v>
      </c>
      <c r="J87" s="87">
        <v>17</v>
      </c>
      <c r="K87" s="57">
        <v>1440</v>
      </c>
      <c r="L87" s="86">
        <v>84.705882352941174</v>
      </c>
      <c r="M87" s="424">
        <v>17</v>
      </c>
      <c r="N87" s="57">
        <f t="shared" si="55"/>
        <v>1341.1428571428619</v>
      </c>
      <c r="O87" s="183">
        <f t="shared" si="56"/>
        <v>78.890756302521282</v>
      </c>
      <c r="P87" s="54">
        <f t="shared" si="57"/>
        <v>0</v>
      </c>
      <c r="Q87" s="88">
        <f t="shared" si="58"/>
        <v>-5.8151260504198916</v>
      </c>
      <c r="R87" s="185">
        <f t="shared" si="59"/>
        <v>0.93134920634920959</v>
      </c>
      <c r="S87" s="459"/>
      <c r="T87" s="50">
        <v>0.66736111111111107</v>
      </c>
      <c r="U87" s="50">
        <v>0.68194444444444435</v>
      </c>
      <c r="V87" s="421">
        <v>23</v>
      </c>
      <c r="W87" s="418">
        <f t="shared" si="60"/>
        <v>20.999999999999925</v>
      </c>
      <c r="X87" s="53">
        <v>0.65625</v>
      </c>
      <c r="Y87" s="53">
        <v>0.66666666666666663</v>
      </c>
      <c r="Z87" s="54"/>
      <c r="AA87" s="54"/>
      <c r="AB87" s="447"/>
      <c r="AC87" s="447"/>
      <c r="AD87" s="435"/>
      <c r="AE87" s="435"/>
      <c r="AF87" s="48">
        <f t="shared" si="61"/>
        <v>-98.857142857138115</v>
      </c>
      <c r="AG87" s="425">
        <f t="shared" si="62"/>
        <v>0.93134920634920959</v>
      </c>
      <c r="AH87" s="459"/>
    </row>
    <row r="88" spans="1:34" ht="19.149999999999999" customHeight="1">
      <c r="A88" s="488"/>
      <c r="B88" s="110" t="s">
        <v>193</v>
      </c>
      <c r="C88" s="431"/>
      <c r="D88" s="186" t="s">
        <v>200</v>
      </c>
      <c r="E88" s="43"/>
      <c r="F88" s="350">
        <v>37.799999999999997</v>
      </c>
      <c r="G88" s="57">
        <v>693.36</v>
      </c>
      <c r="H88" s="84">
        <f t="shared" si="54"/>
        <v>26209.007999999998</v>
      </c>
      <c r="I88" s="421">
        <v>1</v>
      </c>
      <c r="J88" s="87">
        <v>20</v>
      </c>
      <c r="K88" s="57">
        <v>2769</v>
      </c>
      <c r="L88" s="86">
        <v>138.44999999999999</v>
      </c>
      <c r="M88" s="424">
        <v>20</v>
      </c>
      <c r="N88" s="57">
        <f t="shared" si="55"/>
        <v>2311.2000000000085</v>
      </c>
      <c r="O88" s="183">
        <f t="shared" si="56"/>
        <v>115.56000000000043</v>
      </c>
      <c r="P88" s="54">
        <f t="shared" si="57"/>
        <v>0</v>
      </c>
      <c r="Q88" s="88">
        <f t="shared" si="58"/>
        <v>-22.88999999999956</v>
      </c>
      <c r="R88" s="185">
        <f t="shared" si="59"/>
        <v>0.83466955579631952</v>
      </c>
      <c r="S88" s="459"/>
      <c r="T88" s="50">
        <v>0.68680555555555545</v>
      </c>
      <c r="U88" s="50">
        <v>0.6993055555555554</v>
      </c>
      <c r="V88" s="421">
        <v>7</v>
      </c>
      <c r="W88" s="418">
        <f t="shared" si="60"/>
        <v>17.999999999999936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-457.79999999999154</v>
      </c>
      <c r="AG88" s="425">
        <f t="shared" si="62"/>
        <v>0.83466955579631941</v>
      </c>
      <c r="AH88" s="459"/>
    </row>
    <row r="89" spans="1:34" ht="19.149999999999999" customHeight="1">
      <c r="A89" s="488"/>
      <c r="B89" s="110" t="s">
        <v>193</v>
      </c>
      <c r="C89" s="431"/>
      <c r="D89" s="42" t="s">
        <v>194</v>
      </c>
      <c r="E89" s="43"/>
      <c r="F89" s="350">
        <v>37.83</v>
      </c>
      <c r="G89" s="114">
        <v>2181.7600000000002</v>
      </c>
      <c r="H89" s="84">
        <f t="shared" si="54"/>
        <v>82535.980800000005</v>
      </c>
      <c r="I89" s="421">
        <v>1</v>
      </c>
      <c r="J89" s="87">
        <v>20</v>
      </c>
      <c r="K89" s="57">
        <v>2400</v>
      </c>
      <c r="L89" s="86">
        <v>120</v>
      </c>
      <c r="M89" s="424">
        <v>20</v>
      </c>
      <c r="N89" s="57">
        <f t="shared" si="55"/>
        <v>2256.9931034482779</v>
      </c>
      <c r="O89" s="183">
        <f t="shared" si="56"/>
        <v>112.84965517241389</v>
      </c>
      <c r="P89" s="54">
        <f t="shared" si="57"/>
        <v>0</v>
      </c>
      <c r="Q89" s="88">
        <f t="shared" si="58"/>
        <v>-7.1503448275861103</v>
      </c>
      <c r="R89" s="185">
        <f t="shared" si="59"/>
        <v>0.94041379310344908</v>
      </c>
      <c r="S89" s="459"/>
      <c r="T89" s="50">
        <v>0.70486111111111094</v>
      </c>
      <c r="U89" s="50">
        <v>0.74513888888888868</v>
      </c>
      <c r="V89" s="421">
        <v>8</v>
      </c>
      <c r="W89" s="418">
        <f t="shared" si="60"/>
        <v>57.999999999999957</v>
      </c>
      <c r="X89" s="53"/>
      <c r="Y89" s="53"/>
      <c r="Z89" s="54"/>
      <c r="AA89" s="54"/>
      <c r="AB89" s="447"/>
      <c r="AC89" s="447"/>
      <c r="AD89" s="435"/>
      <c r="AE89" s="435">
        <v>1</v>
      </c>
      <c r="AF89" s="48">
        <f t="shared" si="61"/>
        <v>-143.00689655172209</v>
      </c>
      <c r="AG89" s="425">
        <f t="shared" si="62"/>
        <v>0.94041379310344908</v>
      </c>
      <c r="AH89" s="459"/>
    </row>
    <row r="90" spans="1:34" ht="19.149999999999999" customHeight="1">
      <c r="A90" s="488"/>
      <c r="B90" s="110" t="s">
        <v>227</v>
      </c>
      <c r="C90" s="431"/>
      <c r="D90" s="42" t="s">
        <v>329</v>
      </c>
      <c r="E90" s="43"/>
      <c r="F90" s="350">
        <v>54.5</v>
      </c>
      <c r="G90" s="127">
        <v>1550.2099999999998</v>
      </c>
      <c r="H90" s="84">
        <f t="shared" si="54"/>
        <v>84486.444999999992</v>
      </c>
      <c r="I90" s="187"/>
      <c r="J90" s="87">
        <v>21</v>
      </c>
      <c r="K90" s="57">
        <v>1440</v>
      </c>
      <c r="L90" s="86">
        <v>68.571428571428569</v>
      </c>
      <c r="M90" s="424">
        <v>21</v>
      </c>
      <c r="N90" s="57">
        <f t="shared" si="55"/>
        <v>1134.2999999999995</v>
      </c>
      <c r="O90" s="183">
        <f t="shared" si="56"/>
        <v>54.014285714285691</v>
      </c>
      <c r="P90" s="54">
        <f t="shared" si="57"/>
        <v>0</v>
      </c>
      <c r="Q90" s="88">
        <f t="shared" si="58"/>
        <v>-14.557142857142878</v>
      </c>
      <c r="R90" s="185">
        <f t="shared" si="59"/>
        <v>0.78770833333333301</v>
      </c>
      <c r="S90" s="459"/>
      <c r="T90" s="50">
        <v>0.74999999999999978</v>
      </c>
      <c r="U90" s="50">
        <v>0.80694444444444424</v>
      </c>
      <c r="V90" s="421">
        <v>7</v>
      </c>
      <c r="W90" s="418">
        <f t="shared" si="60"/>
        <v>82.000000000000028</v>
      </c>
      <c r="X90" s="188"/>
      <c r="Y90" s="188"/>
      <c r="Z90" s="54"/>
      <c r="AA90" s="54"/>
      <c r="AB90" s="447"/>
      <c r="AC90" s="447"/>
      <c r="AD90" s="435"/>
      <c r="AE90" s="435">
        <v>2</v>
      </c>
      <c r="AF90" s="48">
        <f t="shared" si="61"/>
        <v>-305.7000000000005</v>
      </c>
      <c r="AG90" s="425">
        <f t="shared" si="62"/>
        <v>0.78770833333333301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190"/>
      <c r="K92" s="191"/>
      <c r="L92" s="192"/>
      <c r="M92" s="62"/>
      <c r="N92" s="191"/>
      <c r="O92" s="192"/>
      <c r="P92" s="193"/>
      <c r="Q92" s="194"/>
      <c r="R92" s="433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18.75</v>
      </c>
      <c r="K95" s="202">
        <v>1741.125</v>
      </c>
      <c r="L95" s="203">
        <v>92.379226559044668</v>
      </c>
      <c r="M95" s="202">
        <f t="shared" ref="M95:O95" si="63">AVERAGE(M83:M94)</f>
        <v>18.75</v>
      </c>
      <c r="N95" s="202">
        <f t="shared" si="63"/>
        <v>1542.2644446537254</v>
      </c>
      <c r="O95" s="203">
        <f t="shared" si="63"/>
        <v>82.036570361442429</v>
      </c>
      <c r="P95" s="204">
        <f>M95-J95</f>
        <v>0</v>
      </c>
      <c r="Q95" s="205">
        <f t="shared" ref="Q95:Q105" si="64">O95-L95</f>
        <v>-10.342656197602238</v>
      </c>
      <c r="R95" s="206">
        <f>O95/L95</f>
        <v>0.88804132072926945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0</v>
      </c>
      <c r="AE95" s="107">
        <f>SUM(AE83:AE94)</f>
        <v>3</v>
      </c>
      <c r="AF95" s="65">
        <f t="shared" si="61"/>
        <v>-198.86055534627462</v>
      </c>
      <c r="AG95" s="426">
        <f t="shared" si="62"/>
        <v>0.8857861696625603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1688</v>
      </c>
      <c r="H96" s="45">
        <f t="shared" ref="H96:H105" si="65">F96*G96</f>
        <v>49728.480000000003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5" si="66">G96/W96*60</f>
        <v>1137.9775280898875</v>
      </c>
      <c r="O96" s="47">
        <f t="shared" ref="O96:O105" si="67">N96/M96</f>
        <v>71.123595505617971</v>
      </c>
      <c r="P96" s="48">
        <f t="shared" ref="P96:P105" si="68">M96-J96</f>
        <v>0</v>
      </c>
      <c r="Q96" s="49">
        <f t="shared" si="64"/>
        <v>-15.438904494382029</v>
      </c>
      <c r="R96" s="425">
        <f t="shared" ref="R96:R105" si="69">O96/L96</f>
        <v>0.82164442461363718</v>
      </c>
      <c r="S96" s="459">
        <f>R108</f>
        <v>0.86338700706039739</v>
      </c>
      <c r="T96" s="89">
        <v>0.33333333333333331</v>
      </c>
      <c r="U96" s="89">
        <v>0.39513888888888887</v>
      </c>
      <c r="V96" s="435">
        <v>5</v>
      </c>
      <c r="W96" s="90">
        <f t="shared" ref="W96:W133" si="70">(U96-T96)*24*60</f>
        <v>89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-247.02247191011247</v>
      </c>
      <c r="AG96" s="428">
        <f t="shared" si="62"/>
        <v>0.82164442461363718</v>
      </c>
      <c r="AH96" s="468">
        <f>AG108</f>
        <v>0.86445687802248539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2944.8</v>
      </c>
      <c r="H97" s="210">
        <f t="shared" si="65"/>
        <v>85732.403669724765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1308.8000000000002</v>
      </c>
      <c r="O97" s="47">
        <f t="shared" si="67"/>
        <v>65.440000000000012</v>
      </c>
      <c r="P97" s="48">
        <f t="shared" si="68"/>
        <v>0</v>
      </c>
      <c r="Q97" s="49">
        <f t="shared" si="64"/>
        <v>-3.8099999999999881</v>
      </c>
      <c r="R97" s="425">
        <f t="shared" si="69"/>
        <v>0.94498194945848391</v>
      </c>
      <c r="S97" s="459"/>
      <c r="T97" s="211">
        <v>0.41041666666666665</v>
      </c>
      <c r="U97" s="211">
        <v>0.50416666666666665</v>
      </c>
      <c r="V97" s="212">
        <v>22</v>
      </c>
      <c r="W97" s="90">
        <f t="shared" si="70"/>
        <v>135</v>
      </c>
      <c r="X97" s="53">
        <v>0.39930555555555558</v>
      </c>
      <c r="Y97" s="53">
        <v>0.40972222222222227</v>
      </c>
      <c r="Z97" s="54"/>
      <c r="AA97" s="54"/>
      <c r="AB97" s="447"/>
      <c r="AC97" s="447"/>
      <c r="AD97" s="212"/>
      <c r="AE97" s="212"/>
      <c r="AF97" s="213">
        <f t="shared" si="61"/>
        <v>-76.199999999999818</v>
      </c>
      <c r="AG97" s="214">
        <f t="shared" si="62"/>
        <v>0.94498194945848391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285</v>
      </c>
      <c r="H98" s="210">
        <f t="shared" si="65"/>
        <v>22044.75</v>
      </c>
      <c r="I98" s="435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1068.7500000000039</v>
      </c>
      <c r="O98" s="47">
        <f t="shared" si="67"/>
        <v>56.250000000000206</v>
      </c>
      <c r="P98" s="48">
        <f t="shared" si="68"/>
        <v>0</v>
      </c>
      <c r="Q98" s="49">
        <f t="shared" si="64"/>
        <v>-19.539473684210314</v>
      </c>
      <c r="R98" s="425">
        <f t="shared" si="69"/>
        <v>0.74218750000000278</v>
      </c>
      <c r="S98" s="459"/>
      <c r="T98" s="89">
        <v>0.5444444444444444</v>
      </c>
      <c r="U98" s="89">
        <v>0.55555555555555547</v>
      </c>
      <c r="V98" s="435">
        <v>5</v>
      </c>
      <c r="W98" s="90">
        <f t="shared" si="70"/>
        <v>15.999999999999943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-371.24999999999613</v>
      </c>
      <c r="AG98" s="428">
        <f t="shared" si="62"/>
        <v>0.74218750000000266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790</v>
      </c>
      <c r="H99" s="210">
        <f t="shared" si="65"/>
        <v>61098.600000000006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1281.0810810810801</v>
      </c>
      <c r="O99" s="47">
        <f t="shared" si="67"/>
        <v>71.171171171171125</v>
      </c>
      <c r="P99" s="48">
        <f t="shared" si="68"/>
        <v>0</v>
      </c>
      <c r="Q99" s="49">
        <f t="shared" si="64"/>
        <v>-8.8288288288288754</v>
      </c>
      <c r="R99" s="425">
        <f t="shared" si="69"/>
        <v>0.8896396396396391</v>
      </c>
      <c r="S99" s="459"/>
      <c r="T99" s="89">
        <v>0.56041666666666656</v>
      </c>
      <c r="U99" s="89">
        <v>0.58611111111111103</v>
      </c>
      <c r="V99" s="435">
        <v>7</v>
      </c>
      <c r="W99" s="90">
        <f t="shared" si="70"/>
        <v>37.000000000000028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-158.91891891891987</v>
      </c>
      <c r="AG99" s="214">
        <f t="shared" si="62"/>
        <v>0.88963963963963899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1679</v>
      </c>
      <c r="H100" s="210">
        <f t="shared" si="65"/>
        <v>86367.76</v>
      </c>
      <c r="I100" s="43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1259.2499999999995</v>
      </c>
      <c r="O100" s="47">
        <f t="shared" si="67"/>
        <v>62.962499999999977</v>
      </c>
      <c r="P100" s="48">
        <f t="shared" si="68"/>
        <v>0</v>
      </c>
      <c r="Q100" s="49">
        <f t="shared" si="64"/>
        <v>-9.0375000000000227</v>
      </c>
      <c r="R100" s="425">
        <f t="shared" si="69"/>
        <v>0.87447916666666636</v>
      </c>
      <c r="S100" s="459"/>
      <c r="T100" s="211">
        <v>0.59097222222222212</v>
      </c>
      <c r="U100" s="211">
        <v>0.6465277777777777</v>
      </c>
      <c r="V100" s="212">
        <v>7</v>
      </c>
      <c r="W100" s="90">
        <f t="shared" si="70"/>
        <v>80.000000000000028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-180.75000000000045</v>
      </c>
      <c r="AG100" s="428">
        <f t="shared" si="62"/>
        <v>0.87447916666666636</v>
      </c>
      <c r="AH100" s="468"/>
    </row>
    <row r="101" spans="1:34" s="218" customFormat="1" ht="19.149999999999999" customHeight="1">
      <c r="A101" s="490"/>
      <c r="B101" s="421" t="s">
        <v>203</v>
      </c>
      <c r="C101" s="55"/>
      <c r="D101" s="82" t="s">
        <v>252</v>
      </c>
      <c r="E101" s="83"/>
      <c r="F101" s="354">
        <v>29.113149847094796</v>
      </c>
      <c r="G101" s="57">
        <v>736.2</v>
      </c>
      <c r="H101" s="210">
        <f t="shared" si="65"/>
        <v>21433.100917431191</v>
      </c>
      <c r="I101" s="435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1262.0571428571416</v>
      </c>
      <c r="O101" s="47">
        <f t="shared" si="67"/>
        <v>63.102857142857076</v>
      </c>
      <c r="P101" s="48">
        <f t="shared" si="68"/>
        <v>0</v>
      </c>
      <c r="Q101" s="49">
        <f t="shared" si="64"/>
        <v>-6.1471428571429243</v>
      </c>
      <c r="R101" s="425">
        <f t="shared" si="69"/>
        <v>0.91123259412067981</v>
      </c>
      <c r="S101" s="459"/>
      <c r="T101" s="211">
        <v>0.66249999999999987</v>
      </c>
      <c r="U101" s="89">
        <v>0.68680555555555545</v>
      </c>
      <c r="V101" s="212">
        <v>23</v>
      </c>
      <c r="W101" s="90">
        <f t="shared" si="70"/>
        <v>35.000000000000036</v>
      </c>
      <c r="X101" s="220">
        <v>0.65138888888888891</v>
      </c>
      <c r="Y101" s="220">
        <v>0.66111111111111109</v>
      </c>
      <c r="Z101" s="217"/>
      <c r="AA101" s="217"/>
      <c r="AB101" s="447"/>
      <c r="AC101" s="447"/>
      <c r="AD101" s="435"/>
      <c r="AE101" s="435"/>
      <c r="AF101" s="213">
        <f t="shared" si="61"/>
        <v>-122.94285714285843</v>
      </c>
      <c r="AG101" s="214">
        <f t="shared" si="62"/>
        <v>0.91123259412067981</v>
      </c>
      <c r="AH101" s="468"/>
    </row>
    <row r="102" spans="1:34" s="218" customFormat="1" ht="19.149999999999999" customHeight="1">
      <c r="A102" s="490"/>
      <c r="B102" s="421" t="s">
        <v>207</v>
      </c>
      <c r="C102" s="175"/>
      <c r="D102" s="176" t="s">
        <v>209</v>
      </c>
      <c r="E102" s="177"/>
      <c r="F102" s="354">
        <v>49.91</v>
      </c>
      <c r="G102" s="57">
        <v>536.7600000000001</v>
      </c>
      <c r="H102" s="210">
        <f t="shared" si="65"/>
        <v>26789.691600000002</v>
      </c>
      <c r="I102" s="421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1341.899999999996</v>
      </c>
      <c r="O102" s="47">
        <f t="shared" si="67"/>
        <v>78.935294117646819</v>
      </c>
      <c r="P102" s="48">
        <f t="shared" si="68"/>
        <v>0</v>
      </c>
      <c r="Q102" s="49">
        <f t="shared" si="64"/>
        <v>-13.123529411764949</v>
      </c>
      <c r="R102" s="425">
        <f t="shared" si="69"/>
        <v>0.85744408945686634</v>
      </c>
      <c r="S102" s="459"/>
      <c r="T102" s="211">
        <v>0.69236111111111098</v>
      </c>
      <c r="U102" s="211">
        <v>0.7090277777777777</v>
      </c>
      <c r="V102" s="212">
        <v>8</v>
      </c>
      <c r="W102" s="90">
        <f t="shared" si="70"/>
        <v>24.000000000000075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-223.100000000004</v>
      </c>
      <c r="AG102" s="428">
        <f t="shared" si="62"/>
        <v>0.85744408945686645</v>
      </c>
      <c r="AH102" s="468"/>
    </row>
    <row r="103" spans="1:34" s="218" customFormat="1" ht="19.149999999999999" customHeight="1">
      <c r="A103" s="490"/>
      <c r="B103" s="421" t="s">
        <v>207</v>
      </c>
      <c r="C103" s="221"/>
      <c r="D103" s="82" t="s">
        <v>217</v>
      </c>
      <c r="E103" s="83"/>
      <c r="F103" s="354">
        <v>49.91</v>
      </c>
      <c r="G103" s="57">
        <v>893.38</v>
      </c>
      <c r="H103" s="210">
        <f t="shared" si="65"/>
        <v>44588.595799999996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1340.0699999999995</v>
      </c>
      <c r="O103" s="47">
        <f t="shared" si="67"/>
        <v>78.827647058823501</v>
      </c>
      <c r="P103" s="48">
        <f t="shared" si="68"/>
        <v>0</v>
      </c>
      <c r="Q103" s="49">
        <f t="shared" si="64"/>
        <v>-13.231176470588267</v>
      </c>
      <c r="R103" s="425">
        <f t="shared" si="69"/>
        <v>0.85627476038338624</v>
      </c>
      <c r="S103" s="459"/>
      <c r="T103" s="211">
        <v>0.7138888888888888</v>
      </c>
      <c r="U103" s="211">
        <v>0.74166666666666659</v>
      </c>
      <c r="V103" s="212">
        <v>7</v>
      </c>
      <c r="W103" s="90">
        <f t="shared" si="70"/>
        <v>40.000000000000014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-224.93000000000052</v>
      </c>
      <c r="AG103" s="428">
        <f t="shared" si="62"/>
        <v>0.85627476038338624</v>
      </c>
      <c r="AH103" s="468"/>
    </row>
    <row r="104" spans="1:34" s="218" customFormat="1" ht="19.149999999999999" customHeight="1">
      <c r="A104" s="490"/>
      <c r="B104" s="421" t="s">
        <v>207</v>
      </c>
      <c r="C104" s="223"/>
      <c r="D104" s="82" t="s">
        <v>208</v>
      </c>
      <c r="E104" s="83"/>
      <c r="F104" s="354">
        <v>44.3</v>
      </c>
      <c r="G104" s="209">
        <v>476.51000000000005</v>
      </c>
      <c r="H104" s="210">
        <f t="shared" si="65"/>
        <v>21109.393</v>
      </c>
      <c r="I104" s="221">
        <v>1</v>
      </c>
      <c r="J104" s="46">
        <v>18</v>
      </c>
      <c r="K104" s="44">
        <v>1565</v>
      </c>
      <c r="L104" s="47">
        <v>86.944444444444443</v>
      </c>
      <c r="M104" s="87">
        <v>18</v>
      </c>
      <c r="N104" s="44">
        <f t="shared" si="66"/>
        <v>1361.4571428571478</v>
      </c>
      <c r="O104" s="47">
        <f t="shared" si="67"/>
        <v>75.63650793650821</v>
      </c>
      <c r="P104" s="48">
        <f t="shared" si="68"/>
        <v>0</v>
      </c>
      <c r="Q104" s="49">
        <f t="shared" si="64"/>
        <v>-11.307936507936233</v>
      </c>
      <c r="R104" s="425">
        <f t="shared" si="69"/>
        <v>0.86994066636239475</v>
      </c>
      <c r="S104" s="460"/>
      <c r="T104" s="211">
        <v>0.74652777777777768</v>
      </c>
      <c r="U104" s="211">
        <v>0.76111111111111096</v>
      </c>
      <c r="V104" s="212">
        <v>7</v>
      </c>
      <c r="W104" s="90">
        <f t="shared" si="70"/>
        <v>20.999999999999925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-203.5428571428522</v>
      </c>
      <c r="AG104" s="214">
        <f t="shared" si="62"/>
        <v>0.86994066636239475</v>
      </c>
      <c r="AH104" s="468"/>
    </row>
    <row r="105" spans="1:34" s="218" customFormat="1" ht="19.149999999999999" customHeight="1">
      <c r="A105" s="490"/>
      <c r="B105" s="421" t="s">
        <v>227</v>
      </c>
      <c r="C105" s="223"/>
      <c r="D105" s="82" t="s">
        <v>263</v>
      </c>
      <c r="E105" s="83"/>
      <c r="F105" s="354">
        <v>54.09</v>
      </c>
      <c r="G105" s="209">
        <v>909</v>
      </c>
      <c r="H105" s="210">
        <f t="shared" si="65"/>
        <v>49167.810000000005</v>
      </c>
      <c r="I105" s="221"/>
      <c r="J105" s="46">
        <v>16</v>
      </c>
      <c r="K105" s="44">
        <v>1440</v>
      </c>
      <c r="L105" s="47">
        <v>90</v>
      </c>
      <c r="M105" s="87">
        <v>16</v>
      </c>
      <c r="N105" s="44">
        <f t="shared" si="66"/>
        <v>1268.3720930232557</v>
      </c>
      <c r="O105" s="47">
        <f t="shared" si="67"/>
        <v>79.273255813953483</v>
      </c>
      <c r="P105" s="48">
        <f t="shared" si="68"/>
        <v>0</v>
      </c>
      <c r="Q105" s="49">
        <f t="shared" si="64"/>
        <v>-10.726744186046517</v>
      </c>
      <c r="R105" s="425">
        <f t="shared" si="69"/>
        <v>0.88081395348837199</v>
      </c>
      <c r="S105" s="460"/>
      <c r="T105" s="211">
        <v>0.7666666666666665</v>
      </c>
      <c r="U105" s="211">
        <v>0.79652777777777761</v>
      </c>
      <c r="V105" s="212">
        <v>8</v>
      </c>
      <c r="W105" s="90">
        <f t="shared" si="70"/>
        <v>43.000000000000007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-171.62790697674427</v>
      </c>
      <c r="AG105" s="428">
        <f t="shared" si="62"/>
        <v>0.88081395348837199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18.100000000000001</v>
      </c>
      <c r="K108" s="101">
        <v>1461</v>
      </c>
      <c r="L108" s="104">
        <v>81.391406518747857</v>
      </c>
      <c r="M108" s="101">
        <f t="shared" ref="M108:O108" si="71">AVERAGE(M96:M107)</f>
        <v>18.100000000000001</v>
      </c>
      <c r="N108" s="101">
        <f t="shared" si="71"/>
        <v>1262.9714987908512</v>
      </c>
      <c r="O108" s="104">
        <f t="shared" si="71"/>
        <v>70.272282874657833</v>
      </c>
      <c r="P108" s="54">
        <f t="shared" ref="P108:P116" si="72">M108-J108</f>
        <v>0</v>
      </c>
      <c r="Q108" s="88">
        <f t="shared" ref="Q108:Q116" si="73">O108-L108</f>
        <v>-11.119123644090024</v>
      </c>
      <c r="R108" s="105">
        <f t="shared" ref="R108:R116" si="74">O108/L108</f>
        <v>0.86338700706039739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0</v>
      </c>
      <c r="AE108" s="107">
        <f>SUM(AE96:AE107)</f>
        <v>0</v>
      </c>
      <c r="AF108" s="54">
        <f t="shared" si="61"/>
        <v>-198.02850120914877</v>
      </c>
      <c r="AG108" s="428">
        <f t="shared" si="62"/>
        <v>0.86445687802248539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1877</v>
      </c>
      <c r="H109" s="45">
        <f t="shared" ref="H109:H119" si="75">F109*G109</f>
        <v>56245.23119392684</v>
      </c>
      <c r="I109" s="421"/>
      <c r="J109" s="46">
        <v>18</v>
      </c>
      <c r="K109" s="44">
        <v>1200</v>
      </c>
      <c r="L109" s="47">
        <v>66.666666666666671</v>
      </c>
      <c r="M109" s="419">
        <v>19</v>
      </c>
      <c r="N109" s="44">
        <f t="shared" ref="N109:N116" si="76">G109/W109*60</f>
        <v>1210.9677419354841</v>
      </c>
      <c r="O109" s="47">
        <f t="shared" ref="O109:O116" si="77">N109/M109</f>
        <v>63.735144312393899</v>
      </c>
      <c r="P109" s="48">
        <f t="shared" si="72"/>
        <v>1</v>
      </c>
      <c r="Q109" s="49">
        <f t="shared" si="73"/>
        <v>-2.9315223542727722</v>
      </c>
      <c r="R109" s="425">
        <f t="shared" si="74"/>
        <v>0.95602716468590843</v>
      </c>
      <c r="S109" s="494">
        <f>R121</f>
        <v>0.90000252832945571</v>
      </c>
      <c r="T109" s="226">
        <v>0.5</v>
      </c>
      <c r="U109" s="226">
        <v>0.56458333333333333</v>
      </c>
      <c r="V109" s="227">
        <v>5</v>
      </c>
      <c r="W109" s="418">
        <f t="shared" si="70"/>
        <v>92.999999999999986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10.967741935484128</v>
      </c>
      <c r="AG109" s="125">
        <f t="shared" si="62"/>
        <v>1.0091397849462367</v>
      </c>
      <c r="AH109" s="468">
        <f>AG121</f>
        <v>0.90408356159771619</v>
      </c>
    </row>
    <row r="110" spans="1:34" ht="19.149999999999999" customHeight="1">
      <c r="A110" s="492"/>
      <c r="B110" s="421" t="s">
        <v>238</v>
      </c>
      <c r="C110" s="175"/>
      <c r="D110" s="42" t="s">
        <v>260</v>
      </c>
      <c r="E110" s="177"/>
      <c r="F110" s="343">
        <v>71.55</v>
      </c>
      <c r="G110" s="174">
        <v>831</v>
      </c>
      <c r="H110" s="45">
        <f t="shared" si="75"/>
        <v>59458.049999999996</v>
      </c>
      <c r="I110" s="421"/>
      <c r="J110" s="46">
        <v>18</v>
      </c>
      <c r="K110" s="44">
        <v>1385</v>
      </c>
      <c r="L110" s="47">
        <v>76.944444444444443</v>
      </c>
      <c r="M110" s="419">
        <v>18</v>
      </c>
      <c r="N110" s="44">
        <f t="shared" si="76"/>
        <v>1278.4615384615377</v>
      </c>
      <c r="O110" s="47">
        <f t="shared" si="77"/>
        <v>71.025641025640979</v>
      </c>
      <c r="P110" s="48">
        <f t="shared" si="72"/>
        <v>0</v>
      </c>
      <c r="Q110" s="49">
        <f t="shared" si="73"/>
        <v>-5.9188034188034635</v>
      </c>
      <c r="R110" s="425">
        <f t="shared" si="74"/>
        <v>0.92307692307692246</v>
      </c>
      <c r="S110" s="495"/>
      <c r="T110" s="226">
        <v>0.56944444444444442</v>
      </c>
      <c r="U110" s="226">
        <v>0.59652777777777777</v>
      </c>
      <c r="V110" s="227">
        <v>7</v>
      </c>
      <c r="W110" s="418">
        <f t="shared" si="70"/>
        <v>39.000000000000021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-106.53846153846234</v>
      </c>
      <c r="AG110" s="125">
        <f t="shared" si="62"/>
        <v>0.92307692307692246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261</v>
      </c>
      <c r="E111" s="177"/>
      <c r="F111" s="343">
        <v>59.54</v>
      </c>
      <c r="G111" s="57">
        <v>1373</v>
      </c>
      <c r="H111" s="45">
        <f t="shared" si="75"/>
        <v>81748.42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1267.3846153846168</v>
      </c>
      <c r="O111" s="47">
        <f t="shared" si="77"/>
        <v>70.410256410256494</v>
      </c>
      <c r="P111" s="48">
        <f t="shared" si="72"/>
        <v>0</v>
      </c>
      <c r="Q111" s="49">
        <f t="shared" si="73"/>
        <v>-6.5341880341879488</v>
      </c>
      <c r="R111" s="425">
        <f t="shared" si="74"/>
        <v>0.91507914468203388</v>
      </c>
      <c r="S111" s="495"/>
      <c r="T111" s="226">
        <v>0.61180555555555549</v>
      </c>
      <c r="U111" s="226">
        <v>0.65694444444444433</v>
      </c>
      <c r="V111" s="227">
        <v>22</v>
      </c>
      <c r="W111" s="418">
        <f t="shared" si="70"/>
        <v>64.999999999999929</v>
      </c>
      <c r="X111" s="53">
        <v>0.60069444444444442</v>
      </c>
      <c r="Y111" s="53">
        <v>0.61111111111111105</v>
      </c>
      <c r="Z111" s="54"/>
      <c r="AA111" s="54"/>
      <c r="AB111" s="447"/>
      <c r="AC111" s="447"/>
      <c r="AD111" s="435"/>
      <c r="AE111" s="435"/>
      <c r="AF111" s="48">
        <f t="shared" si="61"/>
        <v>-117.61538461538316</v>
      </c>
      <c r="AG111" s="125">
        <f t="shared" si="62"/>
        <v>0.91507914468203377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262</v>
      </c>
      <c r="E112" s="83"/>
      <c r="F112" s="343">
        <v>55.56</v>
      </c>
      <c r="G112" s="57">
        <v>1107</v>
      </c>
      <c r="H112" s="45">
        <f t="shared" si="75"/>
        <v>61504.920000000006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1328.4000000000005</v>
      </c>
      <c r="O112" s="47">
        <f t="shared" si="77"/>
        <v>83.025000000000034</v>
      </c>
      <c r="P112" s="48">
        <f t="shared" si="72"/>
        <v>0</v>
      </c>
      <c r="Q112" s="49">
        <f t="shared" si="73"/>
        <v>-6.9749999999999659</v>
      </c>
      <c r="R112" s="425">
        <f t="shared" si="74"/>
        <v>0.92250000000000043</v>
      </c>
      <c r="S112" s="495"/>
      <c r="T112" s="226">
        <v>0.70833333333333337</v>
      </c>
      <c r="U112" s="226">
        <v>0.74305555555555558</v>
      </c>
      <c r="V112" s="227">
        <v>5</v>
      </c>
      <c r="W112" s="418">
        <f t="shared" si="70"/>
        <v>49.999999999999986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-111.59999999999945</v>
      </c>
      <c r="AG112" s="125">
        <f t="shared" si="62"/>
        <v>0.92250000000000043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264</v>
      </c>
      <c r="E113" s="83"/>
      <c r="F113" s="343">
        <v>52.21</v>
      </c>
      <c r="G113" s="57">
        <v>1024</v>
      </c>
      <c r="H113" s="45">
        <f t="shared" si="75"/>
        <v>53463.040000000001</v>
      </c>
      <c r="I113" s="435"/>
      <c r="J113" s="46">
        <v>17</v>
      </c>
      <c r="K113" s="44">
        <v>1440</v>
      </c>
      <c r="L113" s="47">
        <v>84.705882352941174</v>
      </c>
      <c r="M113" s="424">
        <v>17</v>
      </c>
      <c r="N113" s="44">
        <f t="shared" si="76"/>
        <v>1307.2340425531916</v>
      </c>
      <c r="O113" s="47">
        <f t="shared" si="77"/>
        <v>76.896120150187741</v>
      </c>
      <c r="P113" s="48">
        <f t="shared" si="72"/>
        <v>0</v>
      </c>
      <c r="Q113" s="49">
        <f t="shared" si="73"/>
        <v>-7.8097622027534328</v>
      </c>
      <c r="R113" s="425">
        <f t="shared" si="74"/>
        <v>0.9078014184397164</v>
      </c>
      <c r="S113" s="495"/>
      <c r="T113" s="226">
        <v>0.74791666666666667</v>
      </c>
      <c r="U113" s="226">
        <v>0.78055555555555556</v>
      </c>
      <c r="V113" s="227">
        <v>7</v>
      </c>
      <c r="W113" s="418">
        <f t="shared" si="70"/>
        <v>46.999999999999993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-132.76595744680844</v>
      </c>
      <c r="AG113" s="125">
        <f t="shared" si="62"/>
        <v>0.9078014184397164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265</v>
      </c>
      <c r="E114" s="43"/>
      <c r="F114" s="343">
        <v>58.17</v>
      </c>
      <c r="G114" s="44">
        <v>1190</v>
      </c>
      <c r="H114" s="45">
        <f t="shared" si="75"/>
        <v>69222.3</v>
      </c>
      <c r="I114" s="435"/>
      <c r="J114" s="46">
        <v>16</v>
      </c>
      <c r="K114" s="44">
        <v>1636</v>
      </c>
      <c r="L114" s="47">
        <v>102.25</v>
      </c>
      <c r="M114" s="424">
        <v>16</v>
      </c>
      <c r="N114" s="44">
        <f t="shared" si="76"/>
        <v>1428.0000000000005</v>
      </c>
      <c r="O114" s="47">
        <f t="shared" si="77"/>
        <v>89.250000000000028</v>
      </c>
      <c r="P114" s="48">
        <f t="shared" si="72"/>
        <v>0</v>
      </c>
      <c r="Q114" s="49">
        <f t="shared" si="73"/>
        <v>-12.999999999999972</v>
      </c>
      <c r="R114" s="425">
        <f t="shared" si="74"/>
        <v>0.87286063569682182</v>
      </c>
      <c r="S114" s="495"/>
      <c r="T114" s="226">
        <v>0.78541666666666665</v>
      </c>
      <c r="U114" s="226">
        <v>0.82013888888888886</v>
      </c>
      <c r="V114" s="227">
        <v>7</v>
      </c>
      <c r="W114" s="418">
        <f t="shared" si="70"/>
        <v>49.999999999999986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-207.99999999999955</v>
      </c>
      <c r="AG114" s="125">
        <f t="shared" si="62"/>
        <v>0.87286063569682182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266</v>
      </c>
      <c r="E115" s="83"/>
      <c r="F115" s="343">
        <v>57.3</v>
      </c>
      <c r="G115" s="229">
        <v>1687</v>
      </c>
      <c r="H115" s="45">
        <f t="shared" si="75"/>
        <v>96665.099999999991</v>
      </c>
      <c r="I115" s="435"/>
      <c r="J115" s="46">
        <v>19</v>
      </c>
      <c r="K115" s="44">
        <v>1440</v>
      </c>
      <c r="L115" s="47">
        <v>75.78947368421052</v>
      </c>
      <c r="M115" s="424">
        <v>19</v>
      </c>
      <c r="N115" s="44">
        <f t="shared" si="76"/>
        <v>1281.2658227848094</v>
      </c>
      <c r="O115" s="47">
        <f t="shared" si="77"/>
        <v>67.435043304463647</v>
      </c>
      <c r="P115" s="48">
        <f t="shared" si="72"/>
        <v>0</v>
      </c>
      <c r="Q115" s="49">
        <f t="shared" si="73"/>
        <v>-8.3544303797468729</v>
      </c>
      <c r="R115" s="425">
        <f t="shared" si="74"/>
        <v>0.88976793248945096</v>
      </c>
      <c r="S115" s="495"/>
      <c r="T115" s="226">
        <v>0.83472222222222214</v>
      </c>
      <c r="U115" s="226">
        <v>0.88958333333333328</v>
      </c>
      <c r="V115" s="227">
        <v>21</v>
      </c>
      <c r="W115" s="418">
        <f t="shared" si="70"/>
        <v>79.000000000000043</v>
      </c>
      <c r="X115" s="216">
        <v>0.82500000000000007</v>
      </c>
      <c r="Y115" s="216">
        <v>0.83333333333333337</v>
      </c>
      <c r="Z115" s="217"/>
      <c r="AA115" s="217"/>
      <c r="AB115" s="447"/>
      <c r="AC115" s="447"/>
      <c r="AD115" s="221"/>
      <c r="AE115" s="221"/>
      <c r="AF115" s="48">
        <f t="shared" si="61"/>
        <v>-158.73417721519058</v>
      </c>
      <c r="AG115" s="125">
        <f t="shared" si="62"/>
        <v>0.88976793248945096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329</v>
      </c>
      <c r="E116" s="83"/>
      <c r="F116" s="343">
        <v>54.5</v>
      </c>
      <c r="G116" s="229">
        <v>2230.79</v>
      </c>
      <c r="H116" s="45">
        <f t="shared" si="75"/>
        <v>121578.05499999999</v>
      </c>
      <c r="I116" s="435">
        <v>1</v>
      </c>
      <c r="J116" s="46">
        <v>21</v>
      </c>
      <c r="K116" s="44">
        <v>1440</v>
      </c>
      <c r="L116" s="47">
        <v>68.571428571428569</v>
      </c>
      <c r="M116" s="424">
        <v>21</v>
      </c>
      <c r="N116" s="44">
        <f t="shared" si="76"/>
        <v>1174.100000000001</v>
      </c>
      <c r="O116" s="47">
        <f t="shared" si="77"/>
        <v>55.909523809523861</v>
      </c>
      <c r="P116" s="48">
        <f t="shared" si="72"/>
        <v>0</v>
      </c>
      <c r="Q116" s="49">
        <f t="shared" si="73"/>
        <v>-12.661904761904708</v>
      </c>
      <c r="R116" s="425">
        <f t="shared" si="74"/>
        <v>0.815347222222223</v>
      </c>
      <c r="S116" s="495"/>
      <c r="T116" s="226">
        <v>0.89444444444444438</v>
      </c>
      <c r="U116" s="226">
        <v>0.97361111111111098</v>
      </c>
      <c r="V116" s="227">
        <v>7</v>
      </c>
      <c r="W116" s="418">
        <f t="shared" si="70"/>
        <v>113.99999999999991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-265.89999999999895</v>
      </c>
      <c r="AG116" s="125">
        <f t="shared" si="62"/>
        <v>0.815347222222223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17.875</v>
      </c>
      <c r="K121" s="202">
        <v>1420.75</v>
      </c>
      <c r="L121" s="203">
        <v>80.234042520516979</v>
      </c>
      <c r="M121" s="202">
        <f t="shared" ref="M121:O121" si="78">AVERAGE(M109:M120)</f>
        <v>18</v>
      </c>
      <c r="N121" s="202">
        <f t="shared" si="78"/>
        <v>1284.4767201399552</v>
      </c>
      <c r="O121" s="203">
        <f t="shared" si="78"/>
        <v>72.210841126558336</v>
      </c>
      <c r="P121" s="48">
        <f t="shared" ref="P121:P129" si="79">M121-J121</f>
        <v>0.125</v>
      </c>
      <c r="Q121" s="49">
        <f t="shared" ref="Q121:Q129" si="80">O121-L121</f>
        <v>-8.0232013939586437</v>
      </c>
      <c r="R121" s="172">
        <f t="shared" ref="R121:R129" si="81">O121/L121</f>
        <v>0.90000252832945571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0</v>
      </c>
      <c r="AF121" s="48">
        <f>N121-K121</f>
        <v>-136.27327986004479</v>
      </c>
      <c r="AG121" s="125">
        <f>N121/K121</f>
        <v>0.90408356159771619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1665</v>
      </c>
      <c r="H122" s="45">
        <f t="shared" ref="H122:H132" si="82">F122*G122</f>
        <v>97685.55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29" si="83">G122/W122*60</f>
        <v>1331.9999999999989</v>
      </c>
      <c r="O122" s="237">
        <f t="shared" ref="O122:O129" si="84">N122/M122</f>
        <v>70.105263157894683</v>
      </c>
      <c r="P122" s="108">
        <f t="shared" si="79"/>
        <v>0</v>
      </c>
      <c r="Q122" s="182">
        <f t="shared" si="80"/>
        <v>-5.6842105263158373</v>
      </c>
      <c r="R122" s="109">
        <f t="shared" si="81"/>
        <v>0.92499999999999938</v>
      </c>
      <c r="S122" s="459">
        <f>R134</f>
        <v>0.903236158601051</v>
      </c>
      <c r="T122" s="50">
        <v>0.5</v>
      </c>
      <c r="U122" s="50">
        <v>0.55208333333333337</v>
      </c>
      <c r="V122" s="227">
        <v>5</v>
      </c>
      <c r="W122" s="418">
        <f t="shared" si="70"/>
        <v>75.000000000000057</v>
      </c>
      <c r="X122" s="53"/>
      <c r="Y122" s="53"/>
      <c r="Z122" s="54"/>
      <c r="AA122" s="54"/>
      <c r="AB122" s="447"/>
      <c r="AC122" s="447"/>
      <c r="AD122" s="435"/>
      <c r="AE122" s="435">
        <v>1</v>
      </c>
      <c r="AF122" s="48">
        <f t="shared" si="61"/>
        <v>-108.00000000000114</v>
      </c>
      <c r="AG122" s="425">
        <f t="shared" si="62"/>
        <v>0.92499999999999916</v>
      </c>
      <c r="AH122" s="473">
        <f>AG134</f>
        <v>0.91158330892980477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2179</v>
      </c>
      <c r="H123" s="45">
        <f t="shared" si="82"/>
        <v>129694.08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1307.4000000000003</v>
      </c>
      <c r="O123" s="86">
        <f t="shared" si="84"/>
        <v>62.257142857142874</v>
      </c>
      <c r="P123" s="54">
        <f t="shared" si="79"/>
        <v>0</v>
      </c>
      <c r="Q123" s="88">
        <f t="shared" si="80"/>
        <v>-3.695238095238075</v>
      </c>
      <c r="R123" s="428">
        <f t="shared" si="81"/>
        <v>0.94397111913357434</v>
      </c>
      <c r="S123" s="459"/>
      <c r="T123" s="50">
        <v>0.55694444444444446</v>
      </c>
      <c r="U123" s="50">
        <v>0.62638888888888888</v>
      </c>
      <c r="V123" s="227">
        <v>7</v>
      </c>
      <c r="W123" s="418">
        <f t="shared" si="70"/>
        <v>99.999999999999972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-77.599999999999682</v>
      </c>
      <c r="AG123" s="425">
        <f t="shared" si="62"/>
        <v>0.94397111913357423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1165</v>
      </c>
      <c r="H124" s="45">
        <f t="shared" si="82"/>
        <v>74466.8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1318.8679245283026</v>
      </c>
      <c r="O124" s="237">
        <f t="shared" si="84"/>
        <v>69.414101290963302</v>
      </c>
      <c r="P124" s="108">
        <f t="shared" si="79"/>
        <v>0</v>
      </c>
      <c r="Q124" s="182">
        <f t="shared" si="80"/>
        <v>-6.3753723932472184</v>
      </c>
      <c r="R124" s="109">
        <f t="shared" si="81"/>
        <v>0.91588050314465475</v>
      </c>
      <c r="S124" s="497"/>
      <c r="T124" s="50">
        <v>0.64236111111111116</v>
      </c>
      <c r="U124" s="50">
        <v>0.6791666666666667</v>
      </c>
      <c r="V124" s="227">
        <v>23</v>
      </c>
      <c r="W124" s="418">
        <f t="shared" si="70"/>
        <v>52.999999999999972</v>
      </c>
      <c r="X124" s="188">
        <v>0.63055555555555554</v>
      </c>
      <c r="Y124" s="188">
        <v>0.64166666666666672</v>
      </c>
      <c r="Z124" s="54"/>
      <c r="AA124" s="54"/>
      <c r="AB124" s="447"/>
      <c r="AC124" s="447"/>
      <c r="AD124" s="435"/>
      <c r="AE124" s="435"/>
      <c r="AF124" s="108">
        <f t="shared" si="61"/>
        <v>-121.13207547169736</v>
      </c>
      <c r="AG124" s="109">
        <f t="shared" si="62"/>
        <v>0.91588050314465463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1621</v>
      </c>
      <c r="H125" s="45">
        <f t="shared" si="82"/>
        <v>92056.59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1430.2941176470606</v>
      </c>
      <c r="O125" s="237">
        <f t="shared" si="84"/>
        <v>79.460784313725583</v>
      </c>
      <c r="P125" s="108">
        <f t="shared" si="79"/>
        <v>0</v>
      </c>
      <c r="Q125" s="182">
        <f t="shared" si="80"/>
        <v>-11.428104575163303</v>
      </c>
      <c r="R125" s="109">
        <f t="shared" si="81"/>
        <v>0.87426290809722529</v>
      </c>
      <c r="S125" s="497"/>
      <c r="T125" s="50">
        <v>0.71944444444444444</v>
      </c>
      <c r="U125" s="50">
        <v>0.76666666666666661</v>
      </c>
      <c r="V125" s="227">
        <v>5</v>
      </c>
      <c r="W125" s="418">
        <f t="shared" si="70"/>
        <v>67.999999999999915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-205.7058823529394</v>
      </c>
      <c r="AG125" s="425">
        <f t="shared" si="62"/>
        <v>0.87426290809722529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1257</v>
      </c>
      <c r="H126" s="45">
        <f t="shared" si="82"/>
        <v>71485.59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1423.0188679245291</v>
      </c>
      <c r="O126" s="86">
        <f t="shared" si="84"/>
        <v>79.056603773584953</v>
      </c>
      <c r="P126" s="54">
        <f t="shared" si="79"/>
        <v>0</v>
      </c>
      <c r="Q126" s="88">
        <f t="shared" si="80"/>
        <v>-11.832285115303932</v>
      </c>
      <c r="R126" s="428">
        <f t="shared" si="81"/>
        <v>0.86981593393919876</v>
      </c>
      <c r="S126" s="497"/>
      <c r="T126" s="50">
        <v>0.77222222222222214</v>
      </c>
      <c r="U126" s="50">
        <v>0.80902777777777768</v>
      </c>
      <c r="V126" s="227">
        <v>8</v>
      </c>
      <c r="W126" s="418">
        <f t="shared" si="70"/>
        <v>52.999999999999972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-212.9811320754709</v>
      </c>
      <c r="AG126" s="109">
        <f t="shared" si="62"/>
        <v>0.86981593393919876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1541</v>
      </c>
      <c r="H127" s="45">
        <f t="shared" si="82"/>
        <v>73351.600000000006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1320.8571428571415</v>
      </c>
      <c r="O127" s="86">
        <f t="shared" si="84"/>
        <v>69.518796992481128</v>
      </c>
      <c r="P127" s="54">
        <f t="shared" si="79"/>
        <v>0</v>
      </c>
      <c r="Q127" s="88">
        <f t="shared" si="80"/>
        <v>-6.2706766917293919</v>
      </c>
      <c r="R127" s="428">
        <f t="shared" si="81"/>
        <v>0.91726190476190383</v>
      </c>
      <c r="S127" s="497"/>
      <c r="T127" s="50">
        <v>0.81319444444444433</v>
      </c>
      <c r="U127" s="50">
        <v>0.86180555555555549</v>
      </c>
      <c r="V127" s="421">
        <v>6</v>
      </c>
      <c r="W127" s="418">
        <f t="shared" si="70"/>
        <v>70.000000000000071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-119.14285714285847</v>
      </c>
      <c r="AG127" s="109">
        <f t="shared" si="62"/>
        <v>0.91726190476190383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1266</v>
      </c>
      <c r="H128" s="45">
        <f t="shared" si="82"/>
        <v>64148.22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1406.6666666666674</v>
      </c>
      <c r="O128" s="86">
        <f t="shared" si="84"/>
        <v>78.148148148148195</v>
      </c>
      <c r="P128" s="54">
        <f t="shared" si="79"/>
        <v>0</v>
      </c>
      <c r="Q128" s="88">
        <f t="shared" si="80"/>
        <v>-5.1851851851851336</v>
      </c>
      <c r="R128" s="428">
        <f t="shared" si="81"/>
        <v>0.93777777777777838</v>
      </c>
      <c r="S128" s="497"/>
      <c r="T128" s="50">
        <v>0.87708333333333321</v>
      </c>
      <c r="U128" s="50">
        <v>0.91458333333333319</v>
      </c>
      <c r="V128" s="421">
        <v>22</v>
      </c>
      <c r="W128" s="418">
        <f t="shared" si="70"/>
        <v>53.999999999999972</v>
      </c>
      <c r="X128" s="64">
        <v>0.8666666666666667</v>
      </c>
      <c r="Y128" s="64">
        <v>0.87638888888888899</v>
      </c>
      <c r="Z128" s="54"/>
      <c r="AA128" s="54"/>
      <c r="AB128" s="447"/>
      <c r="AC128" s="447"/>
      <c r="AD128" s="435"/>
      <c r="AE128" s="435"/>
      <c r="AF128" s="48">
        <f t="shared" si="61"/>
        <v>-93.333333333332575</v>
      </c>
      <c r="AG128" s="425">
        <f t="shared" si="62"/>
        <v>0.93777777777777827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277</v>
      </c>
      <c r="E129" s="60"/>
      <c r="F129" s="343">
        <v>56.43</v>
      </c>
      <c r="G129" s="57">
        <v>1287</v>
      </c>
      <c r="H129" s="45">
        <f t="shared" si="82"/>
        <v>72625.41</v>
      </c>
      <c r="I129" s="435"/>
      <c r="J129" s="46">
        <v>16</v>
      </c>
      <c r="K129" s="44">
        <v>1500</v>
      </c>
      <c r="L129" s="47">
        <v>93.75</v>
      </c>
      <c r="M129" s="87">
        <v>17</v>
      </c>
      <c r="N129" s="57">
        <f t="shared" si="83"/>
        <v>1378.9285714285725</v>
      </c>
      <c r="O129" s="86">
        <f t="shared" si="84"/>
        <v>81.113445378151326</v>
      </c>
      <c r="P129" s="54">
        <f t="shared" si="79"/>
        <v>1</v>
      </c>
      <c r="Q129" s="88">
        <f t="shared" si="80"/>
        <v>-12.636554621848674</v>
      </c>
      <c r="R129" s="428">
        <f t="shared" si="81"/>
        <v>0.8652100840336141</v>
      </c>
      <c r="S129" s="497"/>
      <c r="T129" s="50">
        <v>0.92013888888888873</v>
      </c>
      <c r="U129" s="50">
        <v>0.95902777777777759</v>
      </c>
      <c r="V129" s="421">
        <v>8</v>
      </c>
      <c r="W129" s="418">
        <f t="shared" si="70"/>
        <v>55.999999999999957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-121.07142857142753</v>
      </c>
      <c r="AG129" s="109">
        <f t="shared" si="62"/>
        <v>0.91928571428571493</v>
      </c>
      <c r="AH129" s="460"/>
    </row>
    <row r="130" spans="1:34" ht="19.149999999999999" customHeight="1">
      <c r="A130" s="496"/>
      <c r="B130" s="200">
        <v>0</v>
      </c>
      <c r="C130" s="157"/>
      <c r="D130" s="59"/>
      <c r="E130" s="60"/>
      <c r="F130" s="343" t="s">
        <v>109</v>
      </c>
      <c r="G130" s="57"/>
      <c r="H130" s="45">
        <f t="shared" si="82"/>
        <v>0</v>
      </c>
      <c r="I130" s="435"/>
      <c r="J130" s="46"/>
      <c r="K130" s="44"/>
      <c r="L130" s="47"/>
      <c r="M130" s="424"/>
      <c r="N130" s="57"/>
      <c r="O130" s="86"/>
      <c r="P130" s="54"/>
      <c r="Q130" s="88"/>
      <c r="R130" s="428"/>
      <c r="S130" s="497"/>
      <c r="T130" s="50"/>
      <c r="U130" s="50"/>
      <c r="V130" s="421"/>
      <c r="W130" s="418">
        <f t="shared" si="70"/>
        <v>0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0</v>
      </c>
      <c r="AG130" s="109" t="e">
        <f t="shared" si="62"/>
        <v>#DIV/0!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</v>
      </c>
      <c r="K134" s="242">
        <v>1497.125</v>
      </c>
      <c r="L134" s="243">
        <v>81.522739139515465</v>
      </c>
      <c r="M134" s="242">
        <f t="shared" ref="M134:O134" si="85">AVERAGE(M122:M133)</f>
        <v>18.625</v>
      </c>
      <c r="N134" s="242">
        <f t="shared" si="85"/>
        <v>1364.754161381534</v>
      </c>
      <c r="O134" s="243">
        <f t="shared" si="85"/>
        <v>73.634285739011503</v>
      </c>
      <c r="P134" s="51">
        <f t="shared" ref="P134:P143" si="86">M134-J134</f>
        <v>0.125</v>
      </c>
      <c r="Q134" s="139">
        <f t="shared" ref="Q134:Q143" si="87">O134-L134</f>
        <v>-7.8884534005039626</v>
      </c>
      <c r="R134" s="244">
        <f t="shared" ref="R134:R143" si="88">O134/L134</f>
        <v>0.903236158601051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1</v>
      </c>
      <c r="AF134" s="48">
        <f t="shared" si="61"/>
        <v>-132.370838618466</v>
      </c>
      <c r="AG134" s="425">
        <f t="shared" si="62"/>
        <v>0.91158330892980477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2080.4</v>
      </c>
      <c r="H135" s="245">
        <f t="shared" ref="H135:H146" si="89">F135*G135</f>
        <v>112528.83600000001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1418.4545454545455</v>
      </c>
      <c r="O135" s="115">
        <f t="shared" ref="O135:O143" si="91">N135/M135</f>
        <v>83.438502673796791</v>
      </c>
      <c r="P135" s="54">
        <f t="shared" si="86"/>
        <v>1</v>
      </c>
      <c r="Q135" s="88">
        <f t="shared" si="87"/>
        <v>-10.311497326203209</v>
      </c>
      <c r="R135" s="428">
        <f t="shared" si="88"/>
        <v>0.8900106951871658</v>
      </c>
      <c r="S135" s="495">
        <f>R147</f>
        <v>0.9142516278947076</v>
      </c>
      <c r="T135" s="246">
        <v>0.5</v>
      </c>
      <c r="U135" s="50">
        <v>0.56111111111111112</v>
      </c>
      <c r="V135" s="142">
        <v>5</v>
      </c>
      <c r="W135" s="247">
        <f t="shared" ref="W135:W147" si="92">(U135-T135)*24*60</f>
        <v>88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-81.545454545454504</v>
      </c>
      <c r="AG135" s="120">
        <f t="shared" si="62"/>
        <v>0.94563636363636372</v>
      </c>
      <c r="AH135" s="468">
        <f>AG147</f>
        <v>0.9289013227366687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1251.2</v>
      </c>
      <c r="H136" s="84">
        <f t="shared" si="89"/>
        <v>66651.423999999999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1416.4528301886801</v>
      </c>
      <c r="O136" s="86">
        <f t="shared" si="91"/>
        <v>88.528301886792505</v>
      </c>
      <c r="P136" s="54">
        <f t="shared" si="86"/>
        <v>0</v>
      </c>
      <c r="Q136" s="88">
        <f t="shared" si="87"/>
        <v>-5.2216981132074949</v>
      </c>
      <c r="R136" s="428">
        <f t="shared" si="88"/>
        <v>0.94430188679245342</v>
      </c>
      <c r="S136" s="495"/>
      <c r="T136" s="246">
        <v>0.56666666666666665</v>
      </c>
      <c r="U136" s="50">
        <v>0.60347222222222219</v>
      </c>
      <c r="V136" s="142">
        <v>8</v>
      </c>
      <c r="W136" s="247">
        <f t="shared" si="92"/>
        <v>52.999999999999972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-83.547169811319918</v>
      </c>
      <c r="AG136" s="125">
        <f t="shared" si="62"/>
        <v>0.94430188679245342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280</v>
      </c>
      <c r="E137" s="83"/>
      <c r="F137" s="343">
        <v>57.734999999999999</v>
      </c>
      <c r="G137" s="209">
        <v>1922</v>
      </c>
      <c r="H137" s="84">
        <f t="shared" si="89"/>
        <v>110966.67</v>
      </c>
      <c r="I137" s="221"/>
      <c r="J137" s="46">
        <v>16</v>
      </c>
      <c r="K137" s="44">
        <v>1565</v>
      </c>
      <c r="L137" s="47">
        <v>97.8125</v>
      </c>
      <c r="M137" s="87">
        <v>16</v>
      </c>
      <c r="N137" s="57">
        <f t="shared" si="90"/>
        <v>1406.3414634146336</v>
      </c>
      <c r="O137" s="86">
        <f t="shared" si="91"/>
        <v>87.896341463414601</v>
      </c>
      <c r="P137" s="54">
        <f t="shared" si="86"/>
        <v>0</v>
      </c>
      <c r="Q137" s="88">
        <f t="shared" si="87"/>
        <v>-9.9161585365853995</v>
      </c>
      <c r="R137" s="428">
        <f t="shared" si="88"/>
        <v>0.89862074339593201</v>
      </c>
      <c r="S137" s="495"/>
      <c r="T137" s="50">
        <v>0.61944444444444446</v>
      </c>
      <c r="U137" s="50">
        <v>0.67638888888888893</v>
      </c>
      <c r="V137" s="249">
        <v>23</v>
      </c>
      <c r="W137" s="247">
        <f t="shared" si="92"/>
        <v>82.000000000000028</v>
      </c>
      <c r="X137" s="53">
        <v>0.60763888888888895</v>
      </c>
      <c r="Y137" s="53">
        <v>0.61805555555555558</v>
      </c>
      <c r="Z137" s="54"/>
      <c r="AA137" s="54"/>
      <c r="AB137" s="447"/>
      <c r="AC137" s="447"/>
      <c r="AD137" s="435"/>
      <c r="AE137" s="435"/>
      <c r="AF137" s="48">
        <f t="shared" si="61"/>
        <v>-158.65853658536639</v>
      </c>
      <c r="AG137" s="125">
        <f t="shared" si="62"/>
        <v>0.89862074339593201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1589</v>
      </c>
      <c r="H138" s="84">
        <f t="shared" si="89"/>
        <v>80514.63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1422.9850746268639</v>
      </c>
      <c r="O138" s="86">
        <f t="shared" si="91"/>
        <v>79.054726368159109</v>
      </c>
      <c r="P138" s="54">
        <f t="shared" si="86"/>
        <v>0</v>
      </c>
      <c r="Q138" s="88">
        <f t="shared" si="87"/>
        <v>-4.2786069651742196</v>
      </c>
      <c r="R138" s="434">
        <f t="shared" si="88"/>
        <v>0.94865671641790938</v>
      </c>
      <c r="S138" s="495"/>
      <c r="T138" s="50">
        <v>0.68125000000000002</v>
      </c>
      <c r="U138" s="50">
        <v>0.72777777777777786</v>
      </c>
      <c r="V138" s="249">
        <v>7</v>
      </c>
      <c r="W138" s="247">
        <f t="shared" si="92"/>
        <v>67.000000000000085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-77.014925373136066</v>
      </c>
      <c r="AG138" s="125">
        <f t="shared" si="62"/>
        <v>0.94865671641790927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1957</v>
      </c>
      <c r="H139" s="84">
        <f t="shared" si="89"/>
        <v>99767.86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1334.3181818181818</v>
      </c>
      <c r="O139" s="86">
        <f t="shared" si="91"/>
        <v>66.715909090909093</v>
      </c>
      <c r="P139" s="54">
        <f t="shared" si="86"/>
        <v>0</v>
      </c>
      <c r="Q139" s="88">
        <f t="shared" si="87"/>
        <v>-5.2840909090909065</v>
      </c>
      <c r="R139" s="428">
        <f t="shared" si="88"/>
        <v>0.92660984848484851</v>
      </c>
      <c r="S139" s="495"/>
      <c r="T139" s="50">
        <v>0.7680555555555556</v>
      </c>
      <c r="U139" s="50">
        <v>0.82916666666666672</v>
      </c>
      <c r="V139" s="250">
        <v>5</v>
      </c>
      <c r="W139" s="247">
        <f t="shared" si="92"/>
        <v>88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-105.68181818181824</v>
      </c>
      <c r="AG139" s="125">
        <f t="shared" si="62"/>
        <v>0.9266098484848484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1069</v>
      </c>
      <c r="H140" s="84">
        <f t="shared" si="89"/>
        <v>54166.23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1394.3478260869565</v>
      </c>
      <c r="O140" s="86">
        <f t="shared" si="91"/>
        <v>82.020460358056269</v>
      </c>
      <c r="P140" s="54">
        <f t="shared" si="86"/>
        <v>0</v>
      </c>
      <c r="Q140" s="88">
        <f t="shared" si="87"/>
        <v>-6.214833759590789</v>
      </c>
      <c r="R140" s="428">
        <f t="shared" si="88"/>
        <v>0.92956521739130438</v>
      </c>
      <c r="S140" s="502"/>
      <c r="T140" s="63">
        <v>0.83402777777777781</v>
      </c>
      <c r="U140" s="252">
        <v>0.86597222222222225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-105.6521739130435</v>
      </c>
      <c r="AG140" s="125">
        <f t="shared" si="62"/>
        <v>0.92956521739130438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2084</v>
      </c>
      <c r="H141" s="84">
        <f t="shared" si="89"/>
        <v>106117.28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1330.2127659574471</v>
      </c>
      <c r="O141" s="86">
        <f t="shared" si="91"/>
        <v>70.011198208286686</v>
      </c>
      <c r="P141" s="54">
        <f t="shared" si="86"/>
        <v>0</v>
      </c>
      <c r="Q141" s="88">
        <f t="shared" si="87"/>
        <v>-5.7782754759238344</v>
      </c>
      <c r="R141" s="428">
        <f t="shared" si="88"/>
        <v>0.92375886524822715</v>
      </c>
      <c r="S141" s="502"/>
      <c r="T141" s="63">
        <v>0.87152777777777779</v>
      </c>
      <c r="U141" s="252">
        <v>0.93680555555555556</v>
      </c>
      <c r="V141" s="55">
        <v>8</v>
      </c>
      <c r="W141" s="247">
        <f t="shared" si="92"/>
        <v>93.999999999999986</v>
      </c>
      <c r="X141" s="53"/>
      <c r="Y141" s="53"/>
      <c r="Z141" s="54"/>
      <c r="AA141" s="54"/>
      <c r="AB141" s="447"/>
      <c r="AC141" s="447"/>
      <c r="AD141" s="435"/>
      <c r="AE141" s="435">
        <v>1</v>
      </c>
      <c r="AF141" s="48">
        <f t="shared" si="61"/>
        <v>-109.78723404255288</v>
      </c>
      <c r="AG141" s="125">
        <f t="shared" si="62"/>
        <v>0.92375886524822715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944</v>
      </c>
      <c r="H142" s="84">
        <f t="shared" si="89"/>
        <v>47832.480000000003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1317.2093023255811</v>
      </c>
      <c r="O142" s="86">
        <f t="shared" si="91"/>
        <v>77.482900136798889</v>
      </c>
      <c r="P142" s="54">
        <f t="shared" si="86"/>
        <v>0</v>
      </c>
      <c r="Q142" s="88">
        <f t="shared" si="87"/>
        <v>-7.2229822161422845</v>
      </c>
      <c r="R142" s="428">
        <f t="shared" si="88"/>
        <v>0.91472868217054248</v>
      </c>
      <c r="S142" s="502"/>
      <c r="T142" s="63">
        <v>0.95208333333333328</v>
      </c>
      <c r="U142" s="252">
        <v>0.9819444444444444</v>
      </c>
      <c r="V142" s="55">
        <v>22</v>
      </c>
      <c r="W142" s="247">
        <f t="shared" si="92"/>
        <v>43.000000000000007</v>
      </c>
      <c r="X142" s="53">
        <v>0.94097222222222221</v>
      </c>
      <c r="Y142" s="53">
        <v>0.95138888888888884</v>
      </c>
      <c r="Z142" s="54"/>
      <c r="AA142" s="54"/>
      <c r="AB142" s="447"/>
      <c r="AC142" s="447"/>
      <c r="AD142" s="435"/>
      <c r="AE142" s="435"/>
      <c r="AF142" s="48">
        <f t="shared" si="61"/>
        <v>-122.79069767441888</v>
      </c>
      <c r="AG142" s="125">
        <f t="shared" si="62"/>
        <v>0.91472868217054248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1315</v>
      </c>
      <c r="H143" s="84">
        <f t="shared" si="89"/>
        <v>66394.350000000006</v>
      </c>
      <c r="I143" s="43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1337.2881355932213</v>
      </c>
      <c r="O143" s="86">
        <f t="shared" si="91"/>
        <v>89.152542372881427</v>
      </c>
      <c r="P143" s="54">
        <f t="shared" si="86"/>
        <v>1</v>
      </c>
      <c r="Q143" s="88">
        <f t="shared" si="87"/>
        <v>-13.704600484261434</v>
      </c>
      <c r="R143" s="428">
        <f t="shared" si="88"/>
        <v>0.86676082862523607</v>
      </c>
      <c r="S143" s="502"/>
      <c r="T143" s="63">
        <v>0.98680555555555549</v>
      </c>
      <c r="U143" s="252">
        <v>1.0277777777777777</v>
      </c>
      <c r="V143" s="55">
        <v>7</v>
      </c>
      <c r="W143" s="247">
        <f t="shared" si="92"/>
        <v>58.99999999999995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-102.71186440677866</v>
      </c>
      <c r="AG143" s="125">
        <f t="shared" si="62"/>
        <v>0.92867231638418146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1375.290013940679</v>
      </c>
      <c r="O147" s="243">
        <f t="shared" si="93"/>
        <v>80.477875839899468</v>
      </c>
      <c r="P147" s="51">
        <f t="shared" ref="P147:P155" si="94">M147-J147</f>
        <v>0.22222222222222143</v>
      </c>
      <c r="Q147" s="139">
        <f t="shared" ref="Q147:Q155" si="95">O147-L147</f>
        <v>-7.5480826429088665</v>
      </c>
      <c r="R147" s="258">
        <f t="shared" ref="R147:R155" si="96">O147/L147</f>
        <v>0.9142516278947076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1</v>
      </c>
      <c r="AF147" s="204">
        <f t="shared" si="61"/>
        <v>-105.26554161487661</v>
      </c>
      <c r="AG147" s="259">
        <f t="shared" si="62"/>
        <v>0.9289013227366687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2986</v>
      </c>
      <c r="H148" s="84">
        <f t="shared" ref="H148:H172" si="97">F148*G148</f>
        <v>110243.12000000001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8">G148/W148*60</f>
        <v>1421.9047619047624</v>
      </c>
      <c r="O148" s="47">
        <f t="shared" ref="O148:O155" si="99">N148/M148</f>
        <v>118.49206349206354</v>
      </c>
      <c r="P148" s="48">
        <f t="shared" si="94"/>
        <v>0</v>
      </c>
      <c r="Q148" s="49">
        <f t="shared" si="95"/>
        <v>-48.174603174603121</v>
      </c>
      <c r="R148" s="425">
        <f t="shared" si="96"/>
        <v>0.71095238095238122</v>
      </c>
      <c r="S148" s="506">
        <f>R160</f>
        <v>0.83628180053788437</v>
      </c>
      <c r="T148" s="246">
        <v>0.45833333333333331</v>
      </c>
      <c r="U148" s="50">
        <v>0.54583333333333328</v>
      </c>
      <c r="V148" s="421">
        <v>5</v>
      </c>
      <c r="W148" s="418">
        <f>(U148-T148)*24*60</f>
        <v>125.99999999999996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-578.09523809523762</v>
      </c>
      <c r="AG148" s="125">
        <f t="shared" si="62"/>
        <v>0.71095238095238122</v>
      </c>
      <c r="AH148" s="468">
        <f>AG160</f>
        <v>0.80890421985130923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972.99999999999989</v>
      </c>
      <c r="H149" s="84">
        <f t="shared" si="97"/>
        <v>25784.499999999996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1423.9024390243894</v>
      </c>
      <c r="O149" s="47">
        <f t="shared" si="99"/>
        <v>118.65853658536578</v>
      </c>
      <c r="P149" s="48">
        <f t="shared" si="94"/>
        <v>0</v>
      </c>
      <c r="Q149" s="49">
        <f t="shared" si="95"/>
        <v>-48.008130081300877</v>
      </c>
      <c r="R149" s="425">
        <f t="shared" si="96"/>
        <v>0.71195121951219476</v>
      </c>
      <c r="S149" s="507"/>
      <c r="T149" s="246">
        <v>0.54930555555555549</v>
      </c>
      <c r="U149" s="50">
        <v>0.57777777777777772</v>
      </c>
      <c r="V149" s="421">
        <v>5</v>
      </c>
      <c r="W149" s="418">
        <f t="shared" ref="W149:W159" si="100">(U149-T149)*24*60</f>
        <v>41.000000000000014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-576.09756097561058</v>
      </c>
      <c r="AG149" s="125">
        <f t="shared" si="62"/>
        <v>0.71195121951219476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194</v>
      </c>
      <c r="H150" s="84">
        <f t="shared" si="97"/>
        <v>10768.94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1164.0000000000041</v>
      </c>
      <c r="O150" s="47">
        <f t="shared" si="99"/>
        <v>97.000000000000341</v>
      </c>
      <c r="P150" s="48">
        <f t="shared" si="94"/>
        <v>0</v>
      </c>
      <c r="Q150" s="49">
        <f t="shared" si="95"/>
        <v>-27.999999999999659</v>
      </c>
      <c r="R150" s="425">
        <f t="shared" si="96"/>
        <v>0.77600000000000269</v>
      </c>
      <c r="S150" s="507"/>
      <c r="T150" s="246">
        <v>0.70833333333333337</v>
      </c>
      <c r="U150" s="50">
        <v>0.71527777777777779</v>
      </c>
      <c r="V150" s="421">
        <v>5</v>
      </c>
      <c r="W150" s="418">
        <f t="shared" si="100"/>
        <v>9.9999999999999645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-335.99999999999591</v>
      </c>
      <c r="AG150" s="125">
        <f t="shared" si="62"/>
        <v>0.77600000000000269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1438</v>
      </c>
      <c r="H151" s="84">
        <f t="shared" si="97"/>
        <v>41083.660000000003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1438.0000000000014</v>
      </c>
      <c r="O151" s="47">
        <f t="shared" si="99"/>
        <v>119.83333333333344</v>
      </c>
      <c r="P151" s="48">
        <f t="shared" si="94"/>
        <v>0</v>
      </c>
      <c r="Q151" s="49">
        <f t="shared" si="95"/>
        <v>-5.1666666666665577</v>
      </c>
      <c r="R151" s="425">
        <f t="shared" si="96"/>
        <v>0.95866666666666756</v>
      </c>
      <c r="S151" s="507"/>
      <c r="T151" s="246">
        <v>0.71875</v>
      </c>
      <c r="U151" s="50">
        <v>0.76041666666666663</v>
      </c>
      <c r="V151" s="421">
        <v>5</v>
      </c>
      <c r="W151" s="418">
        <f t="shared" si="100"/>
        <v>59.999999999999943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-61.999999999998636</v>
      </c>
      <c r="AG151" s="125">
        <f t="shared" si="62"/>
        <v>0.95866666666666756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272</v>
      </c>
      <c r="H152" s="84">
        <f t="shared" si="97"/>
        <v>5554.2400000000007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1020.0000000000036</v>
      </c>
      <c r="O152" s="47">
        <f t="shared" si="99"/>
        <v>85.000000000000298</v>
      </c>
      <c r="P152" s="48">
        <f t="shared" si="94"/>
        <v>0</v>
      </c>
      <c r="Q152" s="49">
        <f t="shared" si="95"/>
        <v>-39.999999999999702</v>
      </c>
      <c r="R152" s="425">
        <f t="shared" si="96"/>
        <v>0.68000000000000238</v>
      </c>
      <c r="S152" s="507"/>
      <c r="T152" s="261">
        <v>0.76388888888888884</v>
      </c>
      <c r="U152" s="63">
        <v>0.77499999999999991</v>
      </c>
      <c r="V152" s="422">
        <v>5</v>
      </c>
      <c r="W152" s="418">
        <f t="shared" si="100"/>
        <v>15.999999999999943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-479.99999999999636</v>
      </c>
      <c r="AG152" s="125">
        <f t="shared" si="62"/>
        <v>0.68000000000000238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1306</v>
      </c>
      <c r="H153" s="84">
        <f t="shared" si="97"/>
        <v>24709.52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2009.2307692307681</v>
      </c>
      <c r="O153" s="47">
        <f t="shared" si="99"/>
        <v>401.84615384615364</v>
      </c>
      <c r="P153" s="48">
        <f t="shared" si="94"/>
        <v>0</v>
      </c>
      <c r="Q153" s="49">
        <f t="shared" si="95"/>
        <v>-38.153846153846359</v>
      </c>
      <c r="R153" s="425">
        <f t="shared" si="96"/>
        <v>0.91328671328671285</v>
      </c>
      <c r="S153" s="507"/>
      <c r="T153" s="261">
        <v>0.77847222222222212</v>
      </c>
      <c r="U153" s="63">
        <v>0.80555555555555547</v>
      </c>
      <c r="V153" s="422">
        <v>5</v>
      </c>
      <c r="W153" s="418">
        <f t="shared" si="100"/>
        <v>39.000000000000021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-190.76923076923185</v>
      </c>
      <c r="AG153" s="125">
        <f t="shared" si="62"/>
        <v>0.91328671328671285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1168</v>
      </c>
      <c r="H154" s="84">
        <f t="shared" si="97"/>
        <v>20685.280000000002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1946.6666666666654</v>
      </c>
      <c r="O154" s="47">
        <f t="shared" si="99"/>
        <v>389.33333333333309</v>
      </c>
      <c r="P154" s="48">
        <f t="shared" si="94"/>
        <v>0</v>
      </c>
      <c r="Q154" s="49">
        <f t="shared" si="95"/>
        <v>-50.666666666666913</v>
      </c>
      <c r="R154" s="425">
        <f t="shared" si="96"/>
        <v>0.88484848484848433</v>
      </c>
      <c r="S154" s="507"/>
      <c r="T154" s="261">
        <v>0.80902777777777768</v>
      </c>
      <c r="U154" s="63">
        <v>0.8340277777777777</v>
      </c>
      <c r="V154" s="422">
        <v>5</v>
      </c>
      <c r="W154" s="418">
        <f t="shared" si="100"/>
        <v>36.000000000000028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-253.33333333333462</v>
      </c>
      <c r="AG154" s="125">
        <f t="shared" si="62"/>
        <v>0.88484848484848422</v>
      </c>
      <c r="AH154" s="508"/>
    </row>
    <row r="155" spans="1:34" s="218" customFormat="1" ht="19.149999999999999" customHeight="1">
      <c r="A155" s="505"/>
      <c r="B155" s="435" t="s">
        <v>227</v>
      </c>
      <c r="C155" s="221"/>
      <c r="D155" s="251" t="s">
        <v>267</v>
      </c>
      <c r="E155" s="60"/>
      <c r="F155" s="350">
        <v>51.06</v>
      </c>
      <c r="G155" s="57">
        <v>1898</v>
      </c>
      <c r="H155" s="84">
        <f t="shared" si="97"/>
        <v>96911.88</v>
      </c>
      <c r="I155" s="260"/>
      <c r="J155" s="87">
        <v>16</v>
      </c>
      <c r="K155" s="57">
        <v>1500</v>
      </c>
      <c r="L155" s="86">
        <v>93.75</v>
      </c>
      <c r="M155" s="199">
        <v>16</v>
      </c>
      <c r="N155" s="44">
        <f t="shared" si="98"/>
        <v>1224.516129032258</v>
      </c>
      <c r="O155" s="47">
        <f t="shared" si="99"/>
        <v>76.532258064516128</v>
      </c>
      <c r="P155" s="48">
        <f t="shared" si="94"/>
        <v>0</v>
      </c>
      <c r="Q155" s="49">
        <f t="shared" si="95"/>
        <v>-17.217741935483872</v>
      </c>
      <c r="R155" s="425">
        <f t="shared" si="96"/>
        <v>0.81634408602150532</v>
      </c>
      <c r="S155" s="507"/>
      <c r="T155" s="261">
        <v>0.84930555555555542</v>
      </c>
      <c r="U155" s="63">
        <v>0.91388888888888875</v>
      </c>
      <c r="V155" s="422">
        <v>22</v>
      </c>
      <c r="W155" s="418">
        <f t="shared" si="100"/>
        <v>92.999999999999986</v>
      </c>
      <c r="X155" s="219">
        <v>0.83888888888888891</v>
      </c>
      <c r="Y155" s="219">
        <v>0.84861111111111109</v>
      </c>
      <c r="Z155" s="217"/>
      <c r="AA155" s="217"/>
      <c r="AB155" s="447"/>
      <c r="AC155" s="447"/>
      <c r="AD155" s="221">
        <v>1</v>
      </c>
      <c r="AE155" s="221">
        <v>1</v>
      </c>
      <c r="AF155" s="48">
        <f t="shared" si="61"/>
        <v>-275.48387096774195</v>
      </c>
      <c r="AG155" s="125">
        <f t="shared" si="62"/>
        <v>0.81634408602150532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10.75</v>
      </c>
      <c r="K160" s="269">
        <v>1800</v>
      </c>
      <c r="L160" s="270">
        <v>210.26041666666666</v>
      </c>
      <c r="M160" s="269">
        <f t="shared" ref="M160:O160" si="101">AVERAGE(M148:M159)</f>
        <v>10.75</v>
      </c>
      <c r="N160" s="269">
        <f t="shared" si="101"/>
        <v>1456.0275957323565</v>
      </c>
      <c r="O160" s="270">
        <f t="shared" si="101"/>
        <v>175.83695983184577</v>
      </c>
      <c r="P160" s="65">
        <f t="shared" ref="P160:P163" si="102">M160-J160</f>
        <v>0</v>
      </c>
      <c r="Q160" s="74">
        <f t="shared" ref="Q160:Q163" si="103">O160-L160</f>
        <v>-34.423456834820882</v>
      </c>
      <c r="R160" s="271">
        <f>O160/L160</f>
        <v>0.83628180053788437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1</v>
      </c>
      <c r="AF160" s="65">
        <f t="shared" si="61"/>
        <v>-343.97240426764347</v>
      </c>
      <c r="AG160" s="129">
        <f t="shared" si="62"/>
        <v>0.80890421985130923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3258.4500000000003</v>
      </c>
      <c r="H161" s="84">
        <f t="shared" ref="H161:H170" si="104">F161*G161</f>
        <v>98177.098500000007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1170.7005988023955</v>
      </c>
      <c r="O161" s="86">
        <f t="shared" ref="O161:O166" si="106">N161/M161</f>
        <v>65.038922155688638</v>
      </c>
      <c r="P161" s="54">
        <f t="shared" si="102"/>
        <v>0</v>
      </c>
      <c r="Q161" s="88">
        <f t="shared" si="103"/>
        <v>-1.6277445109780331</v>
      </c>
      <c r="R161" s="428">
        <f t="shared" ref="R161:R163" si="107">O161/L161</f>
        <v>0.97558383233532953</v>
      </c>
      <c r="S161" s="468">
        <f>R173</f>
        <v>0.91556943710512784</v>
      </c>
      <c r="T161" s="89">
        <v>0.16666666666666666</v>
      </c>
      <c r="U161" s="89">
        <v>0.28263888888888888</v>
      </c>
      <c r="V161" s="435">
        <v>5</v>
      </c>
      <c r="W161" s="90">
        <f t="shared" ref="W161:W172" si="108">(U161-T161)*24*60</f>
        <v>167</v>
      </c>
      <c r="X161" s="96"/>
      <c r="Y161" s="96"/>
      <c r="Z161" s="54"/>
      <c r="AA161" s="54"/>
      <c r="AB161" s="447"/>
      <c r="AC161" s="447"/>
      <c r="AD161" s="435">
        <v>1</v>
      </c>
      <c r="AE161" s="435"/>
      <c r="AF161" s="54">
        <f t="shared" si="61"/>
        <v>-29.299401197604539</v>
      </c>
      <c r="AG161" s="428">
        <f t="shared" si="62"/>
        <v>0.97558383233532953</v>
      </c>
      <c r="AH161" s="468">
        <f>AG173</f>
        <v>0.92314562347271611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3761</v>
      </c>
      <c r="H162" s="84">
        <f t="shared" si="104"/>
        <v>128739.02999999998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2149.1428571428564</v>
      </c>
      <c r="O162" s="86">
        <f t="shared" si="106"/>
        <v>165.31868131868126</v>
      </c>
      <c r="P162" s="54">
        <f t="shared" si="102"/>
        <v>0</v>
      </c>
      <c r="Q162" s="88">
        <f t="shared" si="103"/>
        <v>-7.7582417582418088</v>
      </c>
      <c r="R162" s="428">
        <f t="shared" si="107"/>
        <v>0.9551746031746029</v>
      </c>
      <c r="S162" s="468"/>
      <c r="T162" s="89">
        <v>0.2986111111111111</v>
      </c>
      <c r="U162" s="89">
        <v>0.37152777777777779</v>
      </c>
      <c r="V162" s="435">
        <v>23</v>
      </c>
      <c r="W162" s="90">
        <f t="shared" si="108"/>
        <v>105.00000000000003</v>
      </c>
      <c r="X162" s="96">
        <v>0.28750000000000003</v>
      </c>
      <c r="Y162" s="96">
        <v>0.29722222222222222</v>
      </c>
      <c r="Z162" s="54"/>
      <c r="AA162" s="54"/>
      <c r="AB162" s="447"/>
      <c r="AC162" s="447"/>
      <c r="AD162" s="435"/>
      <c r="AE162" s="435"/>
      <c r="AF162" s="54">
        <f t="shared" si="61"/>
        <v>-100.85714285714357</v>
      </c>
      <c r="AG162" s="428">
        <f t="shared" si="62"/>
        <v>0.9551746031746029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256</v>
      </c>
      <c r="E163" s="248"/>
      <c r="F163" s="349">
        <v>36.409999999999997</v>
      </c>
      <c r="G163" s="57">
        <v>3281.2000000000003</v>
      </c>
      <c r="H163" s="84">
        <f t="shared" si="104"/>
        <v>119468.492</v>
      </c>
      <c r="I163" s="435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2400.878048780487</v>
      </c>
      <c r="O163" s="86">
        <f t="shared" si="106"/>
        <v>240.0878048780487</v>
      </c>
      <c r="P163" s="54">
        <f t="shared" si="102"/>
        <v>0</v>
      </c>
      <c r="Q163" s="88">
        <f t="shared" si="103"/>
        <v>-36.812195121951277</v>
      </c>
      <c r="R163" s="428">
        <f t="shared" si="107"/>
        <v>0.86705599450360682</v>
      </c>
      <c r="S163" s="468"/>
      <c r="T163" s="89">
        <v>0.37638888888888888</v>
      </c>
      <c r="U163" s="89">
        <v>0.43333333333333335</v>
      </c>
      <c r="V163" s="435">
        <v>7</v>
      </c>
      <c r="W163" s="90">
        <f t="shared" si="108"/>
        <v>82.000000000000028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-368.12195121951299</v>
      </c>
      <c r="AG163" s="428">
        <f t="shared" si="62"/>
        <v>0.86705599450360671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216</v>
      </c>
      <c r="E164" s="273"/>
      <c r="F164" s="349">
        <v>35.83</v>
      </c>
      <c r="G164" s="57">
        <v>3401.4</v>
      </c>
      <c r="H164" s="84">
        <f t="shared" si="104"/>
        <v>121872.162</v>
      </c>
      <c r="I164" s="435"/>
      <c r="J164" s="87">
        <v>11</v>
      </c>
      <c r="K164" s="57">
        <v>2250</v>
      </c>
      <c r="L164" s="86">
        <v>204.54545454545453</v>
      </c>
      <c r="M164" s="87">
        <v>11</v>
      </c>
      <c r="N164" s="57">
        <f t="shared" si="105"/>
        <v>2171.106382978724</v>
      </c>
      <c r="O164" s="86">
        <f t="shared" si="106"/>
        <v>197.37330754352035</v>
      </c>
      <c r="P164" s="54">
        <f>M164-J164</f>
        <v>0</v>
      </c>
      <c r="Q164" s="88">
        <f>O164-L164</f>
        <v>-7.172147001934178</v>
      </c>
      <c r="R164" s="428">
        <f>O164/L164</f>
        <v>0.96493617021276623</v>
      </c>
      <c r="S164" s="468"/>
      <c r="T164" s="89">
        <v>0.43819444444444444</v>
      </c>
      <c r="U164" s="89">
        <v>0.50347222222222221</v>
      </c>
      <c r="V164" s="435">
        <v>7</v>
      </c>
      <c r="W164" s="90">
        <f t="shared" si="108"/>
        <v>93.999999999999986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-78.893617021275986</v>
      </c>
      <c r="AG164" s="428">
        <f>N164/K164</f>
        <v>0.96493617021276623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4921.8</v>
      </c>
      <c r="H165" s="84">
        <f t="shared" si="104"/>
        <v>179202.73799999998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2420.5573770491796</v>
      </c>
      <c r="O165" s="86">
        <f t="shared" si="106"/>
        <v>242.05573770491796</v>
      </c>
      <c r="P165" s="54">
        <f t="shared" ref="P165:P166" si="109">M165-J165</f>
        <v>0</v>
      </c>
      <c r="Q165" s="88">
        <f t="shared" ref="Q165:Q166" si="110">O165-L165</f>
        <v>-34.844262295082018</v>
      </c>
      <c r="R165" s="428">
        <f t="shared" ref="R165:R166" si="111">O165/L165</f>
        <v>0.87416301085199699</v>
      </c>
      <c r="S165" s="468"/>
      <c r="T165" s="89">
        <v>0.54374999999999996</v>
      </c>
      <c r="U165" s="89">
        <v>0.62847222222222221</v>
      </c>
      <c r="V165" s="435">
        <v>5</v>
      </c>
      <c r="W165" s="90">
        <f t="shared" si="108"/>
        <v>122.00000000000004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-348.44262295082035</v>
      </c>
      <c r="AG165" s="428">
        <f>N165/K165</f>
        <v>0.87416301085199699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298</v>
      </c>
      <c r="E166" s="83"/>
      <c r="F166" s="349">
        <v>30.13</v>
      </c>
      <c r="G166" s="57">
        <v>1754.55</v>
      </c>
      <c r="H166" s="84">
        <f t="shared" si="104"/>
        <v>52864.591499999995</v>
      </c>
      <c r="I166" s="435">
        <v>1</v>
      </c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5"/>
        <v>1169.7</v>
      </c>
      <c r="O166" s="86">
        <f t="shared" si="106"/>
        <v>64.983333333333334</v>
      </c>
      <c r="P166" s="54">
        <f t="shared" si="109"/>
        <v>0</v>
      </c>
      <c r="Q166" s="88">
        <f t="shared" si="110"/>
        <v>-1.6833333333333371</v>
      </c>
      <c r="R166" s="428">
        <f t="shared" si="111"/>
        <v>0.97474999999999989</v>
      </c>
      <c r="S166" s="468"/>
      <c r="T166" s="89">
        <v>0.64374999999999993</v>
      </c>
      <c r="U166" s="89">
        <v>0.70624999999999993</v>
      </c>
      <c r="V166" s="435">
        <v>22</v>
      </c>
      <c r="W166" s="90">
        <f t="shared" si="108"/>
        <v>90</v>
      </c>
      <c r="X166" s="96">
        <v>0.6333333333333333</v>
      </c>
      <c r="Y166" s="96">
        <v>0.6430555555555556</v>
      </c>
      <c r="Z166" s="54"/>
      <c r="AA166" s="54"/>
      <c r="AB166" s="447"/>
      <c r="AC166" s="447"/>
      <c r="AD166" s="435"/>
      <c r="AE166" s="435"/>
      <c r="AF166" s="54">
        <f>N166-K166</f>
        <v>-30.299999999999955</v>
      </c>
      <c r="AG166" s="428">
        <f>N166/K166</f>
        <v>0.97475000000000001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13.333333333333334</v>
      </c>
      <c r="K173" s="101">
        <v>2073</v>
      </c>
      <c r="L173" s="104">
        <v>177.45928515928514</v>
      </c>
      <c r="M173" s="101">
        <f t="shared" ref="M173:O173" si="112">AVERAGE(M161:M172)</f>
        <v>13.333333333333334</v>
      </c>
      <c r="N173" s="101">
        <f t="shared" si="112"/>
        <v>1913.6808774589406</v>
      </c>
      <c r="O173" s="104">
        <f t="shared" si="112"/>
        <v>162.47629782236507</v>
      </c>
      <c r="P173" s="54">
        <f>M173-J173</f>
        <v>0</v>
      </c>
      <c r="Q173" s="88">
        <f>O173-L173</f>
        <v>-14.982987336920075</v>
      </c>
      <c r="R173" s="105">
        <f>O173/L173</f>
        <v>0.91556943710512784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0</v>
      </c>
      <c r="AF173" s="54">
        <f t="shared" si="61"/>
        <v>-159.31912254105941</v>
      </c>
      <c r="AG173" s="428">
        <f t="shared" si="62"/>
        <v>0.92314562347271611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34" priority="4" operator="greaterThan">
      <formula>0</formula>
    </cfRule>
  </conditionalFormatting>
  <conditionalFormatting sqref="Q5:Q173">
    <cfRule type="cellIs" dxfId="633" priority="7" operator="lessThan">
      <formula>0</formula>
    </cfRule>
  </conditionalFormatting>
  <conditionalFormatting sqref="R5:R173">
    <cfRule type="cellIs" dxfId="632" priority="5" operator="greaterThan">
      <formula>1</formula>
    </cfRule>
    <cfRule type="cellIs" dxfId="631" priority="6" operator="lessThan">
      <formula>0.8</formula>
    </cfRule>
  </conditionalFormatting>
  <conditionalFormatting sqref="S5:S11">
    <cfRule type="cellIs" dxfId="630" priority="20" operator="lessThan">
      <formula>0.8</formula>
    </cfRule>
  </conditionalFormatting>
  <conditionalFormatting sqref="S21:S29 AH21:AH29">
    <cfRule type="cellIs" dxfId="629" priority="13" operator="lessThan">
      <formula>0.8</formula>
    </cfRule>
  </conditionalFormatting>
  <conditionalFormatting sqref="S43:S72">
    <cfRule type="cellIs" dxfId="628" priority="10" operator="lessThan">
      <formula>0.8</formula>
    </cfRule>
  </conditionalFormatting>
  <conditionalFormatting sqref="S82:S91 AH82:AH91">
    <cfRule type="cellIs" dxfId="627" priority="12" operator="lessThan">
      <formula>0.8</formula>
    </cfRule>
  </conditionalFormatting>
  <conditionalFormatting sqref="S95:S104">
    <cfRule type="cellIs" dxfId="626" priority="8" operator="lessThan">
      <formula>0.8</formula>
    </cfRule>
  </conditionalFormatting>
  <conditionalFormatting sqref="S108:S109">
    <cfRule type="cellIs" dxfId="625" priority="9" operator="lessThan">
      <formula>0.8</formula>
    </cfRule>
  </conditionalFormatting>
  <conditionalFormatting sqref="S122:S135 AH135">
    <cfRule type="cellIs" dxfId="624" priority="21" operator="lessThan">
      <formula>0.8</formula>
    </cfRule>
  </conditionalFormatting>
  <conditionalFormatting sqref="S137 AH137">
    <cfRule type="cellIs" dxfId="623" priority="17" operator="lessThan">
      <formula>0.8</formula>
    </cfRule>
  </conditionalFormatting>
  <conditionalFormatting sqref="S139:S146 AH139:AH146">
    <cfRule type="cellIs" dxfId="622" priority="11" operator="lessThan">
      <formula>0.8</formula>
    </cfRule>
  </conditionalFormatting>
  <conditionalFormatting sqref="S148:S150">
    <cfRule type="cellIs" dxfId="621" priority="14" operator="lessThan">
      <formula>0.8</formula>
    </cfRule>
  </conditionalFormatting>
  <conditionalFormatting sqref="S161">
    <cfRule type="cellIs" dxfId="620" priority="25" operator="lessThan">
      <formula>0.8</formula>
    </cfRule>
  </conditionalFormatting>
  <conditionalFormatting sqref="AF5:AF173">
    <cfRule type="cellIs" dxfId="619" priority="3" operator="lessThan">
      <formula>0</formula>
    </cfRule>
  </conditionalFormatting>
  <conditionalFormatting sqref="AG5:AG173">
    <cfRule type="cellIs" dxfId="618" priority="1" operator="greaterThan">
      <formula>1</formula>
    </cfRule>
    <cfRule type="cellIs" dxfId="617" priority="2" operator="lessThan">
      <formula>0.8</formula>
    </cfRule>
  </conditionalFormatting>
  <conditionalFormatting sqref="AH5:AH9 S17:S18 AH17:AH18 AH57 AH95">
    <cfRule type="cellIs" dxfId="616" priority="26" operator="lessThan">
      <formula>0.8</formula>
    </cfRule>
  </conditionalFormatting>
  <conditionalFormatting sqref="AH31 S31:S32">
    <cfRule type="cellIs" dxfId="615" priority="22" operator="lessThan">
      <formula>0.8</formula>
    </cfRule>
  </conditionalFormatting>
  <conditionalFormatting sqref="AH70:AH72">
    <cfRule type="cellIs" dxfId="614" priority="19" operator="lessThan">
      <formula>0.8</formula>
    </cfRule>
  </conditionalFormatting>
  <conditionalFormatting sqref="AH97:AH98">
    <cfRule type="cellIs" dxfId="613" priority="18" operator="lessThan">
      <formula>0.8</formula>
    </cfRule>
  </conditionalFormatting>
  <conditionalFormatting sqref="AH100:AH107">
    <cfRule type="cellIs" dxfId="612" priority="16" operator="lessThan">
      <formula>0.8</formula>
    </cfRule>
  </conditionalFormatting>
  <conditionalFormatting sqref="AH109">
    <cfRule type="cellIs" dxfId="611" priority="24" operator="lessThan">
      <formula>0.8</formula>
    </cfRule>
  </conditionalFormatting>
  <conditionalFormatting sqref="AH148">
    <cfRule type="cellIs" dxfId="610" priority="23" operator="lessThan">
      <formula>0.8</formula>
    </cfRule>
  </conditionalFormatting>
  <conditionalFormatting sqref="AH150">
    <cfRule type="cellIs" dxfId="609" priority="15" operator="lessThan">
      <formula>0.8</formula>
    </cfRule>
  </conditionalFormatting>
  <dataValidations count="1">
    <dataValidation type="list" allowBlank="1" showInputMessage="1" showErrorMessage="1" sqref="AB5:AC173" xr:uid="{00000000-0002-0000-11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330</v>
      </c>
      <c r="E3" s="583"/>
      <c r="F3" s="572" t="s">
        <v>3</v>
      </c>
      <c r="G3" s="533"/>
      <c r="H3" s="584">
        <v>304672</v>
      </c>
      <c r="I3" s="585"/>
      <c r="J3" s="572" t="s">
        <v>4</v>
      </c>
      <c r="K3" s="533"/>
      <c r="L3" s="577">
        <v>10107261.568730377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381.04671003265338</v>
      </c>
      <c r="G6" s="574"/>
      <c r="H6" s="552">
        <f>AVERAGE(D13:P13,Q13)</f>
        <v>143.78768719416968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15</v>
      </c>
      <c r="Q6" s="541">
        <v>9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337.70037801455771</v>
      </c>
      <c r="G7" s="545"/>
      <c r="H7" s="546">
        <f>AVERAGE(D14:P14,Q14)</f>
        <v>131.08116156698944</v>
      </c>
      <c r="I7" s="547"/>
      <c r="J7" s="546">
        <f>AVERAGE(D31:E31,G31:H31)</f>
        <v>715.332906881447</v>
      </c>
      <c r="K7" s="547"/>
      <c r="L7" s="548">
        <f>AVERAGE(K31:M31)</f>
        <v>798.4133496140239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0.91640159049068703</v>
      </c>
      <c r="G8" s="551"/>
      <c r="H8" s="550">
        <f>AVERAGE(D15:O15,P15:Q15)</f>
        <v>0.90712271238409237</v>
      </c>
      <c r="I8" s="551"/>
      <c r="J8" s="550">
        <f>AVERAGE(D32:E32,G32:H32)</f>
        <v>0.97083439872009714</v>
      </c>
      <c r="K8" s="551"/>
      <c r="L8" s="550">
        <f>AVERAGE(K32:M32)</f>
        <v>0.8871259440155822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140.19526758071652</v>
      </c>
      <c r="E13" s="19">
        <v>118.18015978321152</v>
      </c>
      <c r="F13" s="19">
        <v>150.49118084572805</v>
      </c>
      <c r="G13" s="19">
        <v>314.46258503401361</v>
      </c>
      <c r="H13" s="19">
        <v>228.57142857142858</v>
      </c>
      <c r="I13" s="19">
        <v>87.53217602830604</v>
      </c>
      <c r="J13" s="19">
        <v>91.158519091847253</v>
      </c>
      <c r="K13" s="19">
        <v>95.188048245614027</v>
      </c>
      <c r="L13" s="19">
        <v>86.666614794065779</v>
      </c>
      <c r="M13" s="19">
        <v>82.853021032974596</v>
      </c>
      <c r="N13" s="19">
        <v>88.025958482808335</v>
      </c>
      <c r="O13" s="19">
        <v>184.50833333333333</v>
      </c>
      <c r="P13" s="19">
        <v>195.19432789432787</v>
      </c>
      <c r="Q13" s="21">
        <v>150</v>
      </c>
    </row>
    <row r="14" spans="2:17" ht="39.950000000000003" customHeight="1">
      <c r="B14" s="525"/>
      <c r="C14" s="14" t="s">
        <v>42</v>
      </c>
      <c r="D14" s="19">
        <v>125.84362675478408</v>
      </c>
      <c r="E14" s="19">
        <v>104.2202867814968</v>
      </c>
      <c r="F14" s="19">
        <v>134.91080269955944</v>
      </c>
      <c r="G14" s="19">
        <v>285.69434836879668</v>
      </c>
      <c r="H14" s="19">
        <v>219.65232945905819</v>
      </c>
      <c r="I14" s="19">
        <v>77.308618949454925</v>
      </c>
      <c r="J14" s="19">
        <v>79.261342389351086</v>
      </c>
      <c r="K14" s="19">
        <v>81.851258255052826</v>
      </c>
      <c r="L14" s="19">
        <v>79.04898607994015</v>
      </c>
      <c r="M14" s="19">
        <v>75.868002061452131</v>
      </c>
      <c r="N14" s="19">
        <v>80.385091564797705</v>
      </c>
      <c r="O14" s="19">
        <v>158.1886855843882</v>
      </c>
      <c r="P14" s="19">
        <v>178.83035551719252</v>
      </c>
      <c r="Q14" s="9">
        <v>154.07252747252741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0.89763106077978294</v>
      </c>
      <c r="E15" s="10">
        <f t="shared" si="0"/>
        <v>0.88187634009530391</v>
      </c>
      <c r="F15" s="10">
        <f t="shared" si="0"/>
        <v>0.89646982594853575</v>
      </c>
      <c r="G15" s="10">
        <f t="shared" si="0"/>
        <v>0.90851618591729999</v>
      </c>
      <c r="H15" s="10">
        <f t="shared" si="0"/>
        <v>0.96097894138337958</v>
      </c>
      <c r="I15" s="10">
        <f t="shared" si="0"/>
        <v>0.88320229722673593</v>
      </c>
      <c r="J15" s="10">
        <f t="shared" si="0"/>
        <v>0.86948914022496238</v>
      </c>
      <c r="K15" s="10">
        <f t="shared" si="0"/>
        <v>0.85989007825700725</v>
      </c>
      <c r="L15" s="10">
        <f t="shared" si="0"/>
        <v>0.9121042314595259</v>
      </c>
      <c r="M15" s="10">
        <f t="shared" si="0"/>
        <v>0.91569385298886685</v>
      </c>
      <c r="N15" s="10">
        <f t="shared" si="0"/>
        <v>0.91319757206048591</v>
      </c>
      <c r="O15" s="10">
        <f t="shared" si="0"/>
        <v>0.85735252563689912</v>
      </c>
      <c r="P15" s="362">
        <f t="shared" si="0"/>
        <v>0.91616573824832503</v>
      </c>
      <c r="Q15" s="11">
        <f t="shared" si="0"/>
        <v>1.0271501831501828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0.38194444444444442</v>
      </c>
    </row>
    <row r="17" spans="2:23" ht="22.9" customHeight="1">
      <c r="B17" s="528"/>
      <c r="C17" s="360" t="s">
        <v>46</v>
      </c>
      <c r="D17" s="12">
        <v>0.77152777777777759</v>
      </c>
      <c r="E17" s="12">
        <v>0.65763888888888888</v>
      </c>
      <c r="F17" s="12">
        <v>0.65069444444444435</v>
      </c>
      <c r="G17" s="12">
        <v>0.62569444444444444</v>
      </c>
      <c r="H17" s="12">
        <v>0.65347222222222223</v>
      </c>
      <c r="I17" s="12">
        <v>0.78333333333333333</v>
      </c>
      <c r="J17" s="12">
        <v>0.85833333333333317</v>
      </c>
      <c r="K17" s="12">
        <v>0.86458333333333315</v>
      </c>
      <c r="L17" s="12">
        <v>0.97430555555555542</v>
      </c>
      <c r="M17" s="12">
        <v>1.0180555555555555</v>
      </c>
      <c r="N17" s="12">
        <v>0.96944444444444411</v>
      </c>
      <c r="O17" s="22">
        <v>0.99305555555555547</v>
      </c>
      <c r="P17" s="12">
        <v>0.67916666666666659</v>
      </c>
      <c r="Q17" s="363">
        <v>0.51041666666666663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>
        <v>1</v>
      </c>
      <c r="F20" s="365">
        <v>1</v>
      </c>
      <c r="G20" s="365" t="s">
        <v>49</v>
      </c>
      <c r="H20" s="365">
        <v>1</v>
      </c>
      <c r="I20" s="365">
        <v>2</v>
      </c>
      <c r="J20" s="365" t="s">
        <v>49</v>
      </c>
      <c r="K20" s="365">
        <v>3</v>
      </c>
      <c r="L20" s="365">
        <v>1</v>
      </c>
      <c r="M20" s="365">
        <v>2</v>
      </c>
      <c r="N20" s="365">
        <v>2</v>
      </c>
      <c r="O20" s="365">
        <v>1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>
        <v>3</v>
      </c>
      <c r="E21" s="365" t="s">
        <v>49</v>
      </c>
      <c r="F21" s="365" t="s">
        <v>49</v>
      </c>
      <c r="G21" s="365" t="s">
        <v>49</v>
      </c>
      <c r="H21" s="365" t="s">
        <v>49</v>
      </c>
      <c r="I21" s="365" t="s">
        <v>49</v>
      </c>
      <c r="J21" s="365">
        <v>2</v>
      </c>
      <c r="K21" s="365">
        <v>3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18.714285714285715</v>
      </c>
      <c r="E22" s="367">
        <v>17.285714285714285</v>
      </c>
      <c r="F22" s="367">
        <v>15.125</v>
      </c>
      <c r="G22" s="367">
        <v>6</v>
      </c>
      <c r="H22" s="367">
        <v>6.6</v>
      </c>
      <c r="I22" s="367">
        <v>17.714285714285715</v>
      </c>
      <c r="J22" s="367">
        <v>18.399999999999999</v>
      </c>
      <c r="K22" s="367">
        <v>19</v>
      </c>
      <c r="L22" s="367">
        <v>18.111111111111111</v>
      </c>
      <c r="M22" s="367">
        <v>18.399999999999999</v>
      </c>
      <c r="N22" s="367">
        <v>17.222222222222221</v>
      </c>
      <c r="O22" s="367">
        <v>12</v>
      </c>
      <c r="P22" s="367">
        <v>12.666666666666666</v>
      </c>
      <c r="Q22" s="368">
        <v>12.666666666666666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180.83205415499543</v>
      </c>
      <c r="E31" s="8">
        <v>822.10444526233971</v>
      </c>
      <c r="F31" s="8">
        <v>0</v>
      </c>
      <c r="G31" s="8">
        <v>892.77258198600862</v>
      </c>
      <c r="H31" s="376">
        <v>965.62254612244408</v>
      </c>
      <c r="I31" s="375">
        <v>0</v>
      </c>
      <c r="J31" s="8">
        <v>0</v>
      </c>
      <c r="K31" s="8">
        <v>629.16666666666526</v>
      </c>
      <c r="L31" s="8">
        <v>893.96544566544458</v>
      </c>
      <c r="M31" s="376">
        <v>872.10793650996197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0.82196388252270647</v>
      </c>
      <c r="E32" s="10">
        <f t="shared" si="1"/>
        <v>0.99649023668162384</v>
      </c>
      <c r="F32" s="10">
        <f t="shared" si="1"/>
        <v>0</v>
      </c>
      <c r="G32" s="10">
        <f t="shared" si="1"/>
        <v>0.99196953554000955</v>
      </c>
      <c r="H32" s="10">
        <f t="shared" si="1"/>
        <v>1.072913940136049</v>
      </c>
      <c r="I32" s="375">
        <f t="shared" si="1"/>
        <v>0</v>
      </c>
      <c r="J32" s="10">
        <f t="shared" si="1"/>
        <v>0</v>
      </c>
      <c r="K32" s="10">
        <f t="shared" si="1"/>
        <v>0.69907407407407252</v>
      </c>
      <c r="L32" s="10">
        <f t="shared" si="1"/>
        <v>0.99329493962827176</v>
      </c>
      <c r="M32" s="11">
        <f t="shared" si="1"/>
        <v>0.96900881834440222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2774.9999999999914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0.75694444444444453</v>
      </c>
      <c r="E34" s="12">
        <v>0.37847222222222227</v>
      </c>
      <c r="F34" s="12">
        <v>0</v>
      </c>
      <c r="G34" s="12">
        <v>1049.4736842105212</v>
      </c>
      <c r="H34" s="363">
        <v>0.48819444444444443</v>
      </c>
      <c r="I34" s="23">
        <v>0</v>
      </c>
      <c r="J34" s="12">
        <v>0</v>
      </c>
      <c r="K34" s="12">
        <v>0.83333333333333337</v>
      </c>
      <c r="L34" s="12">
        <v>46211.052083333336</v>
      </c>
      <c r="M34" s="13">
        <v>46211.041666666664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1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4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79998168889431442"/>
    <pageSetUpPr fitToPage="1"/>
  </sheetPr>
  <dimension ref="A1:R126"/>
  <sheetViews>
    <sheetView topLeftCell="A79" zoomScale="70" zoomScaleNormal="70" workbookViewId="0">
      <selection activeCell="P114" sqref="P113:P114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94818</v>
      </c>
      <c r="F1" s="278" t="s">
        <v>4</v>
      </c>
      <c r="G1" s="279">
        <f>SUM(H5:H124)</f>
        <v>1588043.2767532468</v>
      </c>
      <c r="H1" s="280" t="s">
        <v>80</v>
      </c>
      <c r="I1" s="281">
        <f>+J16+J64+J24+J38+J51+J81+J100+J91+J57+J124+J111</f>
        <v>42.578571428571429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331</v>
      </c>
      <c r="B2" s="634"/>
      <c r="C2" s="283"/>
      <c r="D2" s="409" t="s">
        <v>84</v>
      </c>
      <c r="E2" s="284">
        <f>AVERAGE(L16,L24,L38,L51,L100,L111,L91)</f>
        <v>536.02822784439445</v>
      </c>
      <c r="F2" s="285" t="s">
        <v>85</v>
      </c>
      <c r="G2" s="286">
        <f>G1/E1</f>
        <v>16.748331295252449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904</v>
      </c>
      <c r="H5" s="291">
        <f>F5*G5</f>
        <v>23178.560000000001</v>
      </c>
      <c r="I5" s="412"/>
      <c r="J5" s="292">
        <v>10</v>
      </c>
      <c r="K5" s="293">
        <f t="shared" ref="K5:K7" si="0">G5/P5*60</f>
        <v>1549.714285714284</v>
      </c>
      <c r="L5" s="294">
        <f t="shared" ref="L5:L7" si="1">K5/J5</f>
        <v>154.97142857142839</v>
      </c>
      <c r="M5" s="295">
        <v>0.38194444444444442</v>
      </c>
      <c r="N5" s="295">
        <v>0.40625</v>
      </c>
      <c r="O5" s="289">
        <v>5</v>
      </c>
      <c r="P5" s="415">
        <f t="shared" ref="P5:P7" si="2">(N5-M5)*24*60</f>
        <v>35.000000000000036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2226</v>
      </c>
      <c r="H6" s="291">
        <f t="shared" ref="H6:H15" si="3">F6*G6</f>
        <v>66446.100000000006</v>
      </c>
      <c r="I6" s="412"/>
      <c r="J6" s="292">
        <v>12</v>
      </c>
      <c r="K6" s="293">
        <f t="shared" si="0"/>
        <v>1780.8000000000006</v>
      </c>
      <c r="L6" s="294">
        <f t="shared" si="1"/>
        <v>148.40000000000006</v>
      </c>
      <c r="M6" s="295">
        <v>0.40972222222222227</v>
      </c>
      <c r="N6" s="295">
        <v>0.46180555555555558</v>
      </c>
      <c r="O6" s="289">
        <v>5</v>
      </c>
      <c r="P6" s="415">
        <f t="shared" si="2"/>
        <v>74.999999999999972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2065</v>
      </c>
      <c r="H7" s="291">
        <f t="shared" si="3"/>
        <v>60958.799999999996</v>
      </c>
      <c r="I7" s="412"/>
      <c r="J7" s="292">
        <v>12</v>
      </c>
      <c r="K7" s="293">
        <f t="shared" si="0"/>
        <v>1906.1538461538457</v>
      </c>
      <c r="L7" s="294">
        <f t="shared" si="1"/>
        <v>158.84615384615381</v>
      </c>
      <c r="M7" s="295">
        <v>0.46527777777777773</v>
      </c>
      <c r="N7" s="295">
        <v>0.51041666666666663</v>
      </c>
      <c r="O7" s="289">
        <v>5</v>
      </c>
      <c r="P7" s="415">
        <f t="shared" si="2"/>
        <v>65.000000000000014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1745.5560439560434</v>
      </c>
      <c r="L16" s="303">
        <f>AVERAGE(L5:L15)</f>
        <v>154.07252747252741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2242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1582.5882352941187</v>
      </c>
      <c r="L17" s="294">
        <f>K17/J17</f>
        <v>175.84313725490208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2059</v>
      </c>
      <c r="H18" s="291">
        <f t="shared" si="4"/>
        <v>0</v>
      </c>
      <c r="I18" s="412"/>
      <c r="J18" s="292">
        <v>9</v>
      </c>
      <c r="K18" s="293">
        <f t="shared" si="5"/>
        <v>1647.1999999999998</v>
      </c>
      <c r="L18" s="294">
        <f t="shared" ref="L18:L20" si="6">K18/J18</f>
        <v>183.02222222222221</v>
      </c>
      <c r="M18" s="295">
        <v>0.23611111111111113</v>
      </c>
      <c r="N18" s="295">
        <v>0.28819444444444448</v>
      </c>
      <c r="O18" s="289">
        <v>5</v>
      </c>
      <c r="P18" s="415">
        <f t="shared" ref="P18:P20" si="7">(N18-M18)*24*60</f>
        <v>75.000000000000014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3748</v>
      </c>
      <c r="H19" s="291">
        <f t="shared" si="4"/>
        <v>73573.239999999991</v>
      </c>
      <c r="I19" s="412"/>
      <c r="J19" s="292">
        <v>15</v>
      </c>
      <c r="K19" s="293">
        <f t="shared" si="5"/>
        <v>3212.5714285714325</v>
      </c>
      <c r="L19" s="294">
        <f t="shared" si="6"/>
        <v>214.17142857142883</v>
      </c>
      <c r="M19" s="295">
        <v>0.29166666666666669</v>
      </c>
      <c r="N19" s="295">
        <v>0.34027777777777773</v>
      </c>
      <c r="O19" s="289">
        <v>5</v>
      </c>
      <c r="P19" s="415">
        <f t="shared" si="7"/>
        <v>69.999999999999915</v>
      </c>
      <c r="Q19" s="296">
        <v>0.34722222222222227</v>
      </c>
      <c r="R19" s="296">
        <v>0.37847222222222227</v>
      </c>
    </row>
    <row r="20" spans="1:18" ht="15.75" customHeight="1">
      <c r="A20" s="625"/>
      <c r="B20" s="290">
        <v>0</v>
      </c>
      <c r="C20" s="411"/>
      <c r="D20" s="306" t="s">
        <v>332</v>
      </c>
      <c r="E20" s="306"/>
      <c r="F20" s="397" t="s">
        <v>109</v>
      </c>
      <c r="G20" s="410">
        <v>8767</v>
      </c>
      <c r="H20" s="291">
        <f t="shared" si="4"/>
        <v>0</v>
      </c>
      <c r="I20" s="412"/>
      <c r="J20" s="292">
        <v>10</v>
      </c>
      <c r="K20" s="293">
        <f t="shared" si="5"/>
        <v>1502.9142857142854</v>
      </c>
      <c r="L20" s="294">
        <f t="shared" si="6"/>
        <v>150.29142857142853</v>
      </c>
      <c r="M20" s="295">
        <v>0.51388888888888895</v>
      </c>
      <c r="N20" s="295">
        <v>0.75694444444444453</v>
      </c>
      <c r="O20" s="289">
        <v>5</v>
      </c>
      <c r="P20" s="415">
        <f t="shared" si="7"/>
        <v>350.00000000000006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1986.318487394959</v>
      </c>
      <c r="L24" s="303">
        <f>AVERAGE(L17:L23)</f>
        <v>180.83205415499543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1651</v>
      </c>
      <c r="H25" s="291">
        <f t="shared" ref="H25:H37" si="8">F25*G25</f>
        <v>30593.030000000002</v>
      </c>
      <c r="I25" s="412"/>
      <c r="J25" s="292">
        <v>3</v>
      </c>
      <c r="K25" s="293">
        <f t="shared" ref="K25:K28" si="9">G25/P25*60</f>
        <v>2751.6666666666642</v>
      </c>
      <c r="L25" s="294">
        <f t="shared" ref="L25:L28" si="10">K25/J25</f>
        <v>917.22222222222138</v>
      </c>
      <c r="M25" s="295">
        <v>0.18055555555555555</v>
      </c>
      <c r="N25" s="295">
        <v>0.20555555555555557</v>
      </c>
      <c r="O25" s="289">
        <v>20</v>
      </c>
      <c r="P25" s="415">
        <f t="shared" ref="P25:P28" si="11">(N25-M25)*24*60</f>
        <v>36.000000000000028</v>
      </c>
      <c r="Q25" s="296">
        <v>0.20555555555555557</v>
      </c>
      <c r="R25" s="296">
        <v>0.24722222222222223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868</v>
      </c>
      <c r="H26" s="291">
        <f t="shared" si="8"/>
        <v>13046.039999999999</v>
      </c>
      <c r="I26" s="412"/>
      <c r="J26" s="292">
        <v>4</v>
      </c>
      <c r="K26" s="293">
        <f t="shared" si="9"/>
        <v>2741.0526315789452</v>
      </c>
      <c r="L26" s="294">
        <f t="shared" si="10"/>
        <v>685.26315789473631</v>
      </c>
      <c r="M26" s="295">
        <v>0.26458333333333334</v>
      </c>
      <c r="N26" s="295">
        <v>0.27777777777777779</v>
      </c>
      <c r="O26" s="289">
        <v>25</v>
      </c>
      <c r="P26" s="415">
        <f t="shared" si="11"/>
        <v>19.000000000000014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3070</v>
      </c>
      <c r="H27" s="291">
        <f t="shared" si="8"/>
        <v>55812.6</v>
      </c>
      <c r="I27" s="412"/>
      <c r="J27" s="292">
        <v>4</v>
      </c>
      <c r="K27" s="293">
        <f t="shared" si="9"/>
        <v>2790.9090909090937</v>
      </c>
      <c r="L27" s="294">
        <f t="shared" si="10"/>
        <v>697.72727272727343</v>
      </c>
      <c r="M27" s="295">
        <v>0.29166666666666669</v>
      </c>
      <c r="N27" s="295">
        <v>0.33749999999999997</v>
      </c>
      <c r="O27" s="289">
        <v>20</v>
      </c>
      <c r="P27" s="415">
        <f t="shared" si="11"/>
        <v>65.999999999999929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1927</v>
      </c>
      <c r="H28" s="291">
        <f t="shared" si="8"/>
        <v>48040.11</v>
      </c>
      <c r="I28" s="412"/>
      <c r="J28" s="292">
        <v>3</v>
      </c>
      <c r="K28" s="293">
        <f t="shared" si="9"/>
        <v>2964.6153846153829</v>
      </c>
      <c r="L28" s="294">
        <f t="shared" si="10"/>
        <v>988.20512820512761</v>
      </c>
      <c r="M28" s="295">
        <v>0.35138888888888892</v>
      </c>
      <c r="N28" s="295">
        <v>0.37847222222222227</v>
      </c>
      <c r="O28" s="289">
        <v>20</v>
      </c>
      <c r="P28" s="415">
        <f t="shared" si="11"/>
        <v>39.000000000000021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2812.0609434425214</v>
      </c>
      <c r="L38" s="303">
        <f>AVERAGE(L25:L37)</f>
        <v>822.10444526233971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997</v>
      </c>
      <c r="H52" s="291">
        <f>F52*G52</f>
        <v>18125.46</v>
      </c>
      <c r="I52" s="412"/>
      <c r="J52" s="292">
        <v>3</v>
      </c>
      <c r="K52" s="293">
        <f>G52/P52*60</f>
        <v>3148.4210526315637</v>
      </c>
      <c r="L52" s="294">
        <f>K52/J52</f>
        <v>1049.4736842105212</v>
      </c>
      <c r="M52" s="295">
        <v>0.30555555555555552</v>
      </c>
      <c r="N52" s="295">
        <v>0.31875000000000003</v>
      </c>
      <c r="O52" s="293">
        <v>20</v>
      </c>
      <c r="P52" s="415">
        <f>(N52-M52)*24*60</f>
        <v>19.000000000000092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632</v>
      </c>
      <c r="H53" s="291">
        <f t="shared" ref="H53:H116" si="13">F53*G53</f>
        <v>15818.960000000001</v>
      </c>
      <c r="I53" s="412"/>
      <c r="J53" s="292">
        <v>4</v>
      </c>
      <c r="K53" s="293">
        <f t="shared" ref="K53:K59" si="14">G53/P53*60</f>
        <v>3159.99999999999</v>
      </c>
      <c r="L53" s="294">
        <f t="shared" ref="L53:L59" si="15">K53/J53</f>
        <v>789.9999999999975</v>
      </c>
      <c r="M53" s="295">
        <v>0.33263888888888887</v>
      </c>
      <c r="N53" s="295">
        <v>0.34097222222222223</v>
      </c>
      <c r="O53" s="293">
        <v>20</v>
      </c>
      <c r="P53" s="415">
        <f t="shared" ref="P53:P59" si="16">(N53-M53)*24*60</f>
        <v>12.000000000000037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867</v>
      </c>
      <c r="H54" s="291">
        <f t="shared" si="13"/>
        <v>21518.94</v>
      </c>
      <c r="I54" s="412"/>
      <c r="J54" s="292">
        <v>4</v>
      </c>
      <c r="K54" s="293">
        <f t="shared" si="14"/>
        <v>3059.9999999999964</v>
      </c>
      <c r="L54" s="294">
        <f t="shared" si="15"/>
        <v>764.99999999999909</v>
      </c>
      <c r="M54" s="295">
        <v>0.35486111111111113</v>
      </c>
      <c r="N54" s="295">
        <v>0.3666666666666667</v>
      </c>
      <c r="O54" s="293">
        <v>20</v>
      </c>
      <c r="P54" s="415">
        <f t="shared" si="16"/>
        <v>17.000000000000021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555</v>
      </c>
      <c r="H55" s="291">
        <f t="shared" si="13"/>
        <v>13164.599999999999</v>
      </c>
      <c r="I55" s="412"/>
      <c r="J55" s="292">
        <v>4</v>
      </c>
      <c r="K55" s="293">
        <f t="shared" si="14"/>
        <v>2774.9999999999914</v>
      </c>
      <c r="L55" s="294">
        <f t="shared" si="15"/>
        <v>693.74999999999784</v>
      </c>
      <c r="M55" s="295">
        <v>0.38055555555555554</v>
      </c>
      <c r="N55" s="295">
        <v>0.3888888888888889</v>
      </c>
      <c r="O55" s="293">
        <v>20</v>
      </c>
      <c r="P55" s="415">
        <f t="shared" si="16"/>
        <v>12.000000000000037</v>
      </c>
      <c r="Q55" s="296">
        <v>0.3888888888888889</v>
      </c>
      <c r="R55" s="296">
        <v>0.43055555555555558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1238</v>
      </c>
      <c r="H56" s="291">
        <f t="shared" si="13"/>
        <v>37140</v>
      </c>
      <c r="I56" s="412"/>
      <c r="J56" s="292">
        <v>4</v>
      </c>
      <c r="K56" s="293">
        <f t="shared" si="14"/>
        <v>3095.0000000000009</v>
      </c>
      <c r="L56" s="294">
        <f t="shared" si="15"/>
        <v>773.75000000000023</v>
      </c>
      <c r="M56" s="295">
        <v>0.44791666666666669</v>
      </c>
      <c r="N56" s="295">
        <v>0.46458333333333335</v>
      </c>
      <c r="O56" s="293">
        <v>25</v>
      </c>
      <c r="P56" s="415">
        <f t="shared" si="16"/>
        <v>23.999999999999993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591</v>
      </c>
      <c r="H57" s="291">
        <f t="shared" si="13"/>
        <v>14893.199999999999</v>
      </c>
      <c r="I57" s="412"/>
      <c r="J57" s="292">
        <v>3</v>
      </c>
      <c r="K57" s="293">
        <f t="shared" si="14"/>
        <v>2954.9999999999905</v>
      </c>
      <c r="L57" s="294">
        <f t="shared" si="15"/>
        <v>984.99999999999682</v>
      </c>
      <c r="M57" s="295">
        <v>0.47847222222222219</v>
      </c>
      <c r="N57" s="295">
        <v>0.48680555555555555</v>
      </c>
      <c r="O57" s="293">
        <v>20</v>
      </c>
      <c r="P57" s="415">
        <f t="shared" si="16"/>
        <v>12.000000000000037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1415</v>
      </c>
      <c r="H58" s="291">
        <f t="shared" si="13"/>
        <v>29318.799999999999</v>
      </c>
      <c r="I58" s="412"/>
      <c r="J58" s="292">
        <v>3</v>
      </c>
      <c r="K58" s="293">
        <f t="shared" si="14"/>
        <v>3144.4444444444371</v>
      </c>
      <c r="L58" s="294">
        <f t="shared" si="15"/>
        <v>1048.1481481481458</v>
      </c>
      <c r="M58" s="295">
        <v>0.50069444444444444</v>
      </c>
      <c r="N58" s="295">
        <v>0.51944444444444449</v>
      </c>
      <c r="O58" s="293">
        <v>20</v>
      </c>
      <c r="P58" s="415">
        <f t="shared" si="16"/>
        <v>27.000000000000064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1763</v>
      </c>
      <c r="H59" s="291">
        <f t="shared" si="13"/>
        <v>30094.41</v>
      </c>
      <c r="I59" s="412"/>
      <c r="J59" s="292">
        <v>3</v>
      </c>
      <c r="K59" s="293">
        <f t="shared" si="14"/>
        <v>3111.1764705882315</v>
      </c>
      <c r="L59" s="294">
        <f t="shared" si="15"/>
        <v>1037.0588235294106</v>
      </c>
      <c r="M59" s="295">
        <v>0.53333333333333333</v>
      </c>
      <c r="N59" s="295">
        <v>0.55694444444444446</v>
      </c>
      <c r="O59" s="293">
        <v>20</v>
      </c>
      <c r="P59" s="415">
        <f t="shared" si="16"/>
        <v>34.000000000000043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3056.1302459580252</v>
      </c>
      <c r="L64" s="303">
        <f>AVERAGE(L52:L63)</f>
        <v>892.77258198600862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699</v>
      </c>
      <c r="H65" s="291">
        <f>F65*G65</f>
        <v>15574.99090909091</v>
      </c>
      <c r="I65" s="412"/>
      <c r="J65" s="292">
        <v>4</v>
      </c>
      <c r="K65" s="293">
        <f t="shared" ref="K65:K70" si="17">G65/P65*60</f>
        <v>2995.7142857142881</v>
      </c>
      <c r="L65" s="294">
        <f t="shared" ref="L65:L70" si="18">K65/J65</f>
        <v>748.92857142857201</v>
      </c>
      <c r="M65" s="295">
        <v>0.18055555555555555</v>
      </c>
      <c r="N65" s="295">
        <v>0.19027777777777777</v>
      </c>
      <c r="O65" s="293">
        <v>20</v>
      </c>
      <c r="P65" s="415">
        <f>(N65-M65)*24*60</f>
        <v>13.999999999999989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3200</v>
      </c>
      <c r="H66" s="291">
        <f t="shared" ref="H66:H74" si="19">F66*G66</f>
        <v>44896</v>
      </c>
      <c r="I66" s="412"/>
      <c r="J66" s="292">
        <v>3</v>
      </c>
      <c r="K66" s="293">
        <f t="shared" si="17"/>
        <v>3368.4210526315815</v>
      </c>
      <c r="L66" s="294">
        <f t="shared" si="18"/>
        <v>1122.8070175438604</v>
      </c>
      <c r="M66" s="295">
        <v>0.20416666666666669</v>
      </c>
      <c r="N66" s="295">
        <v>0.24374999999999999</v>
      </c>
      <c r="O66" s="293">
        <v>20</v>
      </c>
      <c r="P66" s="415">
        <f t="shared" ref="P66:P70" si="20">(N66-M66)*24*60</f>
        <v>56.999999999999957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1602</v>
      </c>
      <c r="H67" s="291">
        <f t="shared" si="19"/>
        <v>29124.36</v>
      </c>
      <c r="I67" s="412"/>
      <c r="J67" s="292">
        <v>3</v>
      </c>
      <c r="K67" s="293">
        <f t="shared" si="17"/>
        <v>3100.6451612903252</v>
      </c>
      <c r="L67" s="294">
        <f t="shared" si="18"/>
        <v>1033.5483870967751</v>
      </c>
      <c r="M67" s="295">
        <v>0.25763888888888892</v>
      </c>
      <c r="N67" s="295">
        <v>0.27916666666666667</v>
      </c>
      <c r="O67" s="293">
        <v>20</v>
      </c>
      <c r="P67" s="415">
        <f t="shared" si="20"/>
        <v>30.999999999999972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1664</v>
      </c>
      <c r="H68" s="291">
        <f t="shared" si="19"/>
        <v>29770.472727272725</v>
      </c>
      <c r="I68" s="412"/>
      <c r="J68" s="292">
        <v>3</v>
      </c>
      <c r="K68" s="293">
        <f t="shared" si="17"/>
        <v>3120.0000000000036</v>
      </c>
      <c r="L68" s="294">
        <f t="shared" si="18"/>
        <v>1040.0000000000011</v>
      </c>
      <c r="M68" s="295">
        <v>0.29305555555555557</v>
      </c>
      <c r="N68" s="295">
        <v>0.31527777777777777</v>
      </c>
      <c r="O68" s="293">
        <v>20</v>
      </c>
      <c r="P68" s="415">
        <f t="shared" si="20"/>
        <v>31.999999999999964</v>
      </c>
      <c r="Q68" s="296">
        <v>0.31527777777777777</v>
      </c>
      <c r="R68" s="296">
        <v>0.35694444444444445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2990</v>
      </c>
      <c r="H69" s="291">
        <f t="shared" si="19"/>
        <v>49813.4</v>
      </c>
      <c r="I69" s="412"/>
      <c r="J69" s="292">
        <v>4</v>
      </c>
      <c r="K69" s="293">
        <f t="shared" si="17"/>
        <v>3147.3684210526253</v>
      </c>
      <c r="L69" s="294">
        <f t="shared" si="18"/>
        <v>786.84210526315633</v>
      </c>
      <c r="M69" s="295">
        <v>0.3743055555555555</v>
      </c>
      <c r="N69" s="295">
        <v>0.41388888888888892</v>
      </c>
      <c r="O69" s="293">
        <v>25</v>
      </c>
      <c r="P69" s="415">
        <f t="shared" si="20"/>
        <v>57.000000000000114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4618</v>
      </c>
      <c r="H70" s="291">
        <f t="shared" si="19"/>
        <v>65971.428571428565</v>
      </c>
      <c r="I70" s="412"/>
      <c r="J70" s="292">
        <v>3</v>
      </c>
      <c r="K70" s="293">
        <f t="shared" si="17"/>
        <v>3184.827586206899</v>
      </c>
      <c r="L70" s="294">
        <f t="shared" si="18"/>
        <v>1061.6091954022997</v>
      </c>
      <c r="M70" s="295">
        <v>0.42777777777777781</v>
      </c>
      <c r="N70" s="295">
        <v>0.48819444444444443</v>
      </c>
      <c r="O70" s="293">
        <v>20</v>
      </c>
      <c r="P70" s="415">
        <f t="shared" si="20"/>
        <v>86.999999999999929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3152.829417815954</v>
      </c>
      <c r="L75" s="303">
        <f>AVERAGE(L65:L74)</f>
        <v>965.62254612244408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1444</v>
      </c>
      <c r="H92" s="291">
        <f t="shared" ref="H92:H99" si="22">F92*G92</f>
        <v>35435.760000000002</v>
      </c>
      <c r="I92" s="412"/>
      <c r="J92" s="292">
        <v>3</v>
      </c>
      <c r="K92" s="293">
        <f>G92/P92*60</f>
        <v>2165.9999999999991</v>
      </c>
      <c r="L92" s="294">
        <f t="shared" ref="L92:L94" si="23">K92/J92</f>
        <v>721.99999999999966</v>
      </c>
      <c r="M92" s="295">
        <v>0.72222222222222221</v>
      </c>
      <c r="N92" s="295">
        <v>0.75</v>
      </c>
      <c r="O92" s="289">
        <v>20</v>
      </c>
      <c r="P92" s="415">
        <f>(N92-M92)*24*60</f>
        <v>40.000000000000014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836</v>
      </c>
      <c r="H93" s="291">
        <f t="shared" si="22"/>
        <v>19453.72</v>
      </c>
      <c r="I93" s="412"/>
      <c r="J93" s="292">
        <v>4</v>
      </c>
      <c r="K93" s="293">
        <f t="shared" ref="K93:K94" si="24">G93/P93*60</f>
        <v>2507.9999999999886</v>
      </c>
      <c r="L93" s="294">
        <f t="shared" si="23"/>
        <v>626.99999999999716</v>
      </c>
      <c r="M93" s="295">
        <v>0.76388888888888884</v>
      </c>
      <c r="N93" s="295">
        <v>0.77777777777777779</v>
      </c>
      <c r="O93" s="289">
        <v>20</v>
      </c>
      <c r="P93" s="415">
        <f>(N93-M93)*24*60</f>
        <v>20.000000000000089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2154</v>
      </c>
      <c r="H94" s="291">
        <f t="shared" si="22"/>
        <v>52406.82</v>
      </c>
      <c r="I94" s="412"/>
      <c r="J94" s="292">
        <v>4</v>
      </c>
      <c r="K94" s="293">
        <f t="shared" si="24"/>
        <v>2153.9999999999959</v>
      </c>
      <c r="L94" s="294">
        <f t="shared" si="23"/>
        <v>538.49999999999898</v>
      </c>
      <c r="M94" s="295">
        <v>0.79166666666666663</v>
      </c>
      <c r="N94" s="295">
        <v>0.83333333333333337</v>
      </c>
      <c r="O94" s="289">
        <v>20</v>
      </c>
      <c r="P94" s="415">
        <f>(N94-M94)*24*60</f>
        <v>60.000000000000107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2275.9999999999945</v>
      </c>
      <c r="L100" s="303">
        <f>AVERAGE(L92:L99)</f>
        <v>629.16666666666526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1002</v>
      </c>
      <c r="H101" s="291">
        <f t="shared" ref="H101:H110" si="25">F101*G101</f>
        <v>25080.06</v>
      </c>
      <c r="I101" s="412"/>
      <c r="J101" s="292">
        <v>4</v>
      </c>
      <c r="K101" s="293">
        <f>G101/P101*60</f>
        <v>3005.9999999999864</v>
      </c>
      <c r="L101" s="294">
        <f t="shared" ref="L101:L105" si="26">K101/J101</f>
        <v>751.49999999999659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3223</v>
      </c>
      <c r="H102" s="291">
        <f t="shared" si="25"/>
        <v>92081.11</v>
      </c>
      <c r="I102" s="412"/>
      <c r="J102" s="292">
        <v>3</v>
      </c>
      <c r="K102" s="293">
        <f t="shared" ref="K102:K105" si="28">G102/P102*60</f>
        <v>2975.0769230769265</v>
      </c>
      <c r="L102" s="294">
        <f t="shared" si="26"/>
        <v>991.69230769230887</v>
      </c>
      <c r="M102" s="295">
        <v>0.75</v>
      </c>
      <c r="N102" s="295">
        <v>0.79513888888888884</v>
      </c>
      <c r="O102" s="289">
        <v>20</v>
      </c>
      <c r="P102" s="293">
        <f t="shared" si="27"/>
        <v>64.999999999999929</v>
      </c>
      <c r="Q102" s="296">
        <v>0.79513888888888884</v>
      </c>
      <c r="R102" s="296">
        <v>0.83680555555555547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1669</v>
      </c>
      <c r="H103" s="291">
        <f t="shared" si="25"/>
        <v>41424.58</v>
      </c>
      <c r="I103" s="412"/>
      <c r="J103" s="292">
        <v>4</v>
      </c>
      <c r="K103" s="293">
        <f t="shared" si="28"/>
        <v>2861.1428571428678</v>
      </c>
      <c r="L103" s="294">
        <f t="shared" si="26"/>
        <v>715.28571428571695</v>
      </c>
      <c r="M103" s="295">
        <v>0.85069444444444453</v>
      </c>
      <c r="N103" s="295">
        <v>0.875</v>
      </c>
      <c r="O103" s="289">
        <v>20</v>
      </c>
      <c r="P103" s="293">
        <f t="shared" si="27"/>
        <v>34.999999999999872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1779</v>
      </c>
      <c r="H104" s="291">
        <f t="shared" si="25"/>
        <v>53370</v>
      </c>
      <c r="I104" s="412"/>
      <c r="J104" s="292">
        <v>3</v>
      </c>
      <c r="K104" s="293">
        <f t="shared" si="28"/>
        <v>3049.714285714268</v>
      </c>
      <c r="L104" s="294">
        <f t="shared" si="26"/>
        <v>1016.5714285714226</v>
      </c>
      <c r="M104" s="295">
        <v>0.88888888888888884</v>
      </c>
      <c r="N104" s="295">
        <v>0.91319444444444453</v>
      </c>
      <c r="O104" s="289">
        <v>20</v>
      </c>
      <c r="P104" s="293">
        <f>(N104-M104)*24*60</f>
        <v>35.000000000000199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8953</v>
      </c>
      <c r="H105" s="291">
        <f t="shared" si="25"/>
        <v>127899.99999999997</v>
      </c>
      <c r="I105" s="412"/>
      <c r="J105" s="292">
        <v>3</v>
      </c>
      <c r="K105" s="293">
        <f t="shared" si="28"/>
        <v>2984.333333333333</v>
      </c>
      <c r="L105" s="294">
        <f t="shared" si="26"/>
        <v>994.77777777777771</v>
      </c>
      <c r="M105" s="295">
        <v>46210.927083333336</v>
      </c>
      <c r="N105" s="295">
        <v>46211.052083333336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5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5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2975.2534798534762</v>
      </c>
      <c r="L111" s="303">
        <f>AVERAGE(L101:L110)</f>
        <v>893.96544566544458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1256</v>
      </c>
      <c r="H112" s="329">
        <f t="shared" si="13"/>
        <v>20975.200000000001</v>
      </c>
      <c r="I112" s="412"/>
      <c r="J112" s="292">
        <v>3</v>
      </c>
      <c r="K112" s="293">
        <f t="shared" ref="K112:K118" si="29">G112/P112*60</f>
        <v>3014.3999999999915</v>
      </c>
      <c r="L112" s="294">
        <f t="shared" ref="L112:L118" si="30">K112/J112</f>
        <v>1004.7999999999971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1151</v>
      </c>
      <c r="H113" s="329">
        <f t="shared" si="13"/>
        <v>20925.18</v>
      </c>
      <c r="I113" s="412"/>
      <c r="J113" s="292">
        <v>4</v>
      </c>
      <c r="K113" s="293">
        <f t="shared" si="29"/>
        <v>2762.3999999999924</v>
      </c>
      <c r="L113" s="294">
        <f t="shared" si="30"/>
        <v>690.59999999999809</v>
      </c>
      <c r="M113" s="295">
        <v>0.75347222222222221</v>
      </c>
      <c r="N113" s="295">
        <v>0.77083333333333337</v>
      </c>
      <c r="O113" s="289">
        <v>20</v>
      </c>
      <c r="P113" s="415">
        <f t="shared" si="31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1235</v>
      </c>
      <c r="H114" s="329">
        <f t="shared" si="13"/>
        <v>22452.3</v>
      </c>
      <c r="I114" s="412"/>
      <c r="J114" s="292">
        <v>3</v>
      </c>
      <c r="K114" s="293">
        <f t="shared" si="29"/>
        <v>2963.9999999999914</v>
      </c>
      <c r="L114" s="294">
        <f t="shared" si="30"/>
        <v>987.99999999999716</v>
      </c>
      <c r="M114" s="295">
        <v>0.78472222222222221</v>
      </c>
      <c r="N114" s="295">
        <v>0.80208333333333337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5990</v>
      </c>
      <c r="H115" s="329">
        <f t="shared" si="13"/>
        <v>99793.4</v>
      </c>
      <c r="I115" s="412"/>
      <c r="J115" s="292">
        <v>4</v>
      </c>
      <c r="K115" s="293">
        <f t="shared" si="29"/>
        <v>2995.0000000000027</v>
      </c>
      <c r="L115" s="294">
        <f t="shared" si="30"/>
        <v>748.75000000000068</v>
      </c>
      <c r="M115" s="295">
        <v>0.81597222222222221</v>
      </c>
      <c r="N115" s="295">
        <v>0.89930555555555547</v>
      </c>
      <c r="O115" s="289">
        <v>20</v>
      </c>
      <c r="P115" s="415">
        <f t="shared" si="31"/>
        <v>119.99999999999989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1178</v>
      </c>
      <c r="H116" s="329">
        <f t="shared" si="13"/>
        <v>26247.981818181819</v>
      </c>
      <c r="I116" s="412"/>
      <c r="J116" s="292">
        <v>4</v>
      </c>
      <c r="K116" s="293">
        <f t="shared" si="29"/>
        <v>2827.200000000028</v>
      </c>
      <c r="L116" s="294">
        <f t="shared" si="30"/>
        <v>706.800000000007</v>
      </c>
      <c r="M116" s="295">
        <v>0.91319444444444453</v>
      </c>
      <c r="N116" s="331">
        <v>0.93055555555555547</v>
      </c>
      <c r="O116" s="289">
        <v>20</v>
      </c>
      <c r="P116" s="415">
        <f t="shared" si="31"/>
        <v>24.999999999999751</v>
      </c>
      <c r="Q116" s="296">
        <v>0.93055555555555547</v>
      </c>
      <c r="R116" s="296">
        <v>0.97222222222222221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3897</v>
      </c>
      <c r="H117" s="329">
        <f t="shared" ref="H117:H123" si="32">F117*G117</f>
        <v>69720.872727272726</v>
      </c>
      <c r="I117" s="412"/>
      <c r="J117" s="292">
        <v>3</v>
      </c>
      <c r="K117" s="293">
        <f t="shared" si="29"/>
        <v>2922.7500000425316</v>
      </c>
      <c r="L117" s="294">
        <f t="shared" si="30"/>
        <v>974.2500000141772</v>
      </c>
      <c r="M117" s="295">
        <v>46210.986111111109</v>
      </c>
      <c r="N117" s="295">
        <v>46211.041666666664</v>
      </c>
      <c r="O117" s="293">
        <v>20</v>
      </c>
      <c r="P117" s="415">
        <f t="shared" si="31"/>
        <v>79.999999998835847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6693</v>
      </c>
      <c r="H118" s="329">
        <f t="shared" si="32"/>
        <v>93902.79</v>
      </c>
      <c r="I118" s="412"/>
      <c r="J118" s="292">
        <v>3</v>
      </c>
      <c r="K118" s="293">
        <f t="shared" si="29"/>
        <v>2974.6666666666665</v>
      </c>
      <c r="L118" s="294">
        <f t="shared" si="30"/>
        <v>991.55555555555554</v>
      </c>
      <c r="M118" s="295">
        <v>5.5555555555555552E-2</v>
      </c>
      <c r="N118" s="295">
        <v>0.14930555555555555</v>
      </c>
      <c r="O118" s="293">
        <v>20</v>
      </c>
      <c r="P118" s="415">
        <f t="shared" si="31"/>
        <v>135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2922.9166666727433</v>
      </c>
      <c r="L124" s="303">
        <f>AVERAGE(L112:L123)</f>
        <v>872.10793650996197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10" activePane="bottomLeft" state="frozen"/>
      <selection pane="bottomLeft" activeCell="K130" sqref="K130"/>
      <selection activeCell="AD11" sqref="AD1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209854</v>
      </c>
      <c r="F1" s="421" t="s">
        <v>4</v>
      </c>
      <c r="G1" s="30">
        <f>SUM(H5:H173)</f>
        <v>8519218.2919771299</v>
      </c>
      <c r="H1" s="417" t="s">
        <v>166</v>
      </c>
      <c r="I1" s="31">
        <f>M17+M30+M43+M56+M69+M82+M95+M108+M121+M134+M147+M160+M173</f>
        <v>197.23928571428573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333</v>
      </c>
      <c r="B2" s="446"/>
      <c r="C2" s="420"/>
      <c r="D2" s="420" t="s">
        <v>84</v>
      </c>
      <c r="E2" s="34">
        <f>AVERAGE(O17,O30,O43,O56,O69,O82,O95,O108,O121,O134,O147,O160,O173)</f>
        <v>129.31259495887113</v>
      </c>
      <c r="F2" s="35" t="s">
        <v>85</v>
      </c>
      <c r="G2" s="36">
        <f>G1/E1</f>
        <v>40.595929989312232</v>
      </c>
      <c r="H2" s="417" t="s">
        <v>176</v>
      </c>
      <c r="I2" s="417">
        <f>COUNT(I5:I173)</f>
        <v>14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15</v>
      </c>
      <c r="AE2" s="38">
        <f>AE17+AE30+AE43+AE56+AE69+AE82+AE95+AE108+AE121+AE134+AE147+AE160+AE173</f>
        <v>9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5849.28</v>
      </c>
      <c r="H5" s="45">
        <f t="shared" ref="H5:H16" si="0">F5*G5</f>
        <v>221278.26239999998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2371.3297297297304</v>
      </c>
      <c r="O5" s="47">
        <f t="shared" ref="O5:O11" si="2">N5/M5</f>
        <v>118.56648648648653</v>
      </c>
      <c r="P5" s="48">
        <f t="shared" ref="P5:P11" si="3">M5-J5</f>
        <v>0</v>
      </c>
      <c r="Q5" s="49">
        <f t="shared" ref="Q5:Q11" si="4">O5-L5</f>
        <v>-1.4335135135134749</v>
      </c>
      <c r="R5" s="425">
        <f t="shared" ref="R5:R11" si="5">O5/L5</f>
        <v>0.98805405405405433</v>
      </c>
      <c r="S5" s="459">
        <f>R17</f>
        <v>0.89763106077978294</v>
      </c>
      <c r="T5" s="89">
        <v>0.25</v>
      </c>
      <c r="U5" s="89">
        <v>0.35277777777777775</v>
      </c>
      <c r="V5" s="421">
        <v>5</v>
      </c>
      <c r="W5" s="418">
        <f>(U5-T5)*24*60</f>
        <v>147.99999999999994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-28.670270270269612</v>
      </c>
      <c r="AG5" s="425">
        <f t="shared" ref="AG5:AG70" si="7">N5/K5</f>
        <v>0.98805405405405433</v>
      </c>
      <c r="AH5" s="459">
        <f>AG17</f>
        <v>0.91002805485613525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6876.35</v>
      </c>
      <c r="H6" s="45">
        <f t="shared" si="0"/>
        <v>284749.65350000001</v>
      </c>
      <c r="I6" s="418"/>
      <c r="J6" s="46">
        <v>19</v>
      </c>
      <c r="K6" s="44">
        <v>2571</v>
      </c>
      <c r="L6" s="47">
        <v>135.31578947368422</v>
      </c>
      <c r="M6" s="419">
        <v>20</v>
      </c>
      <c r="N6" s="44">
        <f t="shared" si="1"/>
        <v>2242.288043478261</v>
      </c>
      <c r="O6" s="47">
        <f t="shared" si="2"/>
        <v>112.11440217391305</v>
      </c>
      <c r="P6" s="48">
        <f t="shared" si="3"/>
        <v>1</v>
      </c>
      <c r="Q6" s="49">
        <f t="shared" si="4"/>
        <v>-23.20138729977117</v>
      </c>
      <c r="R6" s="425">
        <f t="shared" si="5"/>
        <v>0.82853895033230174</v>
      </c>
      <c r="S6" s="459"/>
      <c r="T6" s="89">
        <v>0.36874999999999997</v>
      </c>
      <c r="U6" s="89">
        <v>0.49652777777777773</v>
      </c>
      <c r="V6" s="421">
        <v>23</v>
      </c>
      <c r="W6" s="418">
        <f t="shared" ref="W6:W17" si="8">(U6-T6)*24*60</f>
        <v>184</v>
      </c>
      <c r="X6" s="53">
        <v>0.3576388888888889</v>
      </c>
      <c r="Y6" s="53">
        <v>0.36805555555555558</v>
      </c>
      <c r="Z6" s="54"/>
      <c r="AA6" s="54"/>
      <c r="AB6" s="447"/>
      <c r="AC6" s="447"/>
      <c r="AD6" s="435">
        <v>1</v>
      </c>
      <c r="AE6" s="435">
        <v>2</v>
      </c>
      <c r="AF6" s="48">
        <f t="shared" si="6"/>
        <v>-328.71195652173901</v>
      </c>
      <c r="AG6" s="425">
        <f t="shared" si="7"/>
        <v>0.87214626350768609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2598.2600000000002</v>
      </c>
      <c r="H7" s="45">
        <f t="shared" si="0"/>
        <v>93251.551400000011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2398.3938461538492</v>
      </c>
      <c r="O7" s="47">
        <f t="shared" si="2"/>
        <v>133.24410256410272</v>
      </c>
      <c r="P7" s="48">
        <f t="shared" si="3"/>
        <v>0</v>
      </c>
      <c r="Q7" s="49">
        <f t="shared" si="4"/>
        <v>-9.5892307692306247</v>
      </c>
      <c r="R7" s="425">
        <f t="shared" si="5"/>
        <v>0.93286419531460474</v>
      </c>
      <c r="S7" s="459"/>
      <c r="T7" s="89">
        <v>0.53680555555555554</v>
      </c>
      <c r="U7" s="89">
        <v>0.58194444444444438</v>
      </c>
      <c r="V7" s="421">
        <v>5</v>
      </c>
      <c r="W7" s="418">
        <f t="shared" si="8"/>
        <v>64.999999999999929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-172.60615384615085</v>
      </c>
      <c r="AG7" s="425">
        <f t="shared" si="7"/>
        <v>0.93286419531460485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1239</v>
      </c>
      <c r="H8" s="45">
        <f t="shared" si="0"/>
        <v>48308.61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2323.1249999999968</v>
      </c>
      <c r="O8" s="47">
        <f t="shared" si="2"/>
        <v>129.06249999999983</v>
      </c>
      <c r="P8" s="48">
        <f t="shared" si="3"/>
        <v>0</v>
      </c>
      <c r="Q8" s="49">
        <f t="shared" si="4"/>
        <v>-13.770833333333513</v>
      </c>
      <c r="R8" s="425">
        <f t="shared" si="5"/>
        <v>0.90358809801633477</v>
      </c>
      <c r="S8" s="459"/>
      <c r="T8" s="89">
        <v>0.58680555555555547</v>
      </c>
      <c r="U8" s="89">
        <v>0.60902777777777772</v>
      </c>
      <c r="V8" s="421">
        <v>7</v>
      </c>
      <c r="W8" s="418">
        <f t="shared" si="8"/>
        <v>32.000000000000043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-247.87500000000318</v>
      </c>
      <c r="AG8" s="425">
        <f t="shared" si="7"/>
        <v>0.90358809801633477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2018</v>
      </c>
      <c r="H9" s="45">
        <f t="shared" si="0"/>
        <v>58239.479999999996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2328.4615384615395</v>
      </c>
      <c r="O9" s="47">
        <f t="shared" si="2"/>
        <v>136.96832579185525</v>
      </c>
      <c r="P9" s="48">
        <f t="shared" si="3"/>
        <v>0</v>
      </c>
      <c r="Q9" s="49">
        <f t="shared" si="4"/>
        <v>-14.266968325791822</v>
      </c>
      <c r="R9" s="425">
        <f t="shared" si="5"/>
        <v>0.90566376447356634</v>
      </c>
      <c r="S9" s="459"/>
      <c r="T9" s="89">
        <v>0.61388888888888882</v>
      </c>
      <c r="U9" s="89">
        <v>0.64999999999999991</v>
      </c>
      <c r="V9" s="421">
        <v>7</v>
      </c>
      <c r="W9" s="418">
        <f t="shared" si="8"/>
        <v>51.999999999999972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-242.53846153846052</v>
      </c>
      <c r="AG9" s="425">
        <f t="shared" si="7"/>
        <v>0.90566376447356656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3447</v>
      </c>
      <c r="H10" s="45">
        <f t="shared" si="0"/>
        <v>107236.17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2522.1951219512189</v>
      </c>
      <c r="O10" s="47">
        <f t="shared" si="2"/>
        <v>140.12195121951217</v>
      </c>
      <c r="P10" s="48">
        <f t="shared" si="3"/>
        <v>0</v>
      </c>
      <c r="Q10" s="49">
        <f t="shared" si="4"/>
        <v>-13.711382113821173</v>
      </c>
      <c r="R10" s="425">
        <f t="shared" si="5"/>
        <v>0.91086858864254927</v>
      </c>
      <c r="S10" s="460"/>
      <c r="T10" s="89">
        <v>0.66527777777777763</v>
      </c>
      <c r="U10" s="89">
        <v>0.7222222222222221</v>
      </c>
      <c r="V10" s="421">
        <v>22</v>
      </c>
      <c r="W10" s="418">
        <f t="shared" si="8"/>
        <v>82.000000000000028</v>
      </c>
      <c r="X10" s="53">
        <v>0.65416666666666667</v>
      </c>
      <c r="Y10" s="53">
        <v>0.66388888888888886</v>
      </c>
      <c r="Z10" s="54"/>
      <c r="AA10" s="54"/>
      <c r="AB10" s="447"/>
      <c r="AC10" s="447"/>
      <c r="AD10" s="435"/>
      <c r="AE10" s="435"/>
      <c r="AF10" s="48">
        <f t="shared" si="6"/>
        <v>-246.80487804878112</v>
      </c>
      <c r="AG10" s="425">
        <f t="shared" si="7"/>
        <v>0.91086858864254927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334</v>
      </c>
      <c r="E11" s="43"/>
      <c r="F11" s="343">
        <v>41.41</v>
      </c>
      <c r="G11" s="44">
        <v>2327.38</v>
      </c>
      <c r="H11" s="45">
        <f t="shared" si="0"/>
        <v>96376.805800000002</v>
      </c>
      <c r="I11" s="418"/>
      <c r="J11" s="46">
        <v>19</v>
      </c>
      <c r="K11" s="44">
        <v>2571</v>
      </c>
      <c r="L11" s="47">
        <v>135.31578947368422</v>
      </c>
      <c r="M11" s="419">
        <v>20</v>
      </c>
      <c r="N11" s="44">
        <f t="shared" si="1"/>
        <v>2216.5523809523834</v>
      </c>
      <c r="O11" s="47">
        <f t="shared" si="2"/>
        <v>110.82761904761917</v>
      </c>
      <c r="P11" s="48">
        <f t="shared" si="3"/>
        <v>1</v>
      </c>
      <c r="Q11" s="49">
        <f t="shared" si="4"/>
        <v>-24.488170426065054</v>
      </c>
      <c r="R11" s="425">
        <f t="shared" si="5"/>
        <v>0.81902946787427611</v>
      </c>
      <c r="S11" s="460"/>
      <c r="T11" s="89">
        <v>0.72777777777777763</v>
      </c>
      <c r="U11" s="89">
        <v>0.77152777777777759</v>
      </c>
      <c r="V11" s="421">
        <v>8</v>
      </c>
      <c r="W11" s="418">
        <f t="shared" si="8"/>
        <v>62.999999999999936</v>
      </c>
      <c r="X11" s="53"/>
      <c r="Y11" s="53"/>
      <c r="Z11" s="54"/>
      <c r="AA11" s="54"/>
      <c r="AB11" s="447"/>
      <c r="AC11" s="447"/>
      <c r="AD11" s="435"/>
      <c r="AE11" s="435">
        <v>1</v>
      </c>
      <c r="AF11" s="48">
        <f t="shared" si="6"/>
        <v>-354.44761904761663</v>
      </c>
      <c r="AG11" s="425">
        <f t="shared" si="7"/>
        <v>0.86213628197292236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18.714285714285715</v>
      </c>
      <c r="N17" s="70">
        <f t="shared" si="9"/>
        <v>2343.1922372467116</v>
      </c>
      <c r="O17" s="73">
        <f t="shared" si="9"/>
        <v>125.84362675478408</v>
      </c>
      <c r="P17" s="65">
        <f t="shared" ref="P17:P24" si="10">M17-J17</f>
        <v>0.28571428571428825</v>
      </c>
      <c r="Q17" s="74">
        <f t="shared" ref="Q17:Q24" si="11">O17-L17</f>
        <v>-14.351640825932435</v>
      </c>
      <c r="R17" s="75">
        <f>O17/L17</f>
        <v>0.89763106077978294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3</v>
      </c>
      <c r="AF17" s="65">
        <f t="shared" si="6"/>
        <v>-231.66490561043111</v>
      </c>
      <c r="AG17" s="426">
        <f t="shared" si="7"/>
        <v>0.91002805485613525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796</v>
      </c>
      <c r="H18" s="84">
        <f t="shared" ref="H18:H29" si="12">F18*G18</f>
        <v>21890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1492.4999999999995</v>
      </c>
      <c r="O18" s="86">
        <f t="shared" ref="O18:O24" si="14">N18/M18</f>
        <v>124.37499999999996</v>
      </c>
      <c r="P18" s="54">
        <f t="shared" si="10"/>
        <v>0</v>
      </c>
      <c r="Q18" s="88">
        <f t="shared" si="11"/>
        <v>-42.2916666666667</v>
      </c>
      <c r="R18" s="428">
        <f t="shared" ref="R18:R24" si="15">O18/L18</f>
        <v>0.74624999999999975</v>
      </c>
      <c r="S18" s="468">
        <f>R30</f>
        <v>0.88187634009530391</v>
      </c>
      <c r="T18" s="89">
        <v>0.125</v>
      </c>
      <c r="U18" s="89">
        <v>0.14722222222222223</v>
      </c>
      <c r="V18" s="435">
        <v>5</v>
      </c>
      <c r="W18" s="90">
        <f>(U18-T18)*24*60</f>
        <v>32.000000000000007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-507.50000000000045</v>
      </c>
      <c r="AG18" s="92">
        <f t="shared" si="7"/>
        <v>0.74624999999999975</v>
      </c>
      <c r="AH18" s="469">
        <f>AG30</f>
        <v>0.88516608292902332</v>
      </c>
    </row>
    <row r="19" spans="1:34" ht="19.149999999999999" customHeight="1">
      <c r="A19" s="467"/>
      <c r="B19" s="432" t="s">
        <v>193</v>
      </c>
      <c r="C19" s="431"/>
      <c r="D19" s="82" t="s">
        <v>195</v>
      </c>
      <c r="E19" s="83"/>
      <c r="F19" s="343">
        <v>46.93</v>
      </c>
      <c r="G19" s="57">
        <v>3191</v>
      </c>
      <c r="H19" s="84">
        <f t="shared" si="12"/>
        <v>149753.63</v>
      </c>
      <c r="I19" s="435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2175.681818181818</v>
      </c>
      <c r="O19" s="95">
        <f t="shared" si="14"/>
        <v>103.60389610389609</v>
      </c>
      <c r="P19" s="54">
        <f t="shared" si="10"/>
        <v>0</v>
      </c>
      <c r="Q19" s="88">
        <f t="shared" si="11"/>
        <v>-10.681818181818201</v>
      </c>
      <c r="R19" s="428">
        <f t="shared" si="15"/>
        <v>0.90653409090909076</v>
      </c>
      <c r="S19" s="468"/>
      <c r="T19" s="89">
        <v>0.15208333333333335</v>
      </c>
      <c r="U19" s="89">
        <v>0.21319444444444446</v>
      </c>
      <c r="V19" s="435">
        <v>7</v>
      </c>
      <c r="W19" s="90">
        <f>(U19-T19)*24*60</f>
        <v>88</v>
      </c>
      <c r="X19" s="96"/>
      <c r="Y19" s="96"/>
      <c r="Z19" s="54"/>
      <c r="AA19" s="54"/>
      <c r="AB19" s="447"/>
      <c r="AC19" s="447"/>
      <c r="AD19" s="435">
        <v>1</v>
      </c>
      <c r="AE19" s="435"/>
      <c r="AF19" s="48">
        <f t="shared" si="6"/>
        <v>-224.31818181818198</v>
      </c>
      <c r="AG19" s="425">
        <f t="shared" si="7"/>
        <v>0.90653409090909087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2060</v>
      </c>
      <c r="H20" s="84">
        <f t="shared" si="12"/>
        <v>88868.4</v>
      </c>
      <c r="I20" s="435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1404.5454545454545</v>
      </c>
      <c r="O20" s="95">
        <f t="shared" si="14"/>
        <v>87.784090909090907</v>
      </c>
      <c r="P20" s="54">
        <f t="shared" si="10"/>
        <v>-1</v>
      </c>
      <c r="Q20" s="88">
        <f t="shared" si="11"/>
        <v>-0.45120320855615148</v>
      </c>
      <c r="R20" s="428">
        <f t="shared" si="15"/>
        <v>0.99488636363636362</v>
      </c>
      <c r="S20" s="468"/>
      <c r="T20" s="89">
        <v>0.22847222222222224</v>
      </c>
      <c r="U20" s="89">
        <v>0.28958333333333336</v>
      </c>
      <c r="V20" s="435">
        <v>22</v>
      </c>
      <c r="W20" s="90">
        <f t="shared" ref="W20:W29" si="16">(U20-T20)*24*60</f>
        <v>88</v>
      </c>
      <c r="X20" s="96">
        <v>0.21805555555555556</v>
      </c>
      <c r="Y20" s="96">
        <v>0.22777777777777777</v>
      </c>
      <c r="Z20" s="54"/>
      <c r="AA20" s="54"/>
      <c r="AB20" s="447"/>
      <c r="AC20" s="447"/>
      <c r="AD20" s="435"/>
      <c r="AE20" s="435"/>
      <c r="AF20" s="91">
        <f t="shared" si="6"/>
        <v>-95.454545454545496</v>
      </c>
      <c r="AG20" s="92">
        <f t="shared" si="7"/>
        <v>0.93636363636363629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209</v>
      </c>
      <c r="E21" s="43"/>
      <c r="F21" s="343">
        <v>49.91</v>
      </c>
      <c r="G21" s="44">
        <v>2757.6000000000004</v>
      </c>
      <c r="H21" s="84">
        <f t="shared" si="12"/>
        <v>137631.81600000002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1414.1538461538464</v>
      </c>
      <c r="O21" s="95">
        <f t="shared" si="14"/>
        <v>83.185520361990967</v>
      </c>
      <c r="P21" s="54">
        <f t="shared" si="10"/>
        <v>0</v>
      </c>
      <c r="Q21" s="88">
        <f t="shared" si="11"/>
        <v>-8.8733031674208007</v>
      </c>
      <c r="R21" s="428">
        <f t="shared" si="15"/>
        <v>0.90361268124846417</v>
      </c>
      <c r="S21" s="468"/>
      <c r="T21" s="89">
        <v>0.29444444444444445</v>
      </c>
      <c r="U21" s="89">
        <v>0.37569444444444444</v>
      </c>
      <c r="V21" s="435">
        <v>7</v>
      </c>
      <c r="W21" s="90">
        <f t="shared" si="16"/>
        <v>116.99999999999999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-150.84615384615358</v>
      </c>
      <c r="AG21" s="425">
        <f t="shared" si="7"/>
        <v>0.90361268124846417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208</v>
      </c>
      <c r="E22" s="43"/>
      <c r="F22" s="343">
        <v>44.3</v>
      </c>
      <c r="G22" s="44">
        <v>2546</v>
      </c>
      <c r="H22" s="84">
        <f t="shared" si="12"/>
        <v>112787.79999999999</v>
      </c>
      <c r="I22" s="421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1427.663551401869</v>
      </c>
      <c r="O22" s="95">
        <f t="shared" si="14"/>
        <v>79.314641744548283</v>
      </c>
      <c r="P22" s="54">
        <f t="shared" si="10"/>
        <v>0</v>
      </c>
      <c r="Q22" s="88">
        <f t="shared" si="11"/>
        <v>-7.6298026998961603</v>
      </c>
      <c r="R22" s="428">
        <f t="shared" si="15"/>
        <v>0.91224508076796751</v>
      </c>
      <c r="S22" s="468"/>
      <c r="T22" s="89">
        <v>0.39166666666666666</v>
      </c>
      <c r="U22" s="89">
        <v>0.46597222222222223</v>
      </c>
      <c r="V22" s="435">
        <v>23</v>
      </c>
      <c r="W22" s="90">
        <f t="shared" si="16"/>
        <v>107.00000000000001</v>
      </c>
      <c r="X22" s="96">
        <v>0.38055555555555554</v>
      </c>
      <c r="Y22" s="96">
        <v>0.39027777777777778</v>
      </c>
      <c r="Z22" s="54"/>
      <c r="AA22" s="54"/>
      <c r="AB22" s="447"/>
      <c r="AC22" s="447"/>
      <c r="AD22" s="435"/>
      <c r="AE22" s="435"/>
      <c r="AF22" s="91">
        <f t="shared" si="6"/>
        <v>-137.33644859813103</v>
      </c>
      <c r="AG22" s="92">
        <f t="shared" si="7"/>
        <v>0.9122450807679674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4560</v>
      </c>
      <c r="H23" s="84">
        <f t="shared" si="12"/>
        <v>175468.79999999999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2487.2727272727257</v>
      </c>
      <c r="O23" s="95">
        <f t="shared" si="14"/>
        <v>130.90909090909082</v>
      </c>
      <c r="P23" s="54">
        <f t="shared" si="10"/>
        <v>0</v>
      </c>
      <c r="Q23" s="88">
        <f t="shared" si="11"/>
        <v>-14.827751196172329</v>
      </c>
      <c r="R23" s="428">
        <f t="shared" si="15"/>
        <v>0.89825667290455968</v>
      </c>
      <c r="S23" s="468"/>
      <c r="T23" s="89">
        <v>0.50624999999999998</v>
      </c>
      <c r="U23" s="89">
        <v>0.58263888888888893</v>
      </c>
      <c r="V23" s="435">
        <v>5</v>
      </c>
      <c r="W23" s="90">
        <f t="shared" si="16"/>
        <v>110.00000000000009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-281.72727272727434</v>
      </c>
      <c r="AG23" s="425">
        <f t="shared" si="7"/>
        <v>0.89825667290455968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3105.54</v>
      </c>
      <c r="H24" s="84">
        <f t="shared" si="12"/>
        <v>114066.48419999999</v>
      </c>
      <c r="I24" s="4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2166.6558139534882</v>
      </c>
      <c r="O24" s="95">
        <f t="shared" si="14"/>
        <v>120.36976744186046</v>
      </c>
      <c r="P24" s="54">
        <f t="shared" si="10"/>
        <v>0</v>
      </c>
      <c r="Q24" s="88">
        <f t="shared" si="11"/>
        <v>-12.963565891472882</v>
      </c>
      <c r="R24" s="428">
        <f t="shared" si="15"/>
        <v>0.9027732558139534</v>
      </c>
      <c r="S24" s="468"/>
      <c r="T24" s="89">
        <v>0.59791666666666665</v>
      </c>
      <c r="U24" s="89">
        <v>0.65763888888888888</v>
      </c>
      <c r="V24" s="435">
        <v>22</v>
      </c>
      <c r="W24" s="90">
        <f t="shared" si="16"/>
        <v>86.000000000000014</v>
      </c>
      <c r="X24" s="96">
        <v>0.58680555555555558</v>
      </c>
      <c r="Y24" s="96">
        <v>0.59722222222222221</v>
      </c>
      <c r="Z24" s="54"/>
      <c r="AA24" s="54"/>
      <c r="AB24" s="447"/>
      <c r="AC24" s="447"/>
      <c r="AD24" s="435"/>
      <c r="AE24" s="435"/>
      <c r="AF24" s="91">
        <f t="shared" si="6"/>
        <v>-233.34418604651182</v>
      </c>
      <c r="AG24" s="92">
        <f t="shared" si="7"/>
        <v>0.9027732558139534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1795.496173072743</v>
      </c>
      <c r="O30" s="104">
        <f t="shared" si="17"/>
        <v>104.2202867814968</v>
      </c>
      <c r="P30" s="54">
        <f t="shared" ref="P30:P38" si="18">M30-J30</f>
        <v>-0.14285714285714235</v>
      </c>
      <c r="Q30" s="88">
        <f t="shared" ref="Q30:Q38" si="19">O30-L30</f>
        <v>-13.959873001714726</v>
      </c>
      <c r="R30" s="105">
        <f t="shared" ref="R30:R38" si="20">O30/L30</f>
        <v>0.88187634009530391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0</v>
      </c>
      <c r="AF30" s="108">
        <f t="shared" si="6"/>
        <v>-232.93239835582835</v>
      </c>
      <c r="AG30" s="109">
        <f t="shared" ref="AG30" si="21">N30/K30</f>
        <v>0.88516608292902332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1660.8</v>
      </c>
      <c r="H31" s="112">
        <f t="shared" ref="H31:H40" si="22">F31*G31</f>
        <v>44011.199999999997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1509.8181818181818</v>
      </c>
      <c r="O31" s="115">
        <f t="shared" ref="O31:O38" si="24">N31/M31</f>
        <v>125.81818181818181</v>
      </c>
      <c r="P31" s="116">
        <f t="shared" si="18"/>
        <v>0</v>
      </c>
      <c r="Q31" s="117">
        <f t="shared" si="19"/>
        <v>-40.848484848484844</v>
      </c>
      <c r="R31" s="429">
        <f t="shared" si="20"/>
        <v>0.75490909090909097</v>
      </c>
      <c r="S31" s="477">
        <f>R43</f>
        <v>0.89646982594853575</v>
      </c>
      <c r="T31" s="118">
        <v>0.125</v>
      </c>
      <c r="U31" s="118">
        <v>0.17083333333333334</v>
      </c>
      <c r="V31" s="142">
        <v>5</v>
      </c>
      <c r="W31" s="119">
        <f t="shared" ref="W31:W42" si="25">(U31-T31)*24*60</f>
        <v>66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-490.18181818181824</v>
      </c>
      <c r="AG31" s="120">
        <f t="shared" si="7"/>
        <v>0.75490909090909086</v>
      </c>
      <c r="AH31" s="473">
        <f>AG43</f>
        <v>0.88337707198083582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2382</v>
      </c>
      <c r="H32" s="84">
        <f t="shared" si="22"/>
        <v>84156.06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1957.808219178082</v>
      </c>
      <c r="O32" s="47">
        <f t="shared" si="24"/>
        <v>163.15068493150685</v>
      </c>
      <c r="P32" s="116">
        <f t="shared" si="18"/>
        <v>0</v>
      </c>
      <c r="Q32" s="49">
        <f t="shared" si="19"/>
        <v>-13.349315068493155</v>
      </c>
      <c r="R32" s="425">
        <f t="shared" si="20"/>
        <v>0.92436648686406142</v>
      </c>
      <c r="S32" s="468"/>
      <c r="T32" s="89">
        <v>0.17569444444444446</v>
      </c>
      <c r="U32" s="89">
        <v>0.22638888888888892</v>
      </c>
      <c r="V32" s="142">
        <v>7</v>
      </c>
      <c r="W32" s="90">
        <f t="shared" si="25"/>
        <v>73.000000000000014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-160.19178082191797</v>
      </c>
      <c r="AG32" s="425">
        <f t="shared" si="7"/>
        <v>0.92436648686406142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2269.15</v>
      </c>
      <c r="H33" s="84">
        <f t="shared" si="22"/>
        <v>77673.004499999995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2094.6</v>
      </c>
      <c r="O33" s="47">
        <f t="shared" si="24"/>
        <v>161.12307692307692</v>
      </c>
      <c r="P33" s="116">
        <f t="shared" si="18"/>
        <v>0</v>
      </c>
      <c r="Q33" s="49">
        <f t="shared" si="19"/>
        <v>-11.953846153846143</v>
      </c>
      <c r="R33" s="425">
        <f t="shared" si="20"/>
        <v>0.93093333333333339</v>
      </c>
      <c r="S33" s="468"/>
      <c r="T33" s="89">
        <v>0.2416666666666667</v>
      </c>
      <c r="U33" s="89">
        <v>0.28680555555555559</v>
      </c>
      <c r="V33" s="142">
        <v>22</v>
      </c>
      <c r="W33" s="90">
        <f t="shared" si="25"/>
        <v>65.000000000000014</v>
      </c>
      <c r="X33" s="123">
        <v>0.23055555555555554</v>
      </c>
      <c r="Y33" s="123">
        <v>0.24027777777777778</v>
      </c>
      <c r="Z33" s="124"/>
      <c r="AA33" s="124"/>
      <c r="AB33" s="447"/>
      <c r="AC33" s="447"/>
      <c r="AD33" s="435"/>
      <c r="AE33" s="435"/>
      <c r="AF33" s="48">
        <f t="shared" si="6"/>
        <v>-155.40000000000009</v>
      </c>
      <c r="AG33" s="125">
        <f t="shared" si="7"/>
        <v>0.93093333333333328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216</v>
      </c>
      <c r="E34" s="83"/>
      <c r="F34" s="343">
        <v>35.83</v>
      </c>
      <c r="G34" s="137">
        <v>3345</v>
      </c>
      <c r="H34" s="84">
        <f t="shared" si="22"/>
        <v>119851.34999999999</v>
      </c>
      <c r="I34" s="43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2135.1063829787236</v>
      </c>
      <c r="O34" s="47">
        <f t="shared" si="24"/>
        <v>194.10058027079305</v>
      </c>
      <c r="P34" s="116">
        <f t="shared" si="18"/>
        <v>0</v>
      </c>
      <c r="Q34" s="49">
        <f t="shared" si="19"/>
        <v>-10.444874274661487</v>
      </c>
      <c r="R34" s="425">
        <f t="shared" si="20"/>
        <v>0.94893617021276611</v>
      </c>
      <c r="S34" s="468"/>
      <c r="T34" s="89">
        <v>0.29166666666666669</v>
      </c>
      <c r="U34" s="89">
        <v>0.35694444444444445</v>
      </c>
      <c r="V34" s="137">
        <v>7</v>
      </c>
      <c r="W34" s="90">
        <f t="shared" si="25"/>
        <v>93.999999999999986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-114.89361702127644</v>
      </c>
      <c r="AG34" s="125">
        <f t="shared" si="7"/>
        <v>0.94893617021276599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3146.4</v>
      </c>
      <c r="H35" s="84">
        <f t="shared" si="22"/>
        <v>157036.82399999999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1388.1176470588236</v>
      </c>
      <c r="O35" s="47">
        <f t="shared" si="24"/>
        <v>81.653979238754332</v>
      </c>
      <c r="P35" s="116">
        <f t="shared" si="18"/>
        <v>0</v>
      </c>
      <c r="Q35" s="49">
        <f t="shared" si="19"/>
        <v>-10.404844290657437</v>
      </c>
      <c r="R35" s="425">
        <f t="shared" si="20"/>
        <v>0.88697613230595751</v>
      </c>
      <c r="S35" s="468"/>
      <c r="T35" s="89">
        <v>0.37291666666666667</v>
      </c>
      <c r="U35" s="89">
        <v>0.46736111111111112</v>
      </c>
      <c r="V35" s="134">
        <v>23</v>
      </c>
      <c r="W35" s="90">
        <f t="shared" si="25"/>
        <v>136</v>
      </c>
      <c r="X35" s="123">
        <v>0.3611111111111111</v>
      </c>
      <c r="Y35" s="123">
        <v>0.37222222222222223</v>
      </c>
      <c r="Z35" s="124"/>
      <c r="AA35" s="124"/>
      <c r="AB35" s="447"/>
      <c r="AC35" s="447"/>
      <c r="AD35" s="435"/>
      <c r="AE35" s="435"/>
      <c r="AF35" s="116">
        <f t="shared" si="6"/>
        <v>-176.88235294117635</v>
      </c>
      <c r="AG35" s="120">
        <f t="shared" si="7"/>
        <v>0.88697613230595762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1322</v>
      </c>
      <c r="H36" s="84">
        <f t="shared" si="22"/>
        <v>62041.46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2143.7837837837824</v>
      </c>
      <c r="O36" s="47">
        <f t="shared" si="24"/>
        <v>119.09909909909902</v>
      </c>
      <c r="P36" s="116">
        <f t="shared" si="18"/>
        <v>-1</v>
      </c>
      <c r="Q36" s="49">
        <f t="shared" si="19"/>
        <v>-7.216690374585184</v>
      </c>
      <c r="R36" s="425">
        <f t="shared" si="20"/>
        <v>0.94286786786786725</v>
      </c>
      <c r="S36" s="468"/>
      <c r="T36" s="89">
        <v>0.50763888888888886</v>
      </c>
      <c r="U36" s="89">
        <v>0.53333333333333333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-256.21621621621762</v>
      </c>
      <c r="AG36" s="425">
        <f t="shared" si="7"/>
        <v>0.89324324324324267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1629</v>
      </c>
      <c r="H37" s="84">
        <f t="shared" si="22"/>
        <v>71610.84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2079.5744680851067</v>
      </c>
      <c r="O37" s="47">
        <f t="shared" si="24"/>
        <v>109.45128779395299</v>
      </c>
      <c r="P37" s="116">
        <f t="shared" si="18"/>
        <v>0</v>
      </c>
      <c r="Q37" s="49">
        <f t="shared" si="19"/>
        <v>-16.864501679731219</v>
      </c>
      <c r="R37" s="425">
        <f t="shared" si="20"/>
        <v>0.86648936170212787</v>
      </c>
      <c r="S37" s="468"/>
      <c r="T37" s="89">
        <v>0.53888888888888886</v>
      </c>
      <c r="U37" s="89">
        <v>0.57152777777777775</v>
      </c>
      <c r="V37" s="134">
        <v>8</v>
      </c>
      <c r="W37" s="90">
        <f t="shared" si="25"/>
        <v>46.999999999999993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-320.42553191489333</v>
      </c>
      <c r="AG37" s="125">
        <f t="shared" si="7"/>
        <v>0.86648936170212776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200</v>
      </c>
      <c r="E38" s="83"/>
      <c r="F38" s="343">
        <v>37.799999999999997</v>
      </c>
      <c r="G38" s="134">
        <v>3598.8999999999996</v>
      </c>
      <c r="H38" s="84">
        <f t="shared" si="22"/>
        <v>136038.41999999998</v>
      </c>
      <c r="I38" s="435"/>
      <c r="J38" s="46">
        <v>20</v>
      </c>
      <c r="K38" s="44">
        <v>2769</v>
      </c>
      <c r="L38" s="47">
        <v>138.44999999999999</v>
      </c>
      <c r="M38" s="149">
        <v>19</v>
      </c>
      <c r="N38" s="44">
        <f t="shared" si="23"/>
        <v>2372.9010989010985</v>
      </c>
      <c r="O38" s="47">
        <f t="shared" si="24"/>
        <v>124.88953152111044</v>
      </c>
      <c r="P38" s="116">
        <f t="shared" si="18"/>
        <v>-1</v>
      </c>
      <c r="Q38" s="49">
        <f t="shared" si="19"/>
        <v>-13.560468478889547</v>
      </c>
      <c r="R38" s="425">
        <f t="shared" si="20"/>
        <v>0.90205512113478115</v>
      </c>
      <c r="S38" s="468"/>
      <c r="T38" s="151">
        <v>0.58749999999999991</v>
      </c>
      <c r="U38" s="151">
        <v>0.65069444444444435</v>
      </c>
      <c r="V38" s="134">
        <v>23</v>
      </c>
      <c r="W38" s="90">
        <f t="shared" si="25"/>
        <v>91</v>
      </c>
      <c r="X38" s="123">
        <v>0.57638888888888895</v>
      </c>
      <c r="Y38" s="123">
        <v>0.58680555555555558</v>
      </c>
      <c r="Z38" s="124"/>
      <c r="AA38" s="124"/>
      <c r="AB38" s="447"/>
      <c r="AC38" s="447"/>
      <c r="AD38" s="435">
        <v>1</v>
      </c>
      <c r="AE38" s="435"/>
      <c r="AF38" s="48">
        <f t="shared" si="6"/>
        <v>-396.09890109890148</v>
      </c>
      <c r="AG38" s="125">
        <f t="shared" si="7"/>
        <v>0.85695236507804207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15.375</v>
      </c>
      <c r="K43" s="101">
        <v>2219</v>
      </c>
      <c r="L43" s="104">
        <v>150.49118084572805</v>
      </c>
      <c r="M43" s="101">
        <f t="shared" ref="M43:O43" si="26">AVERAGE(M31:M42)</f>
        <v>15.125</v>
      </c>
      <c r="N43" s="101">
        <f t="shared" si="26"/>
        <v>1960.2137227254746</v>
      </c>
      <c r="O43" s="104">
        <f t="shared" si="26"/>
        <v>134.91080269955944</v>
      </c>
      <c r="P43" s="54">
        <f>M43-J43</f>
        <v>-0.25</v>
      </c>
      <c r="Q43" s="88">
        <f>N43-K43</f>
        <v>-258.78627727452545</v>
      </c>
      <c r="R43" s="105">
        <f t="shared" ref="R43:R50" si="27">O43/L43</f>
        <v>0.89646982594853575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1</v>
      </c>
      <c r="AE43" s="107">
        <f>SUM(AE31:AE42)</f>
        <v>0</v>
      </c>
      <c r="AF43" s="48">
        <f t="shared" ref="AF43:AF54" si="28">N43-K43</f>
        <v>-258.78627727452545</v>
      </c>
      <c r="AG43" s="426">
        <f t="shared" si="7"/>
        <v>0.88337707198083582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1993</v>
      </c>
      <c r="H44" s="45">
        <f>F44*G44</f>
        <v>49286.89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2174.181818181818</v>
      </c>
      <c r="O44" s="138">
        <f t="shared" ref="O44:O50" si="30">N44/M44</f>
        <v>434.83636363636361</v>
      </c>
      <c r="P44" s="51">
        <f t="shared" ref="P44:P50" si="31">M44-J44</f>
        <v>1</v>
      </c>
      <c r="Q44" s="139">
        <f t="shared" ref="Q44:Q50" si="32">O44-L44</f>
        <v>-65.163636363636385</v>
      </c>
      <c r="R44" s="140">
        <f t="shared" si="27"/>
        <v>0.86967272727272726</v>
      </c>
      <c r="S44" s="459">
        <f>R56</f>
        <v>0.90851618591729999</v>
      </c>
      <c r="T44" s="118">
        <v>0.125</v>
      </c>
      <c r="U44" s="118">
        <v>0.16319444444444445</v>
      </c>
      <c r="V44" s="142">
        <v>5</v>
      </c>
      <c r="W44" s="143">
        <f t="shared" ref="W44:W56" si="33">(U44-T44)*24*60</f>
        <v>55.000000000000007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174.18181818181802</v>
      </c>
      <c r="AG44" s="430">
        <f t="shared" si="7"/>
        <v>1.0870909090909091</v>
      </c>
      <c r="AH44" s="482">
        <f>AG56</f>
        <v>0.99310599098354202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1880</v>
      </c>
      <c r="H45" s="45">
        <f>F45*G45</f>
        <v>46492.4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2128.301886792452</v>
      </c>
      <c r="O45" s="138">
        <f t="shared" si="30"/>
        <v>425.66037735849039</v>
      </c>
      <c r="P45" s="51">
        <f t="shared" si="31"/>
        <v>1</v>
      </c>
      <c r="Q45" s="139">
        <f t="shared" si="32"/>
        <v>-74.339622641509607</v>
      </c>
      <c r="R45" s="140">
        <f t="shared" si="27"/>
        <v>0.85132075471698077</v>
      </c>
      <c r="S45" s="459"/>
      <c r="T45" s="89">
        <v>0.16666666666666666</v>
      </c>
      <c r="U45" s="89">
        <v>0.20347222222222222</v>
      </c>
      <c r="V45" s="142">
        <v>5</v>
      </c>
      <c r="W45" s="143">
        <f t="shared" si="33"/>
        <v>53.000000000000014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128.30188679245202</v>
      </c>
      <c r="AG45" s="430">
        <f t="shared" si="7"/>
        <v>1.064150943396226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1913</v>
      </c>
      <c r="H46" s="45">
        <f t="shared" ref="H46:H51" si="34">F46*G46</f>
        <v>60125.59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1452.9113924050641</v>
      </c>
      <c r="O46" s="138">
        <f t="shared" si="30"/>
        <v>207.55877034358059</v>
      </c>
      <c r="P46" s="51">
        <f t="shared" si="31"/>
        <v>0</v>
      </c>
      <c r="Q46" s="139">
        <f t="shared" si="32"/>
        <v>-6.726943942133687</v>
      </c>
      <c r="R46" s="140">
        <f t="shared" si="27"/>
        <v>0.96860759493670945</v>
      </c>
      <c r="S46" s="459"/>
      <c r="T46" s="89">
        <v>0.20694444444444443</v>
      </c>
      <c r="U46" s="89">
        <v>0.26180555555555551</v>
      </c>
      <c r="V46" s="142">
        <v>5</v>
      </c>
      <c r="W46" s="143">
        <f t="shared" si="33"/>
        <v>78.999999999999957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-47.088607594935866</v>
      </c>
      <c r="AG46" s="430">
        <f t="shared" si="7"/>
        <v>0.96860759493670945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226</v>
      </c>
      <c r="E47" s="148"/>
      <c r="F47" s="350">
        <v>11.86</v>
      </c>
      <c r="G47" s="137">
        <v>1671</v>
      </c>
      <c r="H47" s="45">
        <f t="shared" si="34"/>
        <v>19818.059999999998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1474.4117647058824</v>
      </c>
      <c r="O47" s="138">
        <f t="shared" si="30"/>
        <v>245.73529411764707</v>
      </c>
      <c r="P47" s="51">
        <f t="shared" si="31"/>
        <v>0</v>
      </c>
      <c r="Q47" s="139">
        <f t="shared" si="32"/>
        <v>-26.931372549019613</v>
      </c>
      <c r="R47" s="140">
        <f t="shared" si="27"/>
        <v>0.90122968502804546</v>
      </c>
      <c r="S47" s="459"/>
      <c r="T47" s="89">
        <v>0.27916666666666662</v>
      </c>
      <c r="U47" s="89">
        <v>0.32638888888888884</v>
      </c>
      <c r="V47" s="137">
        <v>25</v>
      </c>
      <c r="W47" s="143">
        <f t="shared" si="33"/>
        <v>68</v>
      </c>
      <c r="X47" s="123">
        <v>0.2673611111111111</v>
      </c>
      <c r="Y47" s="123">
        <v>0.27777777777777779</v>
      </c>
      <c r="Z47" s="124"/>
      <c r="AA47" s="124"/>
      <c r="AB47" s="447"/>
      <c r="AC47" s="447"/>
      <c r="AD47" s="435"/>
      <c r="AE47" s="435"/>
      <c r="AF47" s="144">
        <f t="shared" si="28"/>
        <v>-161.58823529411757</v>
      </c>
      <c r="AG47" s="430">
        <f t="shared" si="7"/>
        <v>0.90122968502804546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225</v>
      </c>
      <c r="E48" s="148"/>
      <c r="F48" s="350">
        <v>28.47</v>
      </c>
      <c r="G48" s="137">
        <v>1418</v>
      </c>
      <c r="H48" s="45">
        <f t="shared" si="34"/>
        <v>40370.46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1466.896551724137</v>
      </c>
      <c r="O48" s="138">
        <f t="shared" si="30"/>
        <v>209.55665024630528</v>
      </c>
      <c r="P48" s="51">
        <f t="shared" si="31"/>
        <v>0</v>
      </c>
      <c r="Q48" s="139">
        <f t="shared" si="32"/>
        <v>-4.7290640394089962</v>
      </c>
      <c r="R48" s="140">
        <f t="shared" si="27"/>
        <v>0.97793103448275798</v>
      </c>
      <c r="S48" s="459"/>
      <c r="T48" s="89">
        <v>0.34374999999999994</v>
      </c>
      <c r="U48" s="89">
        <v>0.38402777777777775</v>
      </c>
      <c r="V48" s="134">
        <v>25</v>
      </c>
      <c r="W48" s="143">
        <f t="shared" si="33"/>
        <v>58.000000000000036</v>
      </c>
      <c r="X48" s="123">
        <v>0.33055555555555555</v>
      </c>
      <c r="Y48" s="123">
        <v>0.3430555555555555</v>
      </c>
      <c r="Z48" s="124"/>
      <c r="AA48" s="124"/>
      <c r="AB48" s="447"/>
      <c r="AC48" s="447"/>
      <c r="AD48" s="435"/>
      <c r="AE48" s="435"/>
      <c r="AF48" s="144">
        <f t="shared" si="28"/>
        <v>-33.103448275863002</v>
      </c>
      <c r="AG48" s="430">
        <f t="shared" si="7"/>
        <v>0.97793103448275798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3504.24</v>
      </c>
      <c r="H49" s="45">
        <f t="shared" si="34"/>
        <v>35357.781599999995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1450.0303448275856</v>
      </c>
      <c r="O49" s="138">
        <f t="shared" si="30"/>
        <v>241.67172413793094</v>
      </c>
      <c r="P49" s="51">
        <f t="shared" si="31"/>
        <v>0</v>
      </c>
      <c r="Q49" s="139">
        <f t="shared" si="32"/>
        <v>-8.3282758620690629</v>
      </c>
      <c r="R49" s="140">
        <f t="shared" si="27"/>
        <v>0.9666868965517238</v>
      </c>
      <c r="S49" s="459"/>
      <c r="T49" s="89">
        <v>0.40486111111111106</v>
      </c>
      <c r="U49" s="89">
        <v>0.50555555555555554</v>
      </c>
      <c r="V49" s="134">
        <v>30</v>
      </c>
      <c r="W49" s="143">
        <f t="shared" si="33"/>
        <v>145.00000000000006</v>
      </c>
      <c r="X49" s="152">
        <v>0.3888888888888889</v>
      </c>
      <c r="Y49" s="152">
        <v>0.40416666666666662</v>
      </c>
      <c r="Z49" s="153"/>
      <c r="AA49" s="124"/>
      <c r="AB49" s="447"/>
      <c r="AC49" s="447"/>
      <c r="AD49" s="435"/>
      <c r="AE49" s="435"/>
      <c r="AF49" s="144">
        <f t="shared" si="28"/>
        <v>-49.969655172414377</v>
      </c>
      <c r="AG49" s="430">
        <f t="shared" si="7"/>
        <v>0.9666868965517238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3358.23</v>
      </c>
      <c r="H50" s="45">
        <f t="shared" si="34"/>
        <v>33884.540699999998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1409.0475524475528</v>
      </c>
      <c r="O50" s="138">
        <f t="shared" si="30"/>
        <v>234.8412587412588</v>
      </c>
      <c r="P50" s="51">
        <f t="shared" si="31"/>
        <v>0</v>
      </c>
      <c r="Q50" s="139">
        <f t="shared" si="32"/>
        <v>-15.158741258741202</v>
      </c>
      <c r="R50" s="140">
        <f t="shared" si="27"/>
        <v>0.93936503496503521</v>
      </c>
      <c r="S50" s="459"/>
      <c r="T50" s="89">
        <v>0.52638888888888891</v>
      </c>
      <c r="U50" s="89">
        <v>0.62569444444444444</v>
      </c>
      <c r="V50" s="134">
        <v>30</v>
      </c>
      <c r="W50" s="143">
        <f t="shared" si="33"/>
        <v>142.99999999999997</v>
      </c>
      <c r="X50" s="152">
        <v>0.50972222222222219</v>
      </c>
      <c r="Y50" s="152">
        <v>0.52500000000000002</v>
      </c>
      <c r="Z50" s="153"/>
      <c r="AA50" s="153"/>
      <c r="AB50" s="447"/>
      <c r="AC50" s="447"/>
      <c r="AD50" s="435"/>
      <c r="AE50" s="435"/>
      <c r="AF50" s="144">
        <f t="shared" si="28"/>
        <v>-90.952447552447211</v>
      </c>
      <c r="AG50" s="430">
        <f t="shared" si="7"/>
        <v>0.93936503496503521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1650.8259015834992</v>
      </c>
      <c r="O56" s="104">
        <f t="shared" si="35"/>
        <v>285.69434836879668</v>
      </c>
      <c r="P56" s="158">
        <f>M56-J56</f>
        <v>0.28571428571428559</v>
      </c>
      <c r="Q56" s="117">
        <f>N56-K56</f>
        <v>-11.459812702215004</v>
      </c>
      <c r="R56" s="159">
        <f t="shared" ref="R56:R61" si="36">O56/L56</f>
        <v>0.90851618591729999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0</v>
      </c>
      <c r="AF56" s="162">
        <f>N56-K56</f>
        <v>-11.459812702215004</v>
      </c>
      <c r="AG56" s="428">
        <f>N56/K56</f>
        <v>0.99310599098354202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1245</v>
      </c>
      <c r="H57" s="84">
        <f t="shared" ref="H57:H66" si="37">F57*G57</f>
        <v>35183.700000000004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1436.5384615384623</v>
      </c>
      <c r="O57" s="86">
        <f t="shared" ref="O57:O61" si="39">N57/M57</f>
        <v>205.21978021978035</v>
      </c>
      <c r="P57" s="165">
        <f t="shared" ref="P57:P61" si="40">M57-J57</f>
        <v>0</v>
      </c>
      <c r="Q57" s="49">
        <f t="shared" ref="Q57:Q61" si="41">O57-L57</f>
        <v>-9.0659340659339307</v>
      </c>
      <c r="R57" s="425">
        <f t="shared" si="36"/>
        <v>0.95769230769230829</v>
      </c>
      <c r="S57" s="459">
        <f>R69</f>
        <v>0.96097894138337958</v>
      </c>
      <c r="T57" s="50">
        <v>0.125</v>
      </c>
      <c r="U57" s="50">
        <v>0.16111111111111109</v>
      </c>
      <c r="V57" s="421">
        <v>5</v>
      </c>
      <c r="W57" s="418">
        <f>(U57-T57)*24*60</f>
        <v>51.999999999999972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-63.461538461537657</v>
      </c>
      <c r="AG57" s="429">
        <f t="shared" si="7"/>
        <v>0.95769230769230818</v>
      </c>
      <c r="AH57" s="473">
        <f>AG69</f>
        <v>0.96134343549807422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3617</v>
      </c>
      <c r="H58" s="45">
        <f t="shared" si="37"/>
        <v>100841.95999999999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1437.2185430463578</v>
      </c>
      <c r="O58" s="47">
        <f t="shared" si="39"/>
        <v>205.31693472090825</v>
      </c>
      <c r="P58" s="165">
        <f t="shared" si="40"/>
        <v>0</v>
      </c>
      <c r="Q58" s="49">
        <f t="shared" si="41"/>
        <v>-8.9687795648060273</v>
      </c>
      <c r="R58" s="425">
        <f t="shared" si="36"/>
        <v>0.95814569536423855</v>
      </c>
      <c r="S58" s="459"/>
      <c r="T58" s="50">
        <v>0.17152777777777775</v>
      </c>
      <c r="U58" s="50">
        <v>0.27638888888888885</v>
      </c>
      <c r="V58" s="421">
        <v>15</v>
      </c>
      <c r="W58" s="418">
        <f>(U58-T58)*24*60</f>
        <v>151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-62.781456953642191</v>
      </c>
      <c r="AG58" s="425">
        <f t="shared" si="7"/>
        <v>0.95814569536423855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3405</v>
      </c>
      <c r="H59" s="45">
        <f t="shared" si="37"/>
        <v>95340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1469.7841726618706</v>
      </c>
      <c r="O59" s="47">
        <f t="shared" si="39"/>
        <v>209.96916752312436</v>
      </c>
      <c r="P59" s="165">
        <f t="shared" si="40"/>
        <v>0</v>
      </c>
      <c r="Q59" s="49">
        <f t="shared" si="41"/>
        <v>-4.3165467625899225</v>
      </c>
      <c r="R59" s="425">
        <f t="shared" si="36"/>
        <v>0.97985611510791371</v>
      </c>
      <c r="S59" s="459"/>
      <c r="T59" s="50">
        <v>0.29027777777777775</v>
      </c>
      <c r="U59" s="50">
        <v>0.38680555555555551</v>
      </c>
      <c r="V59" s="142">
        <v>20</v>
      </c>
      <c r="W59" s="418">
        <f t="shared" ref="W59:W69" si="42">(U59-T59)*24*60</f>
        <v>139</v>
      </c>
      <c r="X59" s="53">
        <v>0.28055555555555556</v>
      </c>
      <c r="Y59" s="53">
        <v>0.17083333333333331</v>
      </c>
      <c r="Z59" s="54"/>
      <c r="AA59" s="54"/>
      <c r="AB59" s="447"/>
      <c r="AC59" s="447"/>
      <c r="AD59" s="435"/>
      <c r="AE59" s="435"/>
      <c r="AF59" s="48">
        <f t="shared" si="6"/>
        <v>-30.215827338129429</v>
      </c>
      <c r="AG59" s="425">
        <f t="shared" si="7"/>
        <v>0.97985611510791371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3796.26</v>
      </c>
      <c r="H60" s="45">
        <f t="shared" si="37"/>
        <v>38304.263400000003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1441.6177215189875</v>
      </c>
      <c r="O60" s="47">
        <f t="shared" si="39"/>
        <v>240.26962025316459</v>
      </c>
      <c r="P60" s="165">
        <f t="shared" si="40"/>
        <v>0</v>
      </c>
      <c r="Q60" s="49">
        <f t="shared" si="41"/>
        <v>-9.7303797468354105</v>
      </c>
      <c r="R60" s="425">
        <f t="shared" si="36"/>
        <v>0.96107848101265836</v>
      </c>
      <c r="S60" s="459"/>
      <c r="T60" s="50">
        <v>0.40763888888888883</v>
      </c>
      <c r="U60" s="50">
        <v>0.51736111111111105</v>
      </c>
      <c r="V60" s="142">
        <v>30</v>
      </c>
      <c r="W60" s="418">
        <f t="shared" si="42"/>
        <v>158</v>
      </c>
      <c r="X60" s="53">
        <v>0.39166666666666666</v>
      </c>
      <c r="Y60" s="53">
        <v>0.41388888888888892</v>
      </c>
      <c r="Z60" s="54"/>
      <c r="AA60" s="54"/>
      <c r="AB60" s="447"/>
      <c r="AC60" s="447"/>
      <c r="AD60" s="435">
        <v>1</v>
      </c>
      <c r="AE60" s="435"/>
      <c r="AF60" s="48">
        <f t="shared" si="6"/>
        <v>-58.382278481012463</v>
      </c>
      <c r="AG60" s="429">
        <f t="shared" si="7"/>
        <v>0.96107848101265836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3942.2700000000004</v>
      </c>
      <c r="H61" s="45">
        <f t="shared" si="37"/>
        <v>39777.504300000001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1424.9168674698792</v>
      </c>
      <c r="O61" s="47">
        <f t="shared" si="39"/>
        <v>237.4861445783132</v>
      </c>
      <c r="P61" s="165">
        <f t="shared" si="40"/>
        <v>0</v>
      </c>
      <c r="Q61" s="49">
        <f t="shared" si="41"/>
        <v>-12.513855421686799</v>
      </c>
      <c r="R61" s="425">
        <f t="shared" si="36"/>
        <v>0.94994457831325285</v>
      </c>
      <c r="S61" s="459"/>
      <c r="T61" s="50">
        <v>0.53819444444444442</v>
      </c>
      <c r="U61" s="50">
        <v>0.65347222222222223</v>
      </c>
      <c r="V61" s="142">
        <v>30</v>
      </c>
      <c r="W61" s="418">
        <f t="shared" si="42"/>
        <v>166.00000000000006</v>
      </c>
      <c r="X61" s="53">
        <v>0.52222222222222225</v>
      </c>
      <c r="Y61" s="53">
        <v>0.53749999999999998</v>
      </c>
      <c r="Z61" s="54"/>
      <c r="AA61" s="54"/>
      <c r="AB61" s="447"/>
      <c r="AC61" s="447"/>
      <c r="AD61" s="435"/>
      <c r="AE61" s="435"/>
      <c r="AF61" s="48">
        <f t="shared" si="6"/>
        <v>-75.083132530120793</v>
      </c>
      <c r="AG61" s="425">
        <f t="shared" si="7"/>
        <v>0.94994457831325285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1442.0151532471114</v>
      </c>
      <c r="O69" s="73">
        <f t="shared" si="43"/>
        <v>219.65232945905819</v>
      </c>
      <c r="P69" s="48">
        <f>M69-J69</f>
        <v>0</v>
      </c>
      <c r="Q69" s="49">
        <f>N69-K69</f>
        <v>-57.984846752888643</v>
      </c>
      <c r="R69" s="172">
        <f t="shared" ref="R69:R76" si="44">O69/L69</f>
        <v>0.96097894138337958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1</v>
      </c>
      <c r="AE69" s="107">
        <f>SUM(AE57:AE68)</f>
        <v>0</v>
      </c>
      <c r="AF69" s="48">
        <f t="shared" si="6"/>
        <v>-57.984846752888643</v>
      </c>
      <c r="AG69" s="425">
        <f t="shared" si="7"/>
        <v>0.96134343549807422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515.47</v>
      </c>
      <c r="H70" s="45">
        <f>F70*G70</f>
        <v>27881.772300000004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6" si="45">G70/W70*60</f>
        <v>1344.7043478260871</v>
      </c>
      <c r="O70" s="47">
        <f t="shared" ref="O70:O76" si="46">N70/M70</f>
        <v>79.100255754475711</v>
      </c>
      <c r="P70" s="48">
        <f t="shared" ref="P70:P76" si="47">M70-J70</f>
        <v>1</v>
      </c>
      <c r="Q70" s="49">
        <f t="shared" ref="Q70:Q76" si="48">O70-L70</f>
        <v>-14.649744245524289</v>
      </c>
      <c r="R70" s="425">
        <f t="shared" si="44"/>
        <v>0.84373606138107426</v>
      </c>
      <c r="S70" s="459">
        <f>R82</f>
        <v>0.88320229722673593</v>
      </c>
      <c r="T70" s="50">
        <v>0.25</v>
      </c>
      <c r="U70" s="50">
        <v>0.26597222222222222</v>
      </c>
      <c r="V70" s="421">
        <v>5</v>
      </c>
      <c r="W70" s="418">
        <f>(U70-T70)*24*60</f>
        <v>23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-155.29565217391291</v>
      </c>
      <c r="AG70" s="425">
        <f t="shared" si="7"/>
        <v>0.89646956521739141</v>
      </c>
      <c r="AH70" s="459">
        <f>AG82</f>
        <v>0.89658679347091652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3718</v>
      </c>
      <c r="H71" s="45">
        <f>F71*G71</f>
        <v>198392.48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1439.2258064516129</v>
      </c>
      <c r="O71" s="47">
        <f t="shared" si="46"/>
        <v>75.748726655348051</v>
      </c>
      <c r="P71" s="48">
        <f t="shared" si="47"/>
        <v>0</v>
      </c>
      <c r="Q71" s="49">
        <f t="shared" si="48"/>
        <v>-10.356536502546689</v>
      </c>
      <c r="R71" s="425">
        <f t="shared" si="44"/>
        <v>0.87972237558167043</v>
      </c>
      <c r="S71" s="459"/>
      <c r="T71" s="50">
        <v>0.27083333333333331</v>
      </c>
      <c r="U71" s="50">
        <v>0.37847222222222221</v>
      </c>
      <c r="V71" s="421">
        <v>7</v>
      </c>
      <c r="W71" s="418">
        <f t="shared" ref="W71:W81" si="49">(U71-T71)*24*60</f>
        <v>155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-196.77419354838707</v>
      </c>
      <c r="AG71" s="425">
        <f>N71/K71</f>
        <v>0.87972237558167055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335</v>
      </c>
      <c r="E72" s="43"/>
      <c r="F72" s="343">
        <v>65.27</v>
      </c>
      <c r="G72" s="44">
        <v>2633.4</v>
      </c>
      <c r="H72" s="45">
        <f t="shared" ref="H72:H80" si="50">F72*G72</f>
        <v>171882.01799999998</v>
      </c>
      <c r="I72" s="421"/>
      <c r="J72" s="87">
        <v>18</v>
      </c>
      <c r="K72" s="57">
        <v>1440</v>
      </c>
      <c r="L72" s="86">
        <v>80</v>
      </c>
      <c r="M72" s="419">
        <v>19</v>
      </c>
      <c r="N72" s="44">
        <f t="shared" si="45"/>
        <v>1284.5853658536589</v>
      </c>
      <c r="O72" s="47">
        <f t="shared" si="46"/>
        <v>67.609756097560989</v>
      </c>
      <c r="P72" s="48">
        <f t="shared" si="47"/>
        <v>1</v>
      </c>
      <c r="Q72" s="49">
        <f t="shared" si="48"/>
        <v>-12.390243902439011</v>
      </c>
      <c r="R72" s="425">
        <f t="shared" si="44"/>
        <v>0.84512195121951239</v>
      </c>
      <c r="S72" s="459"/>
      <c r="T72" s="50">
        <v>0.39374999999999999</v>
      </c>
      <c r="U72" s="50">
        <v>0.47916666666666663</v>
      </c>
      <c r="V72" s="421">
        <v>22</v>
      </c>
      <c r="W72" s="418">
        <f t="shared" si="49"/>
        <v>122.99999999999996</v>
      </c>
      <c r="X72" s="53">
        <v>0.3833333333333333</v>
      </c>
      <c r="Y72" s="53">
        <v>0.39305555555555555</v>
      </c>
      <c r="Z72" s="54"/>
      <c r="AA72" s="54"/>
      <c r="AB72" s="447"/>
      <c r="AC72" s="447"/>
      <c r="AD72" s="435">
        <v>1</v>
      </c>
      <c r="AE72" s="435"/>
      <c r="AF72" s="48">
        <f>N72-K72</f>
        <v>-155.41463414634109</v>
      </c>
      <c r="AG72" s="425">
        <f>N72/K72</f>
        <v>0.89207317073170755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241</v>
      </c>
      <c r="E73" s="177"/>
      <c r="F73" s="343">
        <v>53.76</v>
      </c>
      <c r="G73" s="44">
        <v>2516</v>
      </c>
      <c r="H73" s="45">
        <f t="shared" si="50"/>
        <v>135260.16</v>
      </c>
      <c r="I73" s="435"/>
      <c r="J73" s="178">
        <v>16</v>
      </c>
      <c r="K73" s="179">
        <v>1440</v>
      </c>
      <c r="L73" s="86">
        <v>90</v>
      </c>
      <c r="M73" s="424">
        <v>16</v>
      </c>
      <c r="N73" s="44">
        <f t="shared" si="45"/>
        <v>1312.6956521739121</v>
      </c>
      <c r="O73" s="47">
        <f t="shared" si="46"/>
        <v>82.043478260869506</v>
      </c>
      <c r="P73" s="48">
        <f t="shared" si="47"/>
        <v>0</v>
      </c>
      <c r="Q73" s="49">
        <f t="shared" si="48"/>
        <v>-7.9565217391304941</v>
      </c>
      <c r="R73" s="425">
        <f t="shared" si="44"/>
        <v>0.91159420289855009</v>
      </c>
      <c r="S73" s="459"/>
      <c r="T73" s="50">
        <v>0.51944444444444438</v>
      </c>
      <c r="U73" s="50">
        <v>0.59930555555555554</v>
      </c>
      <c r="V73" s="421">
        <v>5</v>
      </c>
      <c r="W73" s="418">
        <f t="shared" si="49"/>
        <v>115.00000000000007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-127.30434782608791</v>
      </c>
      <c r="AG73" s="425">
        <f>N73/K73</f>
        <v>0.91159420289855009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242</v>
      </c>
      <c r="E74" s="177"/>
      <c r="F74" s="343">
        <v>47.51</v>
      </c>
      <c r="G74" s="44">
        <v>2020</v>
      </c>
      <c r="H74" s="45">
        <f t="shared" si="50"/>
        <v>95970.2</v>
      </c>
      <c r="I74" s="421"/>
      <c r="J74" s="46">
        <v>17</v>
      </c>
      <c r="K74" s="174">
        <v>1440</v>
      </c>
      <c r="L74" s="47">
        <v>84.705882352941174</v>
      </c>
      <c r="M74" s="419">
        <v>17</v>
      </c>
      <c r="N74" s="44">
        <f t="shared" si="45"/>
        <v>1331.8681318681317</v>
      </c>
      <c r="O74" s="47">
        <f t="shared" si="46"/>
        <v>78.34518422753716</v>
      </c>
      <c r="P74" s="48">
        <f t="shared" si="47"/>
        <v>0</v>
      </c>
      <c r="Q74" s="49">
        <f t="shared" si="48"/>
        <v>-6.3606981254040136</v>
      </c>
      <c r="R74" s="425">
        <f t="shared" si="44"/>
        <v>0.92490842490842484</v>
      </c>
      <c r="S74" s="459"/>
      <c r="T74" s="50">
        <v>0.61527777777777781</v>
      </c>
      <c r="U74" s="50">
        <v>0.67847222222222225</v>
      </c>
      <c r="V74" s="421">
        <v>23</v>
      </c>
      <c r="W74" s="418">
        <f t="shared" si="49"/>
        <v>91</v>
      </c>
      <c r="X74" s="180">
        <v>0.60416666666666663</v>
      </c>
      <c r="Y74" s="180">
        <v>0.61458333333333337</v>
      </c>
      <c r="Z74" s="124"/>
      <c r="AA74" s="124"/>
      <c r="AB74" s="447"/>
      <c r="AC74" s="447"/>
      <c r="AD74" s="435"/>
      <c r="AE74" s="435"/>
      <c r="AF74" s="48">
        <f t="shared" ref="AF74:AF80" si="51">N74-K74</f>
        <v>-108.13186813186826</v>
      </c>
      <c r="AG74" s="425">
        <f t="shared" ref="AG74:AG80" si="52">N74/K74</f>
        <v>0.92490842490842484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239</v>
      </c>
      <c r="E75" s="43"/>
      <c r="F75" s="343">
        <v>53.36</v>
      </c>
      <c r="G75" s="57">
        <v>2001.9999999999998</v>
      </c>
      <c r="H75" s="45">
        <f t="shared" si="50"/>
        <v>106826.71999999999</v>
      </c>
      <c r="I75" s="421">
        <v>1</v>
      </c>
      <c r="J75" s="87">
        <v>19</v>
      </c>
      <c r="K75" s="57">
        <v>1636</v>
      </c>
      <c r="L75" s="86">
        <v>86.10526315789474</v>
      </c>
      <c r="M75" s="419">
        <v>19</v>
      </c>
      <c r="N75" s="44">
        <f t="shared" si="45"/>
        <v>1429.9999999999993</v>
      </c>
      <c r="O75" s="47">
        <f t="shared" si="46"/>
        <v>75.263157894736807</v>
      </c>
      <c r="P75" s="48">
        <f t="shared" si="47"/>
        <v>0</v>
      </c>
      <c r="Q75" s="49">
        <f t="shared" si="48"/>
        <v>-10.842105263157933</v>
      </c>
      <c r="R75" s="425">
        <f t="shared" si="44"/>
        <v>0.87408312958435164</v>
      </c>
      <c r="S75" s="459"/>
      <c r="T75" s="50">
        <v>0.68333333333333335</v>
      </c>
      <c r="U75" s="50">
        <v>0.7416666666666667</v>
      </c>
      <c r="V75" s="421">
        <v>7</v>
      </c>
      <c r="W75" s="418">
        <f t="shared" si="49"/>
        <v>84.000000000000028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-206.00000000000068</v>
      </c>
      <c r="AG75" s="425">
        <f t="shared" si="52"/>
        <v>0.87408312958435164</v>
      </c>
      <c r="AH75" s="459"/>
    </row>
    <row r="76" spans="1:34" ht="19.149999999999999" customHeight="1">
      <c r="A76" s="455"/>
      <c r="B76" s="421" t="s">
        <v>207</v>
      </c>
      <c r="C76" s="175"/>
      <c r="D76" s="176" t="s">
        <v>217</v>
      </c>
      <c r="E76" s="177"/>
      <c r="F76" s="343">
        <v>49.91</v>
      </c>
      <c r="G76" s="174">
        <v>1223.6000000000001</v>
      </c>
      <c r="H76" s="45">
        <f t="shared" si="50"/>
        <v>61069.876000000004</v>
      </c>
      <c r="I76" s="421">
        <v>1</v>
      </c>
      <c r="J76" s="46">
        <v>17</v>
      </c>
      <c r="K76" s="174">
        <v>1565</v>
      </c>
      <c r="L76" s="47">
        <v>92.058823529411768</v>
      </c>
      <c r="M76" s="424">
        <v>17</v>
      </c>
      <c r="N76" s="44">
        <f t="shared" si="45"/>
        <v>1411.8461538461547</v>
      </c>
      <c r="O76" s="47">
        <f t="shared" si="46"/>
        <v>83.049773755656162</v>
      </c>
      <c r="P76" s="48">
        <f t="shared" si="47"/>
        <v>0</v>
      </c>
      <c r="Q76" s="49">
        <f t="shared" si="48"/>
        <v>-9.0090497737556063</v>
      </c>
      <c r="R76" s="425">
        <f t="shared" si="44"/>
        <v>0.9021381174735813</v>
      </c>
      <c r="S76" s="459"/>
      <c r="T76" s="50">
        <v>0.74722222222222223</v>
      </c>
      <c r="U76" s="50">
        <v>0.78333333333333333</v>
      </c>
      <c r="V76" s="421">
        <v>8</v>
      </c>
      <c r="W76" s="418">
        <f t="shared" si="49"/>
        <v>51.999999999999972</v>
      </c>
      <c r="X76" s="180"/>
      <c r="Y76" s="180"/>
      <c r="Z76" s="124"/>
      <c r="AA76" s="124"/>
      <c r="AB76" s="447"/>
      <c r="AC76" s="447"/>
      <c r="AD76" s="435">
        <v>1</v>
      </c>
      <c r="AE76" s="435"/>
      <c r="AF76" s="48">
        <f t="shared" si="51"/>
        <v>-153.15384615384528</v>
      </c>
      <c r="AG76" s="425">
        <f t="shared" si="52"/>
        <v>0.9021381174735813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17.428571428571427</v>
      </c>
      <c r="K82" s="101">
        <v>1522.4285714285713</v>
      </c>
      <c r="L82" s="104">
        <v>87.53217602830604</v>
      </c>
      <c r="M82" s="101">
        <f t="shared" ref="M82:O82" si="53">AVERAGE(M70:M81)</f>
        <v>17.714285714285715</v>
      </c>
      <c r="N82" s="101">
        <f t="shared" si="53"/>
        <v>1364.989351145651</v>
      </c>
      <c r="O82" s="184">
        <f t="shared" si="53"/>
        <v>77.308618949454925</v>
      </c>
      <c r="P82" s="116">
        <f>M82-J82</f>
        <v>0.28571428571428825</v>
      </c>
      <c r="Q82" s="117">
        <f>N82-K82</f>
        <v>-157.43922028292036</v>
      </c>
      <c r="R82" s="172">
        <f>O82/L82</f>
        <v>0.88320229722673593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2</v>
      </c>
      <c r="AE82" s="107">
        <f>SUM(AE70:AE81)</f>
        <v>0</v>
      </c>
      <c r="AF82" s="48">
        <f>N82-K82</f>
        <v>-157.43922028292036</v>
      </c>
      <c r="AG82" s="425">
        <f>N82/K82</f>
        <v>0.89658679347091652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1396.8500000000001</v>
      </c>
      <c r="H83" s="84">
        <f t="shared" ref="H83:H94" si="54">F83*G83</f>
        <v>85235.787000000011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2" si="55">G83/W83*60</f>
        <v>1351.7903225806449</v>
      </c>
      <c r="O83" s="183">
        <f t="shared" ref="O83:O92" si="56">N83/M83</f>
        <v>79.517077798861465</v>
      </c>
      <c r="P83" s="54">
        <f t="shared" ref="P83:P92" si="57">M83-J83</f>
        <v>0</v>
      </c>
      <c r="Q83" s="88">
        <f t="shared" ref="Q83:Q92" si="58">O83-L83</f>
        <v>-5.1888045540797094</v>
      </c>
      <c r="R83" s="185">
        <f t="shared" ref="R83:R92" si="59">O83/L83</f>
        <v>0.93874327956989234</v>
      </c>
      <c r="S83" s="459">
        <f>R95</f>
        <v>0.86948914022496238</v>
      </c>
      <c r="T83" s="50">
        <v>0.33333333333333331</v>
      </c>
      <c r="U83" s="50">
        <v>0.37638888888888888</v>
      </c>
      <c r="V83" s="421">
        <v>5</v>
      </c>
      <c r="W83" s="418">
        <f t="shared" ref="W83:W93" si="60">(U83-T83)*24*60</f>
        <v>62.000000000000021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-88.209677419355103</v>
      </c>
      <c r="AG83" s="425">
        <f t="shared" ref="AG83:AG173" si="62">N83/K83</f>
        <v>0.93874327956989234</v>
      </c>
      <c r="AH83" s="459">
        <f>AG95</f>
        <v>0.86784002698410612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3446.9700000000003</v>
      </c>
      <c r="H84" s="84">
        <f t="shared" si="54"/>
        <v>174657.96990000003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1317.3133757961784</v>
      </c>
      <c r="O84" s="183">
        <f t="shared" si="56"/>
        <v>69.332282936640965</v>
      </c>
      <c r="P84" s="54">
        <f t="shared" si="57"/>
        <v>0</v>
      </c>
      <c r="Q84" s="88">
        <f t="shared" si="58"/>
        <v>-9.6150854844116651</v>
      </c>
      <c r="R84" s="185">
        <f t="shared" si="59"/>
        <v>0.8782089171974522</v>
      </c>
      <c r="S84" s="459"/>
      <c r="T84" s="50">
        <v>0.3923611111111111</v>
      </c>
      <c r="U84" s="50">
        <v>0.50138888888888888</v>
      </c>
      <c r="V84" s="421">
        <v>23</v>
      </c>
      <c r="W84" s="418">
        <f t="shared" si="60"/>
        <v>157</v>
      </c>
      <c r="X84" s="53">
        <v>0.38055555555555554</v>
      </c>
      <c r="Y84" s="53">
        <v>0.39166666666666666</v>
      </c>
      <c r="Z84" s="54"/>
      <c r="AA84" s="54"/>
      <c r="AB84" s="447"/>
      <c r="AC84" s="447"/>
      <c r="AD84" s="435"/>
      <c r="AE84" s="435"/>
      <c r="AF84" s="48">
        <f t="shared" si="61"/>
        <v>-182.68662420382157</v>
      </c>
      <c r="AG84" s="425">
        <f t="shared" si="62"/>
        <v>0.87820891719745231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1918</v>
      </c>
      <c r="H85" s="84">
        <f t="shared" si="54"/>
        <v>117170.62000000001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1293.0337078651685</v>
      </c>
      <c r="O85" s="183">
        <f t="shared" si="56"/>
        <v>76.060806345009908</v>
      </c>
      <c r="P85" s="54">
        <f t="shared" si="57"/>
        <v>0</v>
      </c>
      <c r="Q85" s="88">
        <f t="shared" si="58"/>
        <v>-8.6450760079312658</v>
      </c>
      <c r="R85" s="185">
        <f t="shared" si="59"/>
        <v>0.89794007490636696</v>
      </c>
      <c r="S85" s="459"/>
      <c r="T85" s="50">
        <v>0.54166666666666663</v>
      </c>
      <c r="U85" s="50">
        <v>0.60347222222222219</v>
      </c>
      <c r="V85" s="421">
        <v>5</v>
      </c>
      <c r="W85" s="418">
        <f t="shared" si="60"/>
        <v>89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-146.96629213483152</v>
      </c>
      <c r="AG85" s="425">
        <f t="shared" si="62"/>
        <v>0.89794007490636696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253</v>
      </c>
      <c r="E86" s="43"/>
      <c r="F86" s="350">
        <v>77.349999999999994</v>
      </c>
      <c r="G86" s="44">
        <v>287</v>
      </c>
      <c r="H86" s="84">
        <f t="shared" si="54"/>
        <v>22199.449999999997</v>
      </c>
      <c r="I86" s="421"/>
      <c r="J86" s="87">
        <v>19</v>
      </c>
      <c r="K86" s="57">
        <v>1440</v>
      </c>
      <c r="L86" s="86">
        <v>75.78947368421052</v>
      </c>
      <c r="M86" s="424">
        <v>19</v>
      </c>
      <c r="N86" s="57">
        <f t="shared" si="55"/>
        <v>1076.2500000000039</v>
      </c>
      <c r="O86" s="183">
        <f t="shared" si="56"/>
        <v>56.644736842105466</v>
      </c>
      <c r="P86" s="54">
        <f t="shared" si="57"/>
        <v>0</v>
      </c>
      <c r="Q86" s="88">
        <f t="shared" si="58"/>
        <v>-19.144736842105054</v>
      </c>
      <c r="R86" s="185">
        <f t="shared" si="59"/>
        <v>0.74739583333333603</v>
      </c>
      <c r="S86" s="459"/>
      <c r="T86" s="50">
        <v>0.60902777777777772</v>
      </c>
      <c r="U86" s="50">
        <v>0.6201388888888888</v>
      </c>
      <c r="V86" s="421">
        <v>8</v>
      </c>
      <c r="W86" s="418">
        <f t="shared" si="60"/>
        <v>15.999999999999943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-363.74999999999613</v>
      </c>
      <c r="AG86" s="425">
        <f t="shared" si="62"/>
        <v>0.74739583333333603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254</v>
      </c>
      <c r="E87" s="43"/>
      <c r="F87" s="350">
        <v>77.34</v>
      </c>
      <c r="G87" s="44">
        <v>788</v>
      </c>
      <c r="H87" s="84">
        <f t="shared" si="54"/>
        <v>60943.920000000006</v>
      </c>
      <c r="I87" s="421"/>
      <c r="J87" s="87">
        <v>18</v>
      </c>
      <c r="K87" s="57">
        <v>1440</v>
      </c>
      <c r="L87" s="86">
        <v>80</v>
      </c>
      <c r="M87" s="424">
        <v>18</v>
      </c>
      <c r="N87" s="57">
        <f t="shared" si="55"/>
        <v>1277.8378378378368</v>
      </c>
      <c r="O87" s="183">
        <f t="shared" si="56"/>
        <v>70.990990990990937</v>
      </c>
      <c r="P87" s="54">
        <f t="shared" si="57"/>
        <v>0</v>
      </c>
      <c r="Q87" s="88">
        <f t="shared" si="58"/>
        <v>-9.0090090090090627</v>
      </c>
      <c r="R87" s="185">
        <f t="shared" si="59"/>
        <v>0.88738738738738676</v>
      </c>
      <c r="S87" s="459"/>
      <c r="T87" s="50">
        <v>0.62430555555555545</v>
      </c>
      <c r="U87" s="50">
        <v>0.64999999999999991</v>
      </c>
      <c r="V87" s="421">
        <v>6</v>
      </c>
      <c r="W87" s="418">
        <f t="shared" si="60"/>
        <v>37.000000000000028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-162.16216216216321</v>
      </c>
      <c r="AG87" s="425">
        <f t="shared" si="62"/>
        <v>0.88738738738738665</v>
      </c>
      <c r="AH87" s="459"/>
    </row>
    <row r="88" spans="1:34" ht="19.149999999999999" customHeight="1">
      <c r="A88" s="488"/>
      <c r="B88" s="110" t="s">
        <v>227</v>
      </c>
      <c r="C88" s="431"/>
      <c r="D88" s="186" t="s">
        <v>255</v>
      </c>
      <c r="E88" s="43"/>
      <c r="F88" s="350">
        <v>51.44</v>
      </c>
      <c r="G88" s="57">
        <v>1591</v>
      </c>
      <c r="H88" s="84">
        <f t="shared" si="54"/>
        <v>81841.039999999994</v>
      </c>
      <c r="I88" s="421"/>
      <c r="J88" s="87">
        <v>20</v>
      </c>
      <c r="K88" s="57">
        <v>1440</v>
      </c>
      <c r="L88" s="86">
        <v>72</v>
      </c>
      <c r="M88" s="424">
        <v>20</v>
      </c>
      <c r="N88" s="57">
        <f t="shared" si="55"/>
        <v>1239.740259740259</v>
      </c>
      <c r="O88" s="183">
        <f t="shared" si="56"/>
        <v>61.987012987012953</v>
      </c>
      <c r="P88" s="54">
        <f t="shared" si="57"/>
        <v>0</v>
      </c>
      <c r="Q88" s="88">
        <f t="shared" si="58"/>
        <v>-10.012987012987047</v>
      </c>
      <c r="R88" s="185">
        <f t="shared" si="59"/>
        <v>0.86093073593073544</v>
      </c>
      <c r="S88" s="459"/>
      <c r="T88" s="50">
        <v>0.66527777777777763</v>
      </c>
      <c r="U88" s="50">
        <v>0.71874999999999989</v>
      </c>
      <c r="V88" s="421">
        <v>22</v>
      </c>
      <c r="W88" s="418">
        <f t="shared" si="60"/>
        <v>77.000000000000043</v>
      </c>
      <c r="X88" s="53">
        <v>0.65416666666666667</v>
      </c>
      <c r="Y88" s="53">
        <v>0.66388888888888886</v>
      </c>
      <c r="Z88" s="54"/>
      <c r="AA88" s="54"/>
      <c r="AB88" s="447"/>
      <c r="AC88" s="447"/>
      <c r="AD88" s="435"/>
      <c r="AE88" s="435"/>
      <c r="AF88" s="48">
        <f t="shared" si="61"/>
        <v>-200.25974025974097</v>
      </c>
      <c r="AG88" s="425">
        <f t="shared" si="62"/>
        <v>0.86093073593073544</v>
      </c>
      <c r="AH88" s="459"/>
    </row>
    <row r="89" spans="1:34" ht="19.149999999999999" customHeight="1">
      <c r="A89" s="488"/>
      <c r="B89" s="110" t="s">
        <v>238</v>
      </c>
      <c r="C89" s="431"/>
      <c r="D89" s="42" t="s">
        <v>245</v>
      </c>
      <c r="E89" s="43"/>
      <c r="F89" s="350">
        <v>61.02</v>
      </c>
      <c r="G89" s="114">
        <v>752.15</v>
      </c>
      <c r="H89" s="84">
        <f t="shared" si="54"/>
        <v>45896.192999999999</v>
      </c>
      <c r="I89" s="421">
        <v>1</v>
      </c>
      <c r="J89" s="87">
        <v>17</v>
      </c>
      <c r="K89" s="57">
        <v>1440</v>
      </c>
      <c r="L89" s="86">
        <v>84.705882352941174</v>
      </c>
      <c r="M89" s="424">
        <v>17</v>
      </c>
      <c r="N89" s="57">
        <f t="shared" si="55"/>
        <v>1327.323529411763</v>
      </c>
      <c r="O89" s="183">
        <f t="shared" si="56"/>
        <v>78.077854671280178</v>
      </c>
      <c r="P89" s="54">
        <f t="shared" si="57"/>
        <v>0</v>
      </c>
      <c r="Q89" s="88">
        <f t="shared" si="58"/>
        <v>-6.6280276816609955</v>
      </c>
      <c r="R89" s="185">
        <f t="shared" si="59"/>
        <v>0.92175245098039105</v>
      </c>
      <c r="S89" s="459"/>
      <c r="T89" s="50">
        <v>0.72361111111111098</v>
      </c>
      <c r="U89" s="50">
        <v>0.74722222222222212</v>
      </c>
      <c r="V89" s="421">
        <v>7</v>
      </c>
      <c r="W89" s="418">
        <f t="shared" si="60"/>
        <v>34.000000000000043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-112.67647058823695</v>
      </c>
      <c r="AG89" s="425">
        <f t="shared" si="62"/>
        <v>0.92175245098039105</v>
      </c>
      <c r="AH89" s="459"/>
    </row>
    <row r="90" spans="1:34" ht="19.149999999999999" customHeight="1">
      <c r="A90" s="488"/>
      <c r="B90" s="110" t="s">
        <v>207</v>
      </c>
      <c r="C90" s="431"/>
      <c r="D90" s="42" t="s">
        <v>246</v>
      </c>
      <c r="E90" s="43"/>
      <c r="F90" s="350">
        <v>50.67</v>
      </c>
      <c r="G90" s="127">
        <v>426.03000000000003</v>
      </c>
      <c r="H90" s="84">
        <f t="shared" si="54"/>
        <v>21586.940100000003</v>
      </c>
      <c r="I90" s="187">
        <v>1</v>
      </c>
      <c r="J90" s="87">
        <v>19</v>
      </c>
      <c r="K90" s="57">
        <v>1500</v>
      </c>
      <c r="L90" s="86">
        <v>78.94736842105263</v>
      </c>
      <c r="M90" s="424">
        <v>19</v>
      </c>
      <c r="N90" s="57">
        <f t="shared" si="55"/>
        <v>1278.0900000000047</v>
      </c>
      <c r="O90" s="183">
        <f t="shared" si="56"/>
        <v>67.267894736842351</v>
      </c>
      <c r="P90" s="54">
        <f t="shared" si="57"/>
        <v>0</v>
      </c>
      <c r="Q90" s="88">
        <f t="shared" si="58"/>
        <v>-11.679473684210279</v>
      </c>
      <c r="R90" s="185">
        <f t="shared" si="59"/>
        <v>0.85206000000000315</v>
      </c>
      <c r="S90" s="459"/>
      <c r="T90" s="50">
        <v>0.75208333333333321</v>
      </c>
      <c r="U90" s="50">
        <v>0.76597222222222205</v>
      </c>
      <c r="V90" s="421">
        <v>7</v>
      </c>
      <c r="W90" s="418">
        <f t="shared" si="60"/>
        <v>19.999999999999929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-221.90999999999531</v>
      </c>
      <c r="AG90" s="425">
        <f t="shared" si="62"/>
        <v>0.85206000000000315</v>
      </c>
      <c r="AH90" s="459"/>
    </row>
    <row r="91" spans="1:34" ht="19.149999999999999" customHeight="1">
      <c r="A91" s="488"/>
      <c r="B91" s="110" t="s">
        <v>193</v>
      </c>
      <c r="C91" s="431"/>
      <c r="D91" s="42" t="s">
        <v>205</v>
      </c>
      <c r="E91" s="43"/>
      <c r="F91" s="350">
        <v>36.729999999999997</v>
      </c>
      <c r="G91" s="44">
        <v>1268.4599999999998</v>
      </c>
      <c r="H91" s="84">
        <f t="shared" si="54"/>
        <v>46590.535799999991</v>
      </c>
      <c r="I91" s="189">
        <v>1</v>
      </c>
      <c r="J91" s="87">
        <v>18</v>
      </c>
      <c r="K91" s="57">
        <v>2400</v>
      </c>
      <c r="L91" s="86">
        <v>133.33333333333334</v>
      </c>
      <c r="M91" s="424">
        <v>18</v>
      </c>
      <c r="N91" s="57">
        <f t="shared" si="55"/>
        <v>2056.9621621621604</v>
      </c>
      <c r="O91" s="183">
        <f t="shared" si="56"/>
        <v>114.27567567567559</v>
      </c>
      <c r="P91" s="54">
        <f t="shared" si="57"/>
        <v>0</v>
      </c>
      <c r="Q91" s="88">
        <f t="shared" si="58"/>
        <v>-19.057657657657757</v>
      </c>
      <c r="R91" s="185">
        <f t="shared" si="59"/>
        <v>0.85706756756756686</v>
      </c>
      <c r="S91" s="460"/>
      <c r="T91" s="50">
        <v>0.78194444444444433</v>
      </c>
      <c r="U91" s="50">
        <v>0.8076388888888888</v>
      </c>
      <c r="V91" s="421">
        <v>23</v>
      </c>
      <c r="W91" s="418">
        <f t="shared" si="60"/>
        <v>37.000000000000028</v>
      </c>
      <c r="X91" s="188">
        <v>0.77083333333333337</v>
      </c>
      <c r="Y91" s="188">
        <v>0.78125</v>
      </c>
      <c r="Z91" s="54"/>
      <c r="AA91" s="54"/>
      <c r="AB91" s="447"/>
      <c r="AC91" s="447"/>
      <c r="AD91" s="435"/>
      <c r="AE91" s="435">
        <v>1</v>
      </c>
      <c r="AF91" s="48">
        <f t="shared" si="61"/>
        <v>-343.03783783783956</v>
      </c>
      <c r="AG91" s="425">
        <f t="shared" si="62"/>
        <v>0.85706756756756686</v>
      </c>
      <c r="AH91" s="460"/>
    </row>
    <row r="92" spans="1:34" ht="19.149999999999999" customHeight="1">
      <c r="A92" s="488"/>
      <c r="B92" s="110" t="s">
        <v>193</v>
      </c>
      <c r="C92" s="431"/>
      <c r="D92" s="42" t="s">
        <v>200</v>
      </c>
      <c r="E92" s="43"/>
      <c r="F92" s="350">
        <v>37.799999999999997</v>
      </c>
      <c r="G92" s="44">
        <v>2606.1</v>
      </c>
      <c r="H92" s="84">
        <f t="shared" si="54"/>
        <v>98510.579999999987</v>
      </c>
      <c r="I92" s="189">
        <v>1</v>
      </c>
      <c r="J92" s="87">
        <v>20</v>
      </c>
      <c r="K92" s="57">
        <v>2769</v>
      </c>
      <c r="L92" s="86">
        <v>138.44999999999999</v>
      </c>
      <c r="M92" s="62">
        <v>20</v>
      </c>
      <c r="N92" s="57">
        <f t="shared" si="55"/>
        <v>2369.1818181818207</v>
      </c>
      <c r="O92" s="183">
        <f t="shared" si="56"/>
        <v>118.45909090909103</v>
      </c>
      <c r="P92" s="54">
        <f t="shared" si="57"/>
        <v>0</v>
      </c>
      <c r="Q92" s="88">
        <f t="shared" si="58"/>
        <v>-19.990909090908957</v>
      </c>
      <c r="R92" s="185">
        <f t="shared" si="59"/>
        <v>0.85560917955284244</v>
      </c>
      <c r="S92" s="460"/>
      <c r="T92" s="50">
        <v>0.81249999999999989</v>
      </c>
      <c r="U92" s="50">
        <v>0.85833333333333317</v>
      </c>
      <c r="V92" s="421">
        <v>7</v>
      </c>
      <c r="W92" s="418">
        <f t="shared" si="60"/>
        <v>65.999999999999929</v>
      </c>
      <c r="X92" s="180"/>
      <c r="Y92" s="180"/>
      <c r="Z92" s="124"/>
      <c r="AA92" s="124"/>
      <c r="AB92" s="447"/>
      <c r="AC92" s="447"/>
      <c r="AD92" s="435"/>
      <c r="AE92" s="435">
        <v>1</v>
      </c>
      <c r="AF92" s="48">
        <f t="shared" si="61"/>
        <v>-399.81818181817926</v>
      </c>
      <c r="AG92" s="425">
        <f t="shared" si="62"/>
        <v>0.85560917955284244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18.399999999999999</v>
      </c>
      <c r="K95" s="202">
        <v>1680.9</v>
      </c>
      <c r="L95" s="203">
        <v>91.158519091847253</v>
      </c>
      <c r="M95" s="202">
        <f t="shared" ref="M95:O95" si="63">AVERAGE(M83:M94)</f>
        <v>18.399999999999999</v>
      </c>
      <c r="N95" s="202">
        <f t="shared" si="63"/>
        <v>1458.752301357584</v>
      </c>
      <c r="O95" s="203">
        <f t="shared" si="63"/>
        <v>79.261342389351086</v>
      </c>
      <c r="P95" s="204">
        <f>M95-J95</f>
        <v>0</v>
      </c>
      <c r="Q95" s="205">
        <f t="shared" ref="Q95:Q101" si="64">O95-L95</f>
        <v>-11.897176702496168</v>
      </c>
      <c r="R95" s="206">
        <f>O95/L95</f>
        <v>0.86948914022496238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0</v>
      </c>
      <c r="AE95" s="107">
        <f>SUM(AE83:AE94)</f>
        <v>2</v>
      </c>
      <c r="AF95" s="65">
        <f t="shared" si="61"/>
        <v>-222.14769864241612</v>
      </c>
      <c r="AG95" s="426">
        <f t="shared" si="62"/>
        <v>0.86784002698410612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1747</v>
      </c>
      <c r="H96" s="45">
        <f t="shared" ref="H96:H105" si="65">F96*G96</f>
        <v>51466.62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1" si="66">G96/W96*60</f>
        <v>1127.0967741935485</v>
      </c>
      <c r="O96" s="47">
        <f t="shared" ref="O96:O101" si="67">N96/M96</f>
        <v>70.443548387096783</v>
      </c>
      <c r="P96" s="48">
        <f t="shared" ref="P96:P101" si="68">M96-J96</f>
        <v>0</v>
      </c>
      <c r="Q96" s="49">
        <f t="shared" si="64"/>
        <v>-16.118951612903217</v>
      </c>
      <c r="R96" s="425">
        <f t="shared" ref="R96:R101" si="69">O96/L96</f>
        <v>0.8137882846162805</v>
      </c>
      <c r="S96" s="459">
        <f>R108</f>
        <v>0.85989007825700725</v>
      </c>
      <c r="T96" s="89">
        <v>0.33333333333333331</v>
      </c>
      <c r="U96" s="89">
        <v>0.39791666666666664</v>
      </c>
      <c r="V96" s="435">
        <v>5</v>
      </c>
      <c r="W96" s="90">
        <f t="shared" ref="W96:W133" si="70">(U96-T96)*24*60</f>
        <v>92.999999999999986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-257.90322580645147</v>
      </c>
      <c r="AG96" s="428">
        <f t="shared" si="62"/>
        <v>0.8137882846162805</v>
      </c>
      <c r="AH96" s="468">
        <f>AG108</f>
        <v>0.88574834722857843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2845.6000000000004</v>
      </c>
      <c r="H97" s="210">
        <f t="shared" si="65"/>
        <v>82844.379204892961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1365.8879999999999</v>
      </c>
      <c r="O97" s="47">
        <f t="shared" si="67"/>
        <v>68.294399999999996</v>
      </c>
      <c r="P97" s="48">
        <f t="shared" si="68"/>
        <v>0</v>
      </c>
      <c r="Q97" s="49">
        <f t="shared" si="64"/>
        <v>-0.955600000000004</v>
      </c>
      <c r="R97" s="425">
        <f t="shared" si="69"/>
        <v>0.98620072202166065</v>
      </c>
      <c r="S97" s="459"/>
      <c r="T97" s="211">
        <v>0.41388888888888886</v>
      </c>
      <c r="U97" s="211">
        <v>0.50069444444444444</v>
      </c>
      <c r="V97" s="212">
        <v>23</v>
      </c>
      <c r="W97" s="90">
        <f t="shared" si="70"/>
        <v>125.00000000000003</v>
      </c>
      <c r="X97" s="53">
        <v>0.40277777777777773</v>
      </c>
      <c r="Y97" s="53">
        <v>0.41319444444444442</v>
      </c>
      <c r="Z97" s="54"/>
      <c r="AA97" s="54"/>
      <c r="AB97" s="447"/>
      <c r="AC97" s="447"/>
      <c r="AD97" s="212"/>
      <c r="AE97" s="212"/>
      <c r="AF97" s="213">
        <f t="shared" si="61"/>
        <v>-19.11200000000008</v>
      </c>
      <c r="AG97" s="214">
        <f t="shared" si="62"/>
        <v>0.98620072202166065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335</v>
      </c>
      <c r="E98" s="83"/>
      <c r="F98" s="354">
        <v>65.27</v>
      </c>
      <c r="G98" s="57">
        <v>3950.1</v>
      </c>
      <c r="H98" s="210">
        <f t="shared" si="65"/>
        <v>257823.02699999997</v>
      </c>
      <c r="I98" s="435"/>
      <c r="J98" s="46">
        <v>18</v>
      </c>
      <c r="K98" s="44">
        <v>1440</v>
      </c>
      <c r="L98" s="47">
        <v>80</v>
      </c>
      <c r="M98" s="87">
        <v>19</v>
      </c>
      <c r="N98" s="44">
        <f t="shared" si="66"/>
        <v>1260.6702127659578</v>
      </c>
      <c r="O98" s="47">
        <f t="shared" si="67"/>
        <v>66.35106382978725</v>
      </c>
      <c r="P98" s="48">
        <f t="shared" si="68"/>
        <v>1</v>
      </c>
      <c r="Q98" s="49">
        <f t="shared" si="64"/>
        <v>-13.64893617021275</v>
      </c>
      <c r="R98" s="425">
        <f t="shared" si="69"/>
        <v>0.82938829787234059</v>
      </c>
      <c r="S98" s="459"/>
      <c r="T98" s="89">
        <v>0.53611111111111109</v>
      </c>
      <c r="U98" s="89">
        <v>0.66666666666666663</v>
      </c>
      <c r="V98" s="435">
        <v>4</v>
      </c>
      <c r="W98" s="90">
        <f t="shared" si="70"/>
        <v>187.99999999999997</v>
      </c>
      <c r="X98" s="216"/>
      <c r="Y98" s="216"/>
      <c r="Z98" s="217"/>
      <c r="AA98" s="217"/>
      <c r="AB98" s="447"/>
      <c r="AC98" s="447"/>
      <c r="AD98" s="435">
        <v>1</v>
      </c>
      <c r="AE98" s="435">
        <v>1</v>
      </c>
      <c r="AF98" s="54">
        <f t="shared" si="61"/>
        <v>-179.32978723404221</v>
      </c>
      <c r="AG98" s="428">
        <f t="shared" si="62"/>
        <v>0.87546542553191509</v>
      </c>
      <c r="AH98" s="468"/>
    </row>
    <row r="99" spans="1:34" ht="19.149999999999999" customHeight="1">
      <c r="A99" s="490"/>
      <c r="B99" s="421" t="s">
        <v>193</v>
      </c>
      <c r="C99" s="81"/>
      <c r="D99" s="82" t="s">
        <v>194</v>
      </c>
      <c r="E99" s="83"/>
      <c r="F99" s="354">
        <v>37.83</v>
      </c>
      <c r="G99" s="57">
        <v>2274.7200000000003</v>
      </c>
      <c r="H99" s="210">
        <f t="shared" si="65"/>
        <v>86052.657600000006</v>
      </c>
      <c r="I99" s="435"/>
      <c r="J99" s="46">
        <v>20</v>
      </c>
      <c r="K99" s="44">
        <v>2400</v>
      </c>
      <c r="L99" s="47">
        <v>120</v>
      </c>
      <c r="M99" s="419">
        <v>20</v>
      </c>
      <c r="N99" s="44">
        <f t="shared" si="66"/>
        <v>2274.7200000000025</v>
      </c>
      <c r="O99" s="47">
        <f t="shared" si="67"/>
        <v>113.73600000000013</v>
      </c>
      <c r="P99" s="48">
        <f t="shared" si="68"/>
        <v>0</v>
      </c>
      <c r="Q99" s="49">
        <f t="shared" si="64"/>
        <v>-6.2639999999998679</v>
      </c>
      <c r="R99" s="425">
        <f t="shared" si="69"/>
        <v>0.94780000000000109</v>
      </c>
      <c r="S99" s="459"/>
      <c r="T99" s="89">
        <v>0.6826388888888888</v>
      </c>
      <c r="U99" s="89">
        <v>0.72430555555555542</v>
      </c>
      <c r="V99" s="435">
        <v>23</v>
      </c>
      <c r="W99" s="90">
        <f t="shared" si="70"/>
        <v>59.999999999999943</v>
      </c>
      <c r="X99" s="180">
        <v>0.67083333333333339</v>
      </c>
      <c r="Y99" s="180">
        <v>0.68194444444444446</v>
      </c>
      <c r="Z99" s="124"/>
      <c r="AA99" s="124"/>
      <c r="AB99" s="447"/>
      <c r="AC99" s="447"/>
      <c r="AD99" s="435"/>
      <c r="AE99" s="435"/>
      <c r="AF99" s="213">
        <f t="shared" si="61"/>
        <v>-125.27999999999747</v>
      </c>
      <c r="AG99" s="214">
        <f t="shared" si="62"/>
        <v>0.94780000000000109</v>
      </c>
      <c r="AH99" s="468"/>
    </row>
    <row r="100" spans="1:34" s="218" customFormat="1" ht="19.149999999999999" customHeight="1">
      <c r="A100" s="490"/>
      <c r="B100" s="421" t="s">
        <v>193</v>
      </c>
      <c r="C100" s="55"/>
      <c r="D100" s="42" t="s">
        <v>334</v>
      </c>
      <c r="E100" s="83"/>
      <c r="F100" s="354">
        <v>41.41</v>
      </c>
      <c r="G100" s="57">
        <v>1375.27</v>
      </c>
      <c r="H100" s="210">
        <f t="shared" si="65"/>
        <v>56949.930699999997</v>
      </c>
      <c r="I100" s="435">
        <v>1</v>
      </c>
      <c r="J100" s="46">
        <v>19</v>
      </c>
      <c r="K100" s="44">
        <v>2571</v>
      </c>
      <c r="L100" s="47">
        <v>135.31578947368422</v>
      </c>
      <c r="M100" s="87">
        <v>20</v>
      </c>
      <c r="N100" s="44">
        <f t="shared" si="66"/>
        <v>2115.7999999999988</v>
      </c>
      <c r="O100" s="47">
        <f t="shared" si="67"/>
        <v>105.78999999999994</v>
      </c>
      <c r="P100" s="48">
        <f t="shared" si="68"/>
        <v>1</v>
      </c>
      <c r="Q100" s="49">
        <f t="shared" si="64"/>
        <v>-29.525789473684284</v>
      </c>
      <c r="R100" s="425">
        <f t="shared" si="69"/>
        <v>0.78180085569817137</v>
      </c>
      <c r="S100" s="459"/>
      <c r="T100" s="211">
        <v>0.72916666666666652</v>
      </c>
      <c r="U100" s="211">
        <v>0.75624999999999987</v>
      </c>
      <c r="V100" s="212">
        <v>7</v>
      </c>
      <c r="W100" s="90">
        <f t="shared" si="70"/>
        <v>39.000000000000021</v>
      </c>
      <c r="X100" s="219"/>
      <c r="Y100" s="219"/>
      <c r="Z100" s="217"/>
      <c r="AA100" s="217"/>
      <c r="AB100" s="447"/>
      <c r="AC100" s="447"/>
      <c r="AD100" s="435">
        <v>1</v>
      </c>
      <c r="AE100" s="435">
        <v>2</v>
      </c>
      <c r="AF100" s="54">
        <f t="shared" si="61"/>
        <v>-455.20000000000118</v>
      </c>
      <c r="AG100" s="428">
        <f t="shared" si="62"/>
        <v>0.82294826915596997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335</v>
      </c>
      <c r="E101" s="83"/>
      <c r="F101" s="354">
        <v>65.27</v>
      </c>
      <c r="G101" s="57">
        <v>2821.5</v>
      </c>
      <c r="H101" s="210">
        <f t="shared" si="65"/>
        <v>184159.30499999999</v>
      </c>
      <c r="I101" s="435">
        <v>1</v>
      </c>
      <c r="J101" s="46">
        <v>18</v>
      </c>
      <c r="K101" s="44">
        <v>1440</v>
      </c>
      <c r="L101" s="47">
        <v>80</v>
      </c>
      <c r="M101" s="87">
        <v>19</v>
      </c>
      <c r="N101" s="44">
        <f t="shared" si="66"/>
        <v>1263.358208955224</v>
      </c>
      <c r="O101" s="47">
        <f t="shared" si="67"/>
        <v>66.492537313432834</v>
      </c>
      <c r="P101" s="48">
        <f t="shared" si="68"/>
        <v>1</v>
      </c>
      <c r="Q101" s="49">
        <f t="shared" si="64"/>
        <v>-13.507462686567166</v>
      </c>
      <c r="R101" s="425">
        <f t="shared" si="69"/>
        <v>0.83115671641791045</v>
      </c>
      <c r="S101" s="459"/>
      <c r="T101" s="211">
        <v>0.77152777777777759</v>
      </c>
      <c r="U101" s="89">
        <v>0.86458333333333315</v>
      </c>
      <c r="V101" s="212">
        <v>22</v>
      </c>
      <c r="W101" s="90">
        <f t="shared" si="70"/>
        <v>134</v>
      </c>
      <c r="X101" s="220">
        <v>0.76041666666666663</v>
      </c>
      <c r="Y101" s="220">
        <v>0.77083333333333337</v>
      </c>
      <c r="Z101" s="217"/>
      <c r="AA101" s="217"/>
      <c r="AB101" s="447"/>
      <c r="AC101" s="447"/>
      <c r="AD101" s="435">
        <v>1</v>
      </c>
      <c r="AE101" s="435"/>
      <c r="AF101" s="213">
        <f t="shared" si="61"/>
        <v>-176.64179104477603</v>
      </c>
      <c r="AG101" s="214">
        <f t="shared" si="62"/>
        <v>0.87733208955223885</v>
      </c>
      <c r="AH101" s="468"/>
    </row>
    <row r="102" spans="1:34" s="218" customFormat="1" ht="19.149999999999999" customHeight="1">
      <c r="A102" s="490"/>
      <c r="B102" s="421">
        <v>0</v>
      </c>
      <c r="C102" s="175"/>
      <c r="D102" s="176"/>
      <c r="E102" s="177"/>
      <c r="F102" s="354" t="s">
        <v>109</v>
      </c>
      <c r="G102" s="57"/>
      <c r="H102" s="210">
        <f t="shared" si="65"/>
        <v>0</v>
      </c>
      <c r="I102" s="421"/>
      <c r="J102" s="46"/>
      <c r="K102" s="44"/>
      <c r="L102" s="47"/>
      <c r="M102" s="87"/>
      <c r="N102" s="44"/>
      <c r="O102" s="47"/>
      <c r="P102" s="48"/>
      <c r="Q102" s="49"/>
      <c r="R102" s="425"/>
      <c r="S102" s="459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0</v>
      </c>
      <c r="AG102" s="428" t="e">
        <f t="shared" si="62"/>
        <v>#DIV/0!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18.5</v>
      </c>
      <c r="K108" s="101">
        <v>1770.1666666666667</v>
      </c>
      <c r="L108" s="104">
        <v>95.188048245614027</v>
      </c>
      <c r="M108" s="101">
        <f t="shared" ref="M108:O108" si="71">AVERAGE(M96:M107)</f>
        <v>19</v>
      </c>
      <c r="N108" s="101">
        <f t="shared" si="71"/>
        <v>1567.922199319122</v>
      </c>
      <c r="O108" s="104">
        <f t="shared" si="71"/>
        <v>81.851258255052826</v>
      </c>
      <c r="P108" s="54">
        <f t="shared" ref="P108:P117" si="72">M108-J108</f>
        <v>0.5</v>
      </c>
      <c r="Q108" s="88">
        <f t="shared" ref="Q108:Q117" si="73">O108-L108</f>
        <v>-13.336789990561201</v>
      </c>
      <c r="R108" s="105">
        <f t="shared" ref="R108:R117" si="74">O108/L108</f>
        <v>0.85989007825700725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3</v>
      </c>
      <c r="AE108" s="107">
        <f>SUM(AE96:AE107)</f>
        <v>3</v>
      </c>
      <c r="AF108" s="54">
        <f t="shared" si="61"/>
        <v>-202.24446734754474</v>
      </c>
      <c r="AG108" s="428">
        <f t="shared" si="62"/>
        <v>0.88574834722857843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1911</v>
      </c>
      <c r="H109" s="45">
        <f t="shared" ref="H109:H119" si="75">F109*G109</f>
        <v>57264.057971014481</v>
      </c>
      <c r="I109" s="421"/>
      <c r="J109" s="46">
        <v>18</v>
      </c>
      <c r="K109" s="44">
        <v>1200</v>
      </c>
      <c r="L109" s="47">
        <v>66.666666666666671</v>
      </c>
      <c r="M109" s="419">
        <v>20</v>
      </c>
      <c r="N109" s="44">
        <f t="shared" ref="N109:N117" si="76">G109/W109*60</f>
        <v>1232.9032258064517</v>
      </c>
      <c r="O109" s="47">
        <f t="shared" ref="O109:O117" si="77">N109/M109</f>
        <v>61.645161290322584</v>
      </c>
      <c r="P109" s="48">
        <f t="shared" si="72"/>
        <v>2</v>
      </c>
      <c r="Q109" s="49">
        <f t="shared" si="73"/>
        <v>-5.0215053763440878</v>
      </c>
      <c r="R109" s="425">
        <f t="shared" si="74"/>
        <v>0.92467741935483871</v>
      </c>
      <c r="S109" s="494">
        <f>R121</f>
        <v>0.9121042314595259</v>
      </c>
      <c r="T109" s="226">
        <v>0.5</v>
      </c>
      <c r="U109" s="226">
        <v>0.56458333333333333</v>
      </c>
      <c r="V109" s="227">
        <v>5</v>
      </c>
      <c r="W109" s="418">
        <f t="shared" si="70"/>
        <v>92.999999999999986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32.903225806451701</v>
      </c>
      <c r="AG109" s="125">
        <f t="shared" si="62"/>
        <v>1.0274193548387098</v>
      </c>
      <c r="AH109" s="468">
        <f>AG121</f>
        <v>0.92454314794812498</v>
      </c>
    </row>
    <row r="110" spans="1:34" ht="19.149999999999999" customHeight="1">
      <c r="A110" s="492"/>
      <c r="B110" s="421" t="s">
        <v>227</v>
      </c>
      <c r="C110" s="175"/>
      <c r="D110" s="42" t="s">
        <v>240</v>
      </c>
      <c r="E110" s="177"/>
      <c r="F110" s="343">
        <v>56.43</v>
      </c>
      <c r="G110" s="174">
        <v>1018</v>
      </c>
      <c r="H110" s="45">
        <f t="shared" si="75"/>
        <v>57445.74</v>
      </c>
      <c r="I110" s="421"/>
      <c r="J110" s="46">
        <v>18</v>
      </c>
      <c r="K110" s="44">
        <v>1500</v>
      </c>
      <c r="L110" s="47">
        <v>83.333333333333329</v>
      </c>
      <c r="M110" s="419">
        <v>19</v>
      </c>
      <c r="N110" s="44">
        <f t="shared" si="76"/>
        <v>1357.3333333333335</v>
      </c>
      <c r="O110" s="47">
        <f t="shared" si="77"/>
        <v>71.438596491228083</v>
      </c>
      <c r="P110" s="48">
        <f t="shared" si="72"/>
        <v>1</v>
      </c>
      <c r="Q110" s="49">
        <f t="shared" si="73"/>
        <v>-11.894736842105246</v>
      </c>
      <c r="R110" s="425">
        <f t="shared" si="74"/>
        <v>0.85726315789473706</v>
      </c>
      <c r="S110" s="495"/>
      <c r="T110" s="226">
        <v>0.56944444444444442</v>
      </c>
      <c r="U110" s="226">
        <v>0.60069444444444442</v>
      </c>
      <c r="V110" s="227">
        <v>7</v>
      </c>
      <c r="W110" s="418">
        <f t="shared" si="70"/>
        <v>45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-142.66666666666652</v>
      </c>
      <c r="AG110" s="125">
        <f t="shared" si="62"/>
        <v>0.90488888888888896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260</v>
      </c>
      <c r="E111" s="177"/>
      <c r="F111" s="343">
        <v>71.55</v>
      </c>
      <c r="G111" s="57">
        <v>813</v>
      </c>
      <c r="H111" s="45">
        <f t="shared" si="75"/>
        <v>58170.149999999994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1318.3783783783774</v>
      </c>
      <c r="O111" s="47">
        <f t="shared" si="77"/>
        <v>73.243243243243185</v>
      </c>
      <c r="P111" s="48">
        <f t="shared" si="72"/>
        <v>0</v>
      </c>
      <c r="Q111" s="49">
        <f t="shared" si="73"/>
        <v>-3.7012012012012576</v>
      </c>
      <c r="R111" s="425">
        <f t="shared" si="74"/>
        <v>0.95189774612157207</v>
      </c>
      <c r="S111" s="495"/>
      <c r="T111" s="226">
        <v>0.61597222222222214</v>
      </c>
      <c r="U111" s="226">
        <v>0.64166666666666661</v>
      </c>
      <c r="V111" s="227">
        <v>22</v>
      </c>
      <c r="W111" s="418">
        <f t="shared" si="70"/>
        <v>37.000000000000028</v>
      </c>
      <c r="X111" s="53">
        <v>0.60555555555555551</v>
      </c>
      <c r="Y111" s="53">
        <v>0.61527777777777781</v>
      </c>
      <c r="Z111" s="54"/>
      <c r="AA111" s="54"/>
      <c r="AB111" s="447"/>
      <c r="AC111" s="447"/>
      <c r="AD111" s="435"/>
      <c r="AE111" s="435"/>
      <c r="AF111" s="48">
        <f t="shared" si="61"/>
        <v>-66.62162162162258</v>
      </c>
      <c r="AG111" s="125">
        <f t="shared" si="62"/>
        <v>0.95189774612157219</v>
      </c>
      <c r="AH111" s="468"/>
    </row>
    <row r="112" spans="1:34" ht="19.149999999999999" customHeight="1">
      <c r="A112" s="492"/>
      <c r="B112" s="421" t="s">
        <v>238</v>
      </c>
      <c r="C112" s="175"/>
      <c r="D112" s="176" t="s">
        <v>261</v>
      </c>
      <c r="E112" s="83"/>
      <c r="F112" s="343">
        <v>59.54</v>
      </c>
      <c r="G112" s="57">
        <v>1344</v>
      </c>
      <c r="H112" s="45">
        <f t="shared" si="75"/>
        <v>80021.759999999995</v>
      </c>
      <c r="I112" s="435"/>
      <c r="J112" s="46">
        <v>18</v>
      </c>
      <c r="K112" s="44">
        <v>1385</v>
      </c>
      <c r="L112" s="47">
        <v>76.944444444444443</v>
      </c>
      <c r="M112" s="419">
        <v>18</v>
      </c>
      <c r="N112" s="44">
        <f t="shared" si="76"/>
        <v>1300.6451612903238</v>
      </c>
      <c r="O112" s="47">
        <f t="shared" si="77"/>
        <v>72.258064516129096</v>
      </c>
      <c r="P112" s="48">
        <f t="shared" si="72"/>
        <v>0</v>
      </c>
      <c r="Q112" s="49">
        <f t="shared" si="73"/>
        <v>-4.6863799283153469</v>
      </c>
      <c r="R112" s="425">
        <f t="shared" si="74"/>
        <v>0.93909397927099192</v>
      </c>
      <c r="S112" s="495"/>
      <c r="T112" s="226">
        <v>0.6465277777777777</v>
      </c>
      <c r="U112" s="226">
        <v>0.68958333333333321</v>
      </c>
      <c r="V112" s="227">
        <v>7</v>
      </c>
      <c r="W112" s="418">
        <f t="shared" si="70"/>
        <v>61.999999999999943</v>
      </c>
      <c r="X112" s="216"/>
      <c r="Y112" s="216"/>
      <c r="Z112" s="54"/>
      <c r="AA112" s="54"/>
      <c r="AB112" s="447"/>
      <c r="AC112" s="447"/>
      <c r="AD112" s="435">
        <v>1</v>
      </c>
      <c r="AE112" s="435"/>
      <c r="AF112" s="48">
        <f t="shared" si="61"/>
        <v>-84.354838709676187</v>
      </c>
      <c r="AG112" s="125">
        <f t="shared" si="62"/>
        <v>0.93909397927099192</v>
      </c>
      <c r="AH112" s="468"/>
    </row>
    <row r="113" spans="1:34" s="218" customFormat="1" ht="19.149999999999999" customHeight="1">
      <c r="A113" s="492"/>
      <c r="B113" s="421" t="s">
        <v>193</v>
      </c>
      <c r="C113" s="175"/>
      <c r="D113" s="176" t="s">
        <v>196</v>
      </c>
      <c r="E113" s="83"/>
      <c r="F113" s="343">
        <v>35.89</v>
      </c>
      <c r="G113" s="57">
        <v>1279.74</v>
      </c>
      <c r="H113" s="45">
        <f t="shared" si="75"/>
        <v>45929.868600000002</v>
      </c>
      <c r="I113" s="435"/>
      <c r="J113" s="46">
        <v>18</v>
      </c>
      <c r="K113" s="44">
        <v>2571</v>
      </c>
      <c r="L113" s="47">
        <v>142.83333333333334</v>
      </c>
      <c r="M113" s="424">
        <v>18</v>
      </c>
      <c r="N113" s="44">
        <f t="shared" si="76"/>
        <v>2399.5124999999971</v>
      </c>
      <c r="O113" s="47">
        <f t="shared" si="77"/>
        <v>133.30624999999984</v>
      </c>
      <c r="P113" s="48">
        <f t="shared" si="72"/>
        <v>0</v>
      </c>
      <c r="Q113" s="49">
        <f t="shared" si="73"/>
        <v>-9.5270833333335077</v>
      </c>
      <c r="R113" s="425">
        <f t="shared" si="74"/>
        <v>0.93329929988331262</v>
      </c>
      <c r="S113" s="495"/>
      <c r="T113" s="226">
        <v>0.72986111111111096</v>
      </c>
      <c r="U113" s="226">
        <v>0.75208333333333321</v>
      </c>
      <c r="V113" s="227">
        <v>5</v>
      </c>
      <c r="W113" s="418">
        <f t="shared" si="70"/>
        <v>32.000000000000043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-171.48750000000291</v>
      </c>
      <c r="AG113" s="125">
        <f t="shared" si="62"/>
        <v>0.93329929988331273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262</v>
      </c>
      <c r="E114" s="43"/>
      <c r="F114" s="343">
        <v>55.56</v>
      </c>
      <c r="G114" s="44">
        <v>1167</v>
      </c>
      <c r="H114" s="45">
        <f t="shared" si="75"/>
        <v>64838.520000000004</v>
      </c>
      <c r="I114" s="435"/>
      <c r="J114" s="46">
        <v>16</v>
      </c>
      <c r="K114" s="44">
        <v>1440</v>
      </c>
      <c r="L114" s="47">
        <v>90</v>
      </c>
      <c r="M114" s="424">
        <v>16</v>
      </c>
      <c r="N114" s="44">
        <f t="shared" si="76"/>
        <v>1346.5384615384623</v>
      </c>
      <c r="O114" s="47">
        <f t="shared" si="77"/>
        <v>84.158653846153896</v>
      </c>
      <c r="P114" s="48">
        <f t="shared" si="72"/>
        <v>0</v>
      </c>
      <c r="Q114" s="49">
        <f t="shared" si="73"/>
        <v>-5.8413461538461036</v>
      </c>
      <c r="R114" s="425">
        <f t="shared" si="74"/>
        <v>0.93509615384615441</v>
      </c>
      <c r="S114" s="495"/>
      <c r="T114" s="226">
        <v>0.75694444444444431</v>
      </c>
      <c r="U114" s="226">
        <v>0.7930555555555554</v>
      </c>
      <c r="V114" s="227">
        <v>7</v>
      </c>
      <c r="W114" s="418">
        <f t="shared" si="70"/>
        <v>51.999999999999972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-93.461538461537657</v>
      </c>
      <c r="AG114" s="125">
        <f t="shared" si="62"/>
        <v>0.93509615384615441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263</v>
      </c>
      <c r="E115" s="83"/>
      <c r="F115" s="343">
        <v>54.09</v>
      </c>
      <c r="G115" s="229">
        <v>830</v>
      </c>
      <c r="H115" s="45">
        <f t="shared" si="75"/>
        <v>44894.700000000004</v>
      </c>
      <c r="I115" s="435"/>
      <c r="J115" s="46">
        <v>16</v>
      </c>
      <c r="K115" s="44">
        <v>1440</v>
      </c>
      <c r="L115" s="47">
        <v>90</v>
      </c>
      <c r="M115" s="424">
        <v>16</v>
      </c>
      <c r="N115" s="44">
        <f t="shared" si="76"/>
        <v>1310.5263157894728</v>
      </c>
      <c r="O115" s="47">
        <f t="shared" si="77"/>
        <v>81.907894736842053</v>
      </c>
      <c r="P115" s="48">
        <f t="shared" si="72"/>
        <v>0</v>
      </c>
      <c r="Q115" s="49">
        <f t="shared" si="73"/>
        <v>-8.0921052631579471</v>
      </c>
      <c r="R115" s="425">
        <f t="shared" si="74"/>
        <v>0.91008771929824506</v>
      </c>
      <c r="S115" s="495"/>
      <c r="T115" s="226">
        <v>0.7979166666666665</v>
      </c>
      <c r="U115" s="226">
        <v>0.8243055555555554</v>
      </c>
      <c r="V115" s="227">
        <v>7</v>
      </c>
      <c r="W115" s="418">
        <f t="shared" si="70"/>
        <v>38.000000000000028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-129.47368421052715</v>
      </c>
      <c r="AG115" s="125">
        <f t="shared" si="62"/>
        <v>0.91008771929824506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264</v>
      </c>
      <c r="E116" s="83"/>
      <c r="F116" s="343">
        <v>52.21</v>
      </c>
      <c r="G116" s="229">
        <v>1008</v>
      </c>
      <c r="H116" s="45">
        <f t="shared" si="75"/>
        <v>52627.68</v>
      </c>
      <c r="I116" s="435"/>
      <c r="J116" s="46">
        <v>17</v>
      </c>
      <c r="K116" s="44">
        <v>1440</v>
      </c>
      <c r="L116" s="47">
        <v>84.705882352941174</v>
      </c>
      <c r="M116" s="424">
        <v>17</v>
      </c>
      <c r="N116" s="44">
        <f t="shared" si="76"/>
        <v>1314.7826086956522</v>
      </c>
      <c r="O116" s="47">
        <f t="shared" si="77"/>
        <v>77.340153452685428</v>
      </c>
      <c r="P116" s="48">
        <f t="shared" si="72"/>
        <v>0</v>
      </c>
      <c r="Q116" s="49">
        <f t="shared" si="73"/>
        <v>-7.3657289002557462</v>
      </c>
      <c r="R116" s="425">
        <f t="shared" si="74"/>
        <v>0.91304347826086962</v>
      </c>
      <c r="S116" s="495"/>
      <c r="T116" s="226">
        <v>0.84027777777777768</v>
      </c>
      <c r="U116" s="226">
        <v>0.87222222222222212</v>
      </c>
      <c r="V116" s="227">
        <v>23</v>
      </c>
      <c r="W116" s="418">
        <f t="shared" si="70"/>
        <v>46</v>
      </c>
      <c r="X116" s="216">
        <v>0.82916666666666661</v>
      </c>
      <c r="Y116" s="216">
        <v>0.83888888888888891</v>
      </c>
      <c r="Z116" s="217"/>
      <c r="AA116" s="217"/>
      <c r="AB116" s="447"/>
      <c r="AC116" s="447"/>
      <c r="AD116" s="221"/>
      <c r="AE116" s="221"/>
      <c r="AF116" s="48">
        <f t="shared" si="61"/>
        <v>-125.21739130434776</v>
      </c>
      <c r="AG116" s="125">
        <f t="shared" si="62"/>
        <v>0.91304347826086962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329</v>
      </c>
      <c r="E117" s="83"/>
      <c r="F117" s="343">
        <v>54.5</v>
      </c>
      <c r="G117" s="229">
        <v>2751</v>
      </c>
      <c r="H117" s="45">
        <f t="shared" si="75"/>
        <v>149929.5</v>
      </c>
      <c r="I117" s="435"/>
      <c r="J117" s="46">
        <v>21</v>
      </c>
      <c r="K117" s="44">
        <v>1440</v>
      </c>
      <c r="L117" s="47">
        <v>68.571428571428569</v>
      </c>
      <c r="M117" s="424">
        <v>21</v>
      </c>
      <c r="N117" s="44">
        <f t="shared" si="76"/>
        <v>1179.0000000000005</v>
      </c>
      <c r="O117" s="47">
        <f t="shared" si="77"/>
        <v>56.142857142857167</v>
      </c>
      <c r="P117" s="48">
        <f t="shared" si="72"/>
        <v>0</v>
      </c>
      <c r="Q117" s="49">
        <f t="shared" si="73"/>
        <v>-12.428571428571402</v>
      </c>
      <c r="R117" s="425">
        <f t="shared" si="74"/>
        <v>0.81875000000000042</v>
      </c>
      <c r="S117" s="495"/>
      <c r="T117" s="226">
        <v>0.87708333333333321</v>
      </c>
      <c r="U117" s="226">
        <v>0.97430555555555542</v>
      </c>
      <c r="V117" s="227">
        <v>7</v>
      </c>
      <c r="W117" s="418">
        <f t="shared" si="70"/>
        <v>139.99999999999997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-260.99999999999955</v>
      </c>
      <c r="AG117" s="125">
        <f t="shared" si="62"/>
        <v>0.81875000000000031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17.777777777777779</v>
      </c>
      <c r="K121" s="202">
        <v>1533.4444444444443</v>
      </c>
      <c r="L121" s="203">
        <v>86.666614794065779</v>
      </c>
      <c r="M121" s="202">
        <f t="shared" ref="M121:O121" si="78">AVERAGE(M109:M120)</f>
        <v>18.111111111111111</v>
      </c>
      <c r="N121" s="202">
        <f t="shared" si="78"/>
        <v>1417.7355538702302</v>
      </c>
      <c r="O121" s="203">
        <f t="shared" si="78"/>
        <v>79.04898607994015</v>
      </c>
      <c r="P121" s="48">
        <f t="shared" ref="P121:P131" si="79">M121-J121</f>
        <v>0.33333333333333215</v>
      </c>
      <c r="Q121" s="49">
        <f t="shared" ref="Q121:Q131" si="80">O121-L121</f>
        <v>-7.6176287141256296</v>
      </c>
      <c r="R121" s="172">
        <f t="shared" ref="R121:R131" si="81">O121/L121</f>
        <v>0.9121042314595259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0</v>
      </c>
      <c r="AF121" s="48">
        <f>N121-K121</f>
        <v>-115.70889057421414</v>
      </c>
      <c r="AG121" s="125">
        <f>N121/K121</f>
        <v>0.92454314794812498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1656</v>
      </c>
      <c r="H122" s="45">
        <f t="shared" ref="H122:H132" si="82">F122*G122</f>
        <v>97157.52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1" si="83">G122/W122*60</f>
        <v>1361.095890410958</v>
      </c>
      <c r="O122" s="237">
        <f t="shared" ref="O122:O131" si="84">N122/M122</f>
        <v>71.636625811103045</v>
      </c>
      <c r="P122" s="108">
        <f t="shared" si="79"/>
        <v>0</v>
      </c>
      <c r="Q122" s="182">
        <f t="shared" si="80"/>
        <v>-4.1528478731074756</v>
      </c>
      <c r="R122" s="109">
        <f t="shared" si="81"/>
        <v>0.94520547945205413</v>
      </c>
      <c r="S122" s="459">
        <f>R134</f>
        <v>0.91569385298886685</v>
      </c>
      <c r="T122" s="50">
        <v>0.5</v>
      </c>
      <c r="U122" s="50">
        <v>0.55069444444444449</v>
      </c>
      <c r="V122" s="227">
        <v>5</v>
      </c>
      <c r="W122" s="418">
        <f t="shared" si="70"/>
        <v>73.000000000000057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-78.904109589042037</v>
      </c>
      <c r="AG122" s="425">
        <f t="shared" si="62"/>
        <v>0.94520547945205413</v>
      </c>
      <c r="AH122" s="473">
        <f>AG134</f>
        <v>0.91684668658866719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1970</v>
      </c>
      <c r="H123" s="45">
        <f t="shared" si="82"/>
        <v>117254.40000000001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1298.901098901099</v>
      </c>
      <c r="O123" s="86">
        <f t="shared" si="84"/>
        <v>61.852433281004714</v>
      </c>
      <c r="P123" s="54">
        <f t="shared" si="79"/>
        <v>0</v>
      </c>
      <c r="Q123" s="88">
        <f t="shared" si="80"/>
        <v>-4.0999476713762348</v>
      </c>
      <c r="R123" s="428">
        <f t="shared" si="81"/>
        <v>0.93783472844844695</v>
      </c>
      <c r="S123" s="459"/>
      <c r="T123" s="50">
        <v>0.55625000000000002</v>
      </c>
      <c r="U123" s="50">
        <v>0.61944444444444446</v>
      </c>
      <c r="V123" s="227">
        <v>8</v>
      </c>
      <c r="W123" s="418">
        <f t="shared" si="70"/>
        <v>91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-86.098901098901024</v>
      </c>
      <c r="AG123" s="425">
        <f t="shared" si="62"/>
        <v>0.93783472844844695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1017</v>
      </c>
      <c r="H124" s="45">
        <f t="shared" si="82"/>
        <v>65006.64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1326.5217391304348</v>
      </c>
      <c r="O124" s="237">
        <f t="shared" si="84"/>
        <v>69.816933638443928</v>
      </c>
      <c r="P124" s="108">
        <f t="shared" si="79"/>
        <v>0</v>
      </c>
      <c r="Q124" s="182">
        <f t="shared" si="80"/>
        <v>-5.9725400457665927</v>
      </c>
      <c r="R124" s="109">
        <f t="shared" si="81"/>
        <v>0.92119565217391297</v>
      </c>
      <c r="S124" s="497"/>
      <c r="T124" s="50">
        <v>0.63541666666666674</v>
      </c>
      <c r="U124" s="50">
        <v>0.66736111111111118</v>
      </c>
      <c r="V124" s="227">
        <v>23</v>
      </c>
      <c r="W124" s="418">
        <f t="shared" si="70"/>
        <v>46</v>
      </c>
      <c r="X124" s="188">
        <v>0.62361111111111112</v>
      </c>
      <c r="Y124" s="188">
        <v>0.63472222222222219</v>
      </c>
      <c r="Z124" s="54"/>
      <c r="AA124" s="54"/>
      <c r="AB124" s="447"/>
      <c r="AC124" s="447"/>
      <c r="AD124" s="435"/>
      <c r="AE124" s="435"/>
      <c r="AF124" s="108">
        <f t="shared" si="61"/>
        <v>-113.47826086956525</v>
      </c>
      <c r="AG124" s="109">
        <f t="shared" si="62"/>
        <v>0.92119565217391297</v>
      </c>
      <c r="AH124" s="459"/>
    </row>
    <row r="125" spans="1:34" ht="19.149999999999999" customHeight="1">
      <c r="A125" s="496"/>
      <c r="B125" s="130" t="s">
        <v>207</v>
      </c>
      <c r="C125" s="97"/>
      <c r="D125" s="42" t="s">
        <v>209</v>
      </c>
      <c r="E125" s="43"/>
      <c r="F125" s="343">
        <v>49.91</v>
      </c>
      <c r="G125" s="44">
        <v>689.40000000000009</v>
      </c>
      <c r="H125" s="45">
        <f t="shared" si="82"/>
        <v>34407.954000000005</v>
      </c>
      <c r="I125" s="421">
        <v>1</v>
      </c>
      <c r="J125" s="46">
        <v>17</v>
      </c>
      <c r="K125" s="44">
        <v>1565</v>
      </c>
      <c r="L125" s="47">
        <v>92.058823529411768</v>
      </c>
      <c r="M125" s="419">
        <v>17</v>
      </c>
      <c r="N125" s="174">
        <f t="shared" si="83"/>
        <v>1426.3448275862042</v>
      </c>
      <c r="O125" s="237">
        <f t="shared" si="84"/>
        <v>83.902636916835547</v>
      </c>
      <c r="P125" s="108">
        <f t="shared" si="79"/>
        <v>0</v>
      </c>
      <c r="Q125" s="182">
        <f t="shared" si="80"/>
        <v>-8.1561866125762208</v>
      </c>
      <c r="R125" s="109">
        <f t="shared" si="81"/>
        <v>0.91140244574198359</v>
      </c>
      <c r="S125" s="497"/>
      <c r="T125" s="50">
        <v>0.70763888888888893</v>
      </c>
      <c r="U125" s="50">
        <v>0.72777777777777786</v>
      </c>
      <c r="V125" s="227">
        <v>5</v>
      </c>
      <c r="W125" s="418">
        <f t="shared" si="70"/>
        <v>29.000000000000057</v>
      </c>
      <c r="X125" s="64"/>
      <c r="Y125" s="64"/>
      <c r="Z125" s="54"/>
      <c r="AA125" s="54"/>
      <c r="AB125" s="447"/>
      <c r="AC125" s="447"/>
      <c r="AD125" s="435">
        <v>1</v>
      </c>
      <c r="AE125" s="435"/>
      <c r="AF125" s="48">
        <f t="shared" si="61"/>
        <v>-138.65517241379575</v>
      </c>
      <c r="AG125" s="425">
        <f t="shared" si="62"/>
        <v>0.91140244574198359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273</v>
      </c>
      <c r="E126" s="177"/>
      <c r="F126" s="343">
        <v>56.79</v>
      </c>
      <c r="G126" s="57">
        <v>1562</v>
      </c>
      <c r="H126" s="45">
        <f t="shared" si="82"/>
        <v>88705.98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1441.8461538461554</v>
      </c>
      <c r="O126" s="86">
        <f t="shared" si="84"/>
        <v>80.102564102564187</v>
      </c>
      <c r="P126" s="54">
        <f t="shared" si="79"/>
        <v>0</v>
      </c>
      <c r="Q126" s="88">
        <f t="shared" si="80"/>
        <v>-10.786324786324698</v>
      </c>
      <c r="R126" s="428">
        <f t="shared" si="81"/>
        <v>0.88132405491818788</v>
      </c>
      <c r="S126" s="497"/>
      <c r="T126" s="50">
        <v>0.73263888888888895</v>
      </c>
      <c r="U126" s="50">
        <v>0.77777777777777779</v>
      </c>
      <c r="V126" s="227">
        <v>7</v>
      </c>
      <c r="W126" s="418">
        <f t="shared" si="70"/>
        <v>64.999999999999929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-194.1538461538446</v>
      </c>
      <c r="AG126" s="109">
        <f t="shared" si="62"/>
        <v>0.88132405491818788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274</v>
      </c>
      <c r="E127" s="83"/>
      <c r="F127" s="343">
        <v>56.87</v>
      </c>
      <c r="G127" s="209">
        <v>1251</v>
      </c>
      <c r="H127" s="45">
        <f t="shared" si="82"/>
        <v>71144.37</v>
      </c>
      <c r="I127" s="221"/>
      <c r="J127" s="46">
        <v>18</v>
      </c>
      <c r="K127" s="44">
        <v>1636</v>
      </c>
      <c r="L127" s="47">
        <v>90.888888888888886</v>
      </c>
      <c r="M127" s="419">
        <v>18</v>
      </c>
      <c r="N127" s="57">
        <f t="shared" si="83"/>
        <v>1443.4615384615392</v>
      </c>
      <c r="O127" s="86">
        <f t="shared" si="84"/>
        <v>80.192307692307736</v>
      </c>
      <c r="P127" s="54">
        <f t="shared" si="79"/>
        <v>0</v>
      </c>
      <c r="Q127" s="88">
        <f t="shared" si="80"/>
        <v>-10.69658119658115</v>
      </c>
      <c r="R127" s="428">
        <f t="shared" si="81"/>
        <v>0.88231145382734677</v>
      </c>
      <c r="S127" s="497"/>
      <c r="T127" s="50">
        <v>0.78333333333333333</v>
      </c>
      <c r="U127" s="50">
        <v>0.81944444444444442</v>
      </c>
      <c r="V127" s="421">
        <v>8</v>
      </c>
      <c r="W127" s="418">
        <f t="shared" si="70"/>
        <v>51.999999999999972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-192.53846153846075</v>
      </c>
      <c r="AG127" s="109">
        <f t="shared" si="62"/>
        <v>0.88231145382734677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275</v>
      </c>
      <c r="E128" s="83"/>
      <c r="F128" s="343">
        <v>47.6</v>
      </c>
      <c r="G128" s="57">
        <v>1484</v>
      </c>
      <c r="H128" s="45">
        <f t="shared" si="82"/>
        <v>70638.400000000009</v>
      </c>
      <c r="I128" s="435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1349.0909090909106</v>
      </c>
      <c r="O128" s="86">
        <f t="shared" si="84"/>
        <v>71.004784688995301</v>
      </c>
      <c r="P128" s="54">
        <f t="shared" si="79"/>
        <v>0</v>
      </c>
      <c r="Q128" s="88">
        <f t="shared" si="80"/>
        <v>-4.7846889952152196</v>
      </c>
      <c r="R128" s="428">
        <f t="shared" si="81"/>
        <v>0.93686868686868807</v>
      </c>
      <c r="S128" s="497"/>
      <c r="T128" s="50">
        <v>0.8354166666666667</v>
      </c>
      <c r="U128" s="50">
        <v>0.88124999999999998</v>
      </c>
      <c r="V128" s="421">
        <v>23</v>
      </c>
      <c r="W128" s="418">
        <f t="shared" si="70"/>
        <v>65.999999999999929</v>
      </c>
      <c r="X128" s="64">
        <v>0.82361111111111107</v>
      </c>
      <c r="Y128" s="64">
        <v>0.83472222222222225</v>
      </c>
      <c r="Z128" s="54"/>
      <c r="AA128" s="54"/>
      <c r="AB128" s="447"/>
      <c r="AC128" s="447"/>
      <c r="AD128" s="435"/>
      <c r="AE128" s="435"/>
      <c r="AF128" s="48">
        <f t="shared" si="61"/>
        <v>-90.9090909090894</v>
      </c>
      <c r="AG128" s="425">
        <f t="shared" si="62"/>
        <v>0.93686868686868796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276</v>
      </c>
      <c r="E129" s="60"/>
      <c r="F129" s="343">
        <v>50.67</v>
      </c>
      <c r="G129" s="57">
        <v>1319</v>
      </c>
      <c r="H129" s="45">
        <f t="shared" si="82"/>
        <v>66833.73</v>
      </c>
      <c r="I129" s="435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1413.2142857142867</v>
      </c>
      <c r="O129" s="86">
        <f t="shared" si="84"/>
        <v>78.511904761904816</v>
      </c>
      <c r="P129" s="54">
        <f t="shared" si="79"/>
        <v>0</v>
      </c>
      <c r="Q129" s="88">
        <f t="shared" si="80"/>
        <v>-4.8214285714285126</v>
      </c>
      <c r="R129" s="428">
        <f t="shared" si="81"/>
        <v>0.94214285714285784</v>
      </c>
      <c r="S129" s="497"/>
      <c r="T129" s="50">
        <v>0.88680555555555551</v>
      </c>
      <c r="U129" s="50">
        <v>0.92569444444444438</v>
      </c>
      <c r="V129" s="421">
        <v>8</v>
      </c>
      <c r="W129" s="418">
        <f t="shared" si="70"/>
        <v>55.999999999999957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-86.785714285713311</v>
      </c>
      <c r="AG129" s="109">
        <f t="shared" si="62"/>
        <v>0.94214285714285784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265</v>
      </c>
      <c r="E130" s="60"/>
      <c r="F130" s="343">
        <v>58.17</v>
      </c>
      <c r="G130" s="57">
        <v>1205</v>
      </c>
      <c r="H130" s="45">
        <f t="shared" si="82"/>
        <v>70094.850000000006</v>
      </c>
      <c r="I130" s="435"/>
      <c r="J130" s="46">
        <v>16</v>
      </c>
      <c r="K130" s="44">
        <v>1636</v>
      </c>
      <c r="L130" s="47">
        <v>102.25</v>
      </c>
      <c r="M130" s="424">
        <v>16</v>
      </c>
      <c r="N130" s="57">
        <f t="shared" si="83"/>
        <v>1446.0000000000005</v>
      </c>
      <c r="O130" s="86">
        <f t="shared" si="84"/>
        <v>90.375000000000028</v>
      </c>
      <c r="P130" s="54">
        <f t="shared" si="79"/>
        <v>0</v>
      </c>
      <c r="Q130" s="88">
        <f t="shared" si="80"/>
        <v>-11.874999999999972</v>
      </c>
      <c r="R130" s="428">
        <f t="shared" si="81"/>
        <v>0.88386308068459685</v>
      </c>
      <c r="S130" s="497"/>
      <c r="T130" s="50">
        <v>0.93055555555555547</v>
      </c>
      <c r="U130" s="50">
        <v>0.96527777777777768</v>
      </c>
      <c r="V130" s="421">
        <v>7</v>
      </c>
      <c r="W130" s="418">
        <f t="shared" si="70"/>
        <v>49.999999999999986</v>
      </c>
      <c r="X130" s="64"/>
      <c r="Y130" s="64"/>
      <c r="Z130" s="54"/>
      <c r="AA130" s="54"/>
      <c r="AB130" s="447"/>
      <c r="AC130" s="447"/>
      <c r="AD130" s="435">
        <v>1</v>
      </c>
      <c r="AE130" s="435"/>
      <c r="AF130" s="108">
        <f t="shared" si="61"/>
        <v>-189.99999999999955</v>
      </c>
      <c r="AG130" s="109">
        <f t="shared" si="62"/>
        <v>0.88386308068459685</v>
      </c>
      <c r="AH130" s="460"/>
    </row>
    <row r="131" spans="1:34" ht="19.149999999999999" customHeight="1">
      <c r="A131" s="496"/>
      <c r="B131" s="200" t="s">
        <v>227</v>
      </c>
      <c r="C131" s="157"/>
      <c r="D131" s="59" t="s">
        <v>266</v>
      </c>
      <c r="E131" s="83"/>
      <c r="F131" s="343">
        <v>57.3</v>
      </c>
      <c r="G131" s="209">
        <v>1535</v>
      </c>
      <c r="H131" s="45">
        <f t="shared" si="82"/>
        <v>87955.5</v>
      </c>
      <c r="I131" s="221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3"/>
        <v>1354.4117647058806</v>
      </c>
      <c r="O131" s="86">
        <f t="shared" si="84"/>
        <v>71.284829721362144</v>
      </c>
      <c r="P131" s="54">
        <f t="shared" si="79"/>
        <v>0</v>
      </c>
      <c r="Q131" s="88">
        <f t="shared" si="80"/>
        <v>-4.5046439628483768</v>
      </c>
      <c r="R131" s="428">
        <f t="shared" si="81"/>
        <v>0.94056372549019507</v>
      </c>
      <c r="S131" s="497"/>
      <c r="T131" s="50">
        <v>0.97083333333333321</v>
      </c>
      <c r="U131" s="50">
        <v>1.0180555555555555</v>
      </c>
      <c r="V131" s="421">
        <v>8</v>
      </c>
      <c r="W131" s="418">
        <f t="shared" si="70"/>
        <v>68.000000000000085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-85.588235294119386</v>
      </c>
      <c r="AG131" s="425">
        <f t="shared" si="62"/>
        <v>0.94056372549019485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18.399999999999999</v>
      </c>
      <c r="K134" s="242">
        <v>1511.8</v>
      </c>
      <c r="L134" s="243">
        <v>82.853021032974596</v>
      </c>
      <c r="M134" s="242">
        <f t="shared" ref="M134:O134" si="85">AVERAGE(M122:M133)</f>
        <v>18.399999999999999</v>
      </c>
      <c r="N134" s="242">
        <f t="shared" si="85"/>
        <v>1386.088820784747</v>
      </c>
      <c r="O134" s="243">
        <f t="shared" si="85"/>
        <v>75.868002061452131</v>
      </c>
      <c r="P134" s="51">
        <f t="shared" ref="P134:P143" si="86">M134-J134</f>
        <v>0</v>
      </c>
      <c r="Q134" s="139">
        <f t="shared" ref="Q134:Q143" si="87">O134-L134</f>
        <v>-6.9850189715224644</v>
      </c>
      <c r="R134" s="244">
        <f t="shared" ref="R134:R143" si="88">O134/L134</f>
        <v>0.91569385298886685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2</v>
      </c>
      <c r="AE134" s="107">
        <f>SUM(AE122:AE133)</f>
        <v>0</v>
      </c>
      <c r="AF134" s="48">
        <f t="shared" si="61"/>
        <v>-125.71117921525297</v>
      </c>
      <c r="AG134" s="425">
        <f t="shared" si="62"/>
        <v>0.91684668658866719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2197.5300000000002</v>
      </c>
      <c r="H135" s="245">
        <f t="shared" ref="H135:H146" si="89">F135*G135</f>
        <v>118864.39770000002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1417.7612903225797</v>
      </c>
      <c r="O135" s="115">
        <f t="shared" ref="O135:O143" si="91">N135/M135</f>
        <v>83.397722960151754</v>
      </c>
      <c r="P135" s="54">
        <f t="shared" si="86"/>
        <v>1</v>
      </c>
      <c r="Q135" s="88">
        <f t="shared" si="87"/>
        <v>-10.352277039848246</v>
      </c>
      <c r="R135" s="428">
        <f t="shared" si="88"/>
        <v>0.88957571157495208</v>
      </c>
      <c r="S135" s="495">
        <f>R147</f>
        <v>0.91319757206048591</v>
      </c>
      <c r="T135" s="246">
        <v>0.45833333333333331</v>
      </c>
      <c r="U135" s="50">
        <v>0.5229166666666667</v>
      </c>
      <c r="V135" s="142">
        <v>5</v>
      </c>
      <c r="W135" s="247">
        <f t="shared" ref="W135:W147" si="92">(U135-T135)*24*60</f>
        <v>93.000000000000071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-82.238709677420275</v>
      </c>
      <c r="AG135" s="120">
        <f t="shared" si="62"/>
        <v>0.9451741935483865</v>
      </c>
      <c r="AH135" s="468">
        <f>AG147</f>
        <v>0.92867107578045993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1412</v>
      </c>
      <c r="H136" s="84">
        <f t="shared" si="89"/>
        <v>81521.819999999992</v>
      </c>
      <c r="I136" s="435"/>
      <c r="J136" s="46">
        <v>16</v>
      </c>
      <c r="K136" s="57">
        <v>1565</v>
      </c>
      <c r="L136" s="86">
        <v>97.8125</v>
      </c>
      <c r="M136" s="424">
        <v>16</v>
      </c>
      <c r="N136" s="57">
        <f t="shared" si="90"/>
        <v>1366.451612903227</v>
      </c>
      <c r="O136" s="86">
        <f t="shared" si="91"/>
        <v>85.403225806451687</v>
      </c>
      <c r="P136" s="54">
        <f t="shared" si="86"/>
        <v>0</v>
      </c>
      <c r="Q136" s="88">
        <f t="shared" si="87"/>
        <v>-12.409274193548313</v>
      </c>
      <c r="R136" s="428">
        <f t="shared" si="88"/>
        <v>0.87313202102442622</v>
      </c>
      <c r="S136" s="495"/>
      <c r="T136" s="246">
        <v>0.52777777777777779</v>
      </c>
      <c r="U136" s="50">
        <v>0.5708333333333333</v>
      </c>
      <c r="V136" s="142">
        <v>7</v>
      </c>
      <c r="W136" s="247">
        <f t="shared" si="92"/>
        <v>61.999999999999943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-198.54838709677301</v>
      </c>
      <c r="AG136" s="125">
        <f t="shared" si="62"/>
        <v>0.87313202102442622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1424</v>
      </c>
      <c r="H137" s="84">
        <f t="shared" si="89"/>
        <v>75856.48000000001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1378.0645161290336</v>
      </c>
      <c r="O137" s="86">
        <f t="shared" si="91"/>
        <v>86.129032258064598</v>
      </c>
      <c r="P137" s="54">
        <f t="shared" si="86"/>
        <v>0</v>
      </c>
      <c r="Q137" s="88">
        <f t="shared" si="87"/>
        <v>-7.6209677419354023</v>
      </c>
      <c r="R137" s="428">
        <f t="shared" si="88"/>
        <v>0.91870967741935572</v>
      </c>
      <c r="S137" s="495"/>
      <c r="T137" s="50">
        <v>0.58611111111111103</v>
      </c>
      <c r="U137" s="50">
        <v>0.62916666666666654</v>
      </c>
      <c r="V137" s="249">
        <v>22</v>
      </c>
      <c r="W137" s="247">
        <f t="shared" si="92"/>
        <v>61.999999999999943</v>
      </c>
      <c r="X137" s="53">
        <v>0.57500000000000007</v>
      </c>
      <c r="Y137" s="53">
        <v>0.58472222222222225</v>
      </c>
      <c r="Z137" s="54"/>
      <c r="AA137" s="54"/>
      <c r="AB137" s="447"/>
      <c r="AC137" s="447"/>
      <c r="AD137" s="435"/>
      <c r="AE137" s="435"/>
      <c r="AF137" s="48">
        <f t="shared" si="61"/>
        <v>-121.93548387096644</v>
      </c>
      <c r="AG137" s="125">
        <f t="shared" si="62"/>
        <v>0.91870967741935572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1498</v>
      </c>
      <c r="H138" s="84">
        <f t="shared" si="89"/>
        <v>75903.66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1404.3750000000016</v>
      </c>
      <c r="O138" s="86">
        <f t="shared" si="91"/>
        <v>78.020833333333428</v>
      </c>
      <c r="P138" s="54">
        <f t="shared" si="86"/>
        <v>0</v>
      </c>
      <c r="Q138" s="88">
        <f t="shared" si="87"/>
        <v>-5.3124999999999005</v>
      </c>
      <c r="R138" s="434">
        <f t="shared" si="88"/>
        <v>0.93625000000000114</v>
      </c>
      <c r="S138" s="495"/>
      <c r="T138" s="50">
        <v>0.63402777777777763</v>
      </c>
      <c r="U138" s="50">
        <v>0.67847222222222203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447"/>
      <c r="AC138" s="447"/>
      <c r="AD138" s="435">
        <v>1</v>
      </c>
      <c r="AE138" s="435"/>
      <c r="AF138" s="48">
        <f t="shared" si="61"/>
        <v>-95.624999999998408</v>
      </c>
      <c r="AG138" s="125">
        <f t="shared" si="62"/>
        <v>0.93625000000000103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1735</v>
      </c>
      <c r="H139" s="84">
        <f t="shared" si="89"/>
        <v>88450.299999999988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1369.7368421052622</v>
      </c>
      <c r="O139" s="86">
        <f t="shared" si="91"/>
        <v>68.486842105263108</v>
      </c>
      <c r="P139" s="54">
        <f t="shared" si="86"/>
        <v>0</v>
      </c>
      <c r="Q139" s="88">
        <f t="shared" si="87"/>
        <v>-3.5131578947368922</v>
      </c>
      <c r="R139" s="428">
        <f t="shared" si="88"/>
        <v>0.95120614035087647</v>
      </c>
      <c r="S139" s="495"/>
      <c r="T139" s="50">
        <v>0.71874999999999978</v>
      </c>
      <c r="U139" s="50">
        <v>0.77152777777777759</v>
      </c>
      <c r="V139" s="250">
        <v>5</v>
      </c>
      <c r="W139" s="247">
        <f t="shared" si="92"/>
        <v>76.000000000000057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-70.263157894737788</v>
      </c>
      <c r="AG139" s="125">
        <f t="shared" si="62"/>
        <v>0.95120614035087658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1163</v>
      </c>
      <c r="H140" s="84">
        <f t="shared" si="89"/>
        <v>58929.21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1368.2352941176475</v>
      </c>
      <c r="O140" s="86">
        <f t="shared" si="91"/>
        <v>80.484429065743967</v>
      </c>
      <c r="P140" s="54">
        <f t="shared" si="86"/>
        <v>0</v>
      </c>
      <c r="Q140" s="88">
        <f t="shared" si="87"/>
        <v>-7.7508650519030908</v>
      </c>
      <c r="R140" s="428">
        <f t="shared" si="88"/>
        <v>0.91215686274509833</v>
      </c>
      <c r="S140" s="502"/>
      <c r="T140" s="63">
        <v>0.77638888888888868</v>
      </c>
      <c r="U140" s="252">
        <v>0.81180555555555534</v>
      </c>
      <c r="V140" s="253">
        <v>7</v>
      </c>
      <c r="W140" s="247">
        <f t="shared" si="92"/>
        <v>50.999999999999979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-131.76470588235247</v>
      </c>
      <c r="AG140" s="125">
        <f t="shared" si="62"/>
        <v>0.91215686274509833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2011</v>
      </c>
      <c r="H141" s="84">
        <f t="shared" si="89"/>
        <v>102400.12000000001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1355.7303370786517</v>
      </c>
      <c r="O141" s="86">
        <f t="shared" si="91"/>
        <v>71.354228267297458</v>
      </c>
      <c r="P141" s="54">
        <f t="shared" si="86"/>
        <v>0</v>
      </c>
      <c r="Q141" s="88">
        <f t="shared" si="87"/>
        <v>-4.4352454169130624</v>
      </c>
      <c r="R141" s="428">
        <f t="shared" si="88"/>
        <v>0.94147940074906378</v>
      </c>
      <c r="S141" s="502"/>
      <c r="T141" s="63">
        <v>0.8277777777777775</v>
      </c>
      <c r="U141" s="252">
        <v>0.88958333333333306</v>
      </c>
      <c r="V141" s="55">
        <v>23</v>
      </c>
      <c r="W141" s="247">
        <f t="shared" si="92"/>
        <v>89</v>
      </c>
      <c r="X141" s="53">
        <v>0.81597222222222221</v>
      </c>
      <c r="Y141" s="53">
        <v>0.82638888888888884</v>
      </c>
      <c r="Z141" s="54"/>
      <c r="AA141" s="54"/>
      <c r="AB141" s="447"/>
      <c r="AC141" s="447"/>
      <c r="AD141" s="435">
        <v>1</v>
      </c>
      <c r="AE141" s="435"/>
      <c r="AF141" s="48">
        <f t="shared" si="61"/>
        <v>-84.269662921348299</v>
      </c>
      <c r="AG141" s="125">
        <f t="shared" si="62"/>
        <v>0.94147940074906367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960</v>
      </c>
      <c r="H142" s="84">
        <f t="shared" si="89"/>
        <v>48643.200000000004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1371.4285714285711</v>
      </c>
      <c r="O142" s="86">
        <f t="shared" si="91"/>
        <v>80.672268907563009</v>
      </c>
      <c r="P142" s="54">
        <f t="shared" si="86"/>
        <v>0</v>
      </c>
      <c r="Q142" s="88">
        <f t="shared" si="87"/>
        <v>-4.0336134453781654</v>
      </c>
      <c r="R142" s="428">
        <f t="shared" si="88"/>
        <v>0.95238095238095222</v>
      </c>
      <c r="S142" s="502"/>
      <c r="T142" s="63">
        <v>0.8951388888888886</v>
      </c>
      <c r="U142" s="252">
        <v>0.92430555555555527</v>
      </c>
      <c r="V142" s="55">
        <v>8</v>
      </c>
      <c r="W142" s="247">
        <f t="shared" si="92"/>
        <v>42.000000000000014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-68.571428571428896</v>
      </c>
      <c r="AG142" s="125">
        <f t="shared" si="62"/>
        <v>0.95238095238095211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1298</v>
      </c>
      <c r="H143" s="84">
        <f t="shared" si="89"/>
        <v>65536.02</v>
      </c>
      <c r="I143" s="43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1342.758620689656</v>
      </c>
      <c r="O143" s="86">
        <f t="shared" si="91"/>
        <v>89.517241379310406</v>
      </c>
      <c r="P143" s="54">
        <f t="shared" si="86"/>
        <v>1</v>
      </c>
      <c r="Q143" s="88">
        <f t="shared" si="87"/>
        <v>-13.339901477832456</v>
      </c>
      <c r="R143" s="428">
        <f t="shared" si="88"/>
        <v>0.87030651340996223</v>
      </c>
      <c r="S143" s="502"/>
      <c r="T143" s="63">
        <v>0.92916666666666636</v>
      </c>
      <c r="U143" s="252">
        <v>0.96944444444444411</v>
      </c>
      <c r="V143" s="55">
        <v>7</v>
      </c>
      <c r="W143" s="247">
        <f t="shared" si="92"/>
        <v>57.999999999999957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-97.241379310343973</v>
      </c>
      <c r="AG143" s="125">
        <f t="shared" si="62"/>
        <v>0.93247126436781669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17.222222222222221</v>
      </c>
      <c r="N147" s="242">
        <f t="shared" si="93"/>
        <v>1374.9491205305144</v>
      </c>
      <c r="O147" s="243">
        <f t="shared" si="93"/>
        <v>80.385091564797705</v>
      </c>
      <c r="P147" s="51">
        <f t="shared" ref="P147:P157" si="94">M147-J147</f>
        <v>0.22222222222222143</v>
      </c>
      <c r="Q147" s="139">
        <f t="shared" ref="Q147:Q157" si="95">O147-L147</f>
        <v>-7.6408669180106301</v>
      </c>
      <c r="R147" s="258">
        <f t="shared" ref="R147:R157" si="96">O147/L147</f>
        <v>0.91319757206048591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2</v>
      </c>
      <c r="AE147" s="107">
        <f>SUM(AE135:AE146)</f>
        <v>0</v>
      </c>
      <c r="AF147" s="204">
        <f t="shared" si="61"/>
        <v>-105.60643502504126</v>
      </c>
      <c r="AG147" s="259">
        <f t="shared" si="62"/>
        <v>0.92867107578045993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3086</v>
      </c>
      <c r="H148" s="84">
        <f t="shared" ref="H148:H172" si="97">F148*G148</f>
        <v>113935.12000000001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7" si="98">G148/W148*60</f>
        <v>1469.5238095238101</v>
      </c>
      <c r="O148" s="47">
        <f t="shared" ref="O148:O157" si="99">N148/M148</f>
        <v>122.46031746031751</v>
      </c>
      <c r="P148" s="48">
        <f t="shared" si="94"/>
        <v>0</v>
      </c>
      <c r="Q148" s="49">
        <f t="shared" si="95"/>
        <v>-44.206349206349145</v>
      </c>
      <c r="R148" s="425">
        <f t="shared" si="96"/>
        <v>0.73476190476190506</v>
      </c>
      <c r="S148" s="506">
        <f>R160</f>
        <v>0.85735252563689912</v>
      </c>
      <c r="T148" s="246">
        <v>0.45833333333333331</v>
      </c>
      <c r="U148" s="50">
        <v>0.54583333333333328</v>
      </c>
      <c r="V148" s="421">
        <v>5</v>
      </c>
      <c r="W148" s="418">
        <f>(U148-T148)*24*60</f>
        <v>125.99999999999996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-530.47619047618991</v>
      </c>
      <c r="AG148" s="125">
        <f t="shared" si="62"/>
        <v>0.73476190476190506</v>
      </c>
      <c r="AH148" s="468">
        <f>AG160</f>
        <v>0.81871369985344455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1107.2</v>
      </c>
      <c r="H149" s="84">
        <f t="shared" si="97"/>
        <v>29340.800000000003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1476.2666666666669</v>
      </c>
      <c r="O149" s="47">
        <f t="shared" si="99"/>
        <v>123.02222222222224</v>
      </c>
      <c r="P149" s="48">
        <f t="shared" si="94"/>
        <v>0</v>
      </c>
      <c r="Q149" s="49">
        <f t="shared" si="95"/>
        <v>-43.644444444444417</v>
      </c>
      <c r="R149" s="425">
        <f t="shared" si="96"/>
        <v>0.73813333333333353</v>
      </c>
      <c r="S149" s="507"/>
      <c r="T149" s="246">
        <v>0.54930555555555549</v>
      </c>
      <c r="U149" s="50">
        <v>0.58055555555555549</v>
      </c>
      <c r="V149" s="421">
        <v>5</v>
      </c>
      <c r="W149" s="418">
        <f t="shared" ref="W149:W159" si="100">(U149-T149)*24*60</f>
        <v>45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-523.73333333333312</v>
      </c>
      <c r="AG149" s="125">
        <f t="shared" si="62"/>
        <v>0.73813333333333342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184</v>
      </c>
      <c r="H150" s="84">
        <f t="shared" si="97"/>
        <v>10213.84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1226.6666666666711</v>
      </c>
      <c r="O150" s="47">
        <f t="shared" si="99"/>
        <v>122.66666666666711</v>
      </c>
      <c r="P150" s="48">
        <f t="shared" si="94"/>
        <v>-2</v>
      </c>
      <c r="Q150" s="49">
        <f t="shared" si="95"/>
        <v>-2.3333333333328881</v>
      </c>
      <c r="R150" s="425">
        <f t="shared" si="96"/>
        <v>0.98133333333333694</v>
      </c>
      <c r="S150" s="507"/>
      <c r="T150" s="246">
        <v>0.70833333333333337</v>
      </c>
      <c r="U150" s="50">
        <v>0.71458333333333335</v>
      </c>
      <c r="V150" s="421">
        <v>5</v>
      </c>
      <c r="W150" s="418">
        <f t="shared" si="100"/>
        <v>8.999999999999968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-273.33333333332894</v>
      </c>
      <c r="AG150" s="125">
        <f t="shared" si="62"/>
        <v>0.81777777777778071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1441</v>
      </c>
      <c r="H151" s="84">
        <f t="shared" si="97"/>
        <v>41169.370000000003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1290.4477611940283</v>
      </c>
      <c r="O151" s="47">
        <f t="shared" si="99"/>
        <v>107.53731343283569</v>
      </c>
      <c r="P151" s="48">
        <f t="shared" si="94"/>
        <v>0</v>
      </c>
      <c r="Q151" s="49">
        <f t="shared" si="95"/>
        <v>-17.462686567164312</v>
      </c>
      <c r="R151" s="425">
        <f t="shared" si="96"/>
        <v>0.86029850746268555</v>
      </c>
      <c r="S151" s="507"/>
      <c r="T151" s="246">
        <v>0.71805555555555556</v>
      </c>
      <c r="U151" s="50">
        <v>0.76458333333333339</v>
      </c>
      <c r="V151" s="421">
        <v>5</v>
      </c>
      <c r="W151" s="418">
        <f t="shared" si="100"/>
        <v>67.000000000000085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-209.55223880597168</v>
      </c>
      <c r="AG151" s="125">
        <f t="shared" si="62"/>
        <v>0.86029850746268555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359</v>
      </c>
      <c r="H152" s="84">
        <f t="shared" si="97"/>
        <v>7330.7800000000007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936.52173913043816</v>
      </c>
      <c r="O152" s="47">
        <f t="shared" si="99"/>
        <v>93.652173913043811</v>
      </c>
      <c r="P152" s="48">
        <f t="shared" si="94"/>
        <v>-2</v>
      </c>
      <c r="Q152" s="49">
        <f t="shared" si="95"/>
        <v>-31.347826086956189</v>
      </c>
      <c r="R152" s="425">
        <f t="shared" si="96"/>
        <v>0.7492173913043505</v>
      </c>
      <c r="S152" s="507"/>
      <c r="T152" s="261">
        <v>0.7680555555555556</v>
      </c>
      <c r="U152" s="63">
        <v>0.78402777777777777</v>
      </c>
      <c r="V152" s="422">
        <v>5</v>
      </c>
      <c r="W152" s="418">
        <f t="shared" si="100"/>
        <v>22.999999999999918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-563.47826086956184</v>
      </c>
      <c r="AG152" s="125">
        <f t="shared" si="62"/>
        <v>0.62434782608695882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1291</v>
      </c>
      <c r="H153" s="84">
        <f t="shared" si="97"/>
        <v>24425.72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2038.4210526315776</v>
      </c>
      <c r="O153" s="47">
        <f t="shared" si="99"/>
        <v>407.6842105263155</v>
      </c>
      <c r="P153" s="48">
        <f t="shared" si="94"/>
        <v>0</v>
      </c>
      <c r="Q153" s="49">
        <f t="shared" si="95"/>
        <v>-32.315789473684504</v>
      </c>
      <c r="R153" s="425">
        <f t="shared" si="96"/>
        <v>0.92655502392344435</v>
      </c>
      <c r="S153" s="507"/>
      <c r="T153" s="261">
        <v>0.78749999999999998</v>
      </c>
      <c r="U153" s="63">
        <v>0.81388888888888888</v>
      </c>
      <c r="V153" s="422">
        <v>5</v>
      </c>
      <c r="W153" s="418">
        <f t="shared" si="100"/>
        <v>38.000000000000028</v>
      </c>
      <c r="X153" s="219"/>
      <c r="Y153" s="219"/>
      <c r="Z153" s="217"/>
      <c r="AA153" s="217"/>
      <c r="AB153" s="447"/>
      <c r="AC153" s="447"/>
      <c r="AD153" s="221">
        <v>1</v>
      </c>
      <c r="AE153" s="221"/>
      <c r="AF153" s="48">
        <f t="shared" si="61"/>
        <v>-161.5789473684224</v>
      </c>
      <c r="AG153" s="125">
        <f t="shared" si="62"/>
        <v>0.92655502392344435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1122</v>
      </c>
      <c r="H154" s="84">
        <f t="shared" si="97"/>
        <v>19870.620000000003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1979.9999999999975</v>
      </c>
      <c r="O154" s="47">
        <f t="shared" si="99"/>
        <v>395.99999999999949</v>
      </c>
      <c r="P154" s="48">
        <f t="shared" si="94"/>
        <v>0</v>
      </c>
      <c r="Q154" s="49">
        <f t="shared" si="95"/>
        <v>-44.000000000000512</v>
      </c>
      <c r="R154" s="425">
        <f t="shared" si="96"/>
        <v>0.8999999999999988</v>
      </c>
      <c r="S154" s="507"/>
      <c r="T154" s="261">
        <v>0.81736111111111109</v>
      </c>
      <c r="U154" s="63">
        <v>0.84097222222222223</v>
      </c>
      <c r="V154" s="422">
        <v>5</v>
      </c>
      <c r="W154" s="418">
        <f t="shared" si="100"/>
        <v>34.000000000000043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-220.0000000000025</v>
      </c>
      <c r="AG154" s="125">
        <f t="shared" si="62"/>
        <v>0.89999999999999891</v>
      </c>
      <c r="AH154" s="508"/>
    </row>
    <row r="155" spans="1:34" s="218" customFormat="1" ht="19.149999999999999" customHeight="1">
      <c r="A155" s="505"/>
      <c r="B155" s="435" t="s">
        <v>203</v>
      </c>
      <c r="C155" s="221"/>
      <c r="D155" s="251" t="s">
        <v>252</v>
      </c>
      <c r="E155" s="60"/>
      <c r="F155" s="350">
        <v>29.113149847094796</v>
      </c>
      <c r="G155" s="57">
        <v>711.40000000000009</v>
      </c>
      <c r="H155" s="84">
        <f t="shared" si="97"/>
        <v>20711.09480122324</v>
      </c>
      <c r="I155" s="260">
        <v>1</v>
      </c>
      <c r="J155" s="87">
        <v>20</v>
      </c>
      <c r="K155" s="57">
        <v>1385</v>
      </c>
      <c r="L155" s="86">
        <v>69.25</v>
      </c>
      <c r="M155" s="199">
        <v>20</v>
      </c>
      <c r="N155" s="44">
        <f t="shared" si="98"/>
        <v>1219.5428571428561</v>
      </c>
      <c r="O155" s="47">
        <f t="shared" si="99"/>
        <v>60.977142857142802</v>
      </c>
      <c r="P155" s="48">
        <f t="shared" si="94"/>
        <v>0</v>
      </c>
      <c r="Q155" s="49">
        <f t="shared" si="95"/>
        <v>-8.2728571428571982</v>
      </c>
      <c r="R155" s="425">
        <f t="shared" si="96"/>
        <v>0.88053635894791049</v>
      </c>
      <c r="S155" s="507"/>
      <c r="T155" s="261">
        <v>0.84583333333333333</v>
      </c>
      <c r="U155" s="63">
        <v>0.87013888888888891</v>
      </c>
      <c r="V155" s="422">
        <v>7</v>
      </c>
      <c r="W155" s="418">
        <f t="shared" si="100"/>
        <v>35.000000000000036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-165.45714285714394</v>
      </c>
      <c r="AG155" s="125">
        <f t="shared" si="62"/>
        <v>0.88053635894791049</v>
      </c>
      <c r="AH155" s="508"/>
    </row>
    <row r="156" spans="1:34" s="218" customFormat="1" ht="19.149999999999999" customHeight="1">
      <c r="A156" s="505"/>
      <c r="B156" s="221" t="s">
        <v>227</v>
      </c>
      <c r="C156" s="221"/>
      <c r="D156" s="251" t="s">
        <v>277</v>
      </c>
      <c r="E156" s="60"/>
      <c r="F156" s="350">
        <v>56.43</v>
      </c>
      <c r="G156" s="57">
        <v>1289</v>
      </c>
      <c r="H156" s="84">
        <f t="shared" si="97"/>
        <v>72738.27</v>
      </c>
      <c r="I156" s="260"/>
      <c r="J156" s="87">
        <v>16</v>
      </c>
      <c r="K156" s="57">
        <v>1500</v>
      </c>
      <c r="L156" s="86">
        <v>93.75</v>
      </c>
      <c r="M156" s="199">
        <v>17</v>
      </c>
      <c r="N156" s="44">
        <f t="shared" si="98"/>
        <v>1267.8688524590175</v>
      </c>
      <c r="O156" s="47">
        <f t="shared" si="99"/>
        <v>74.580520732883386</v>
      </c>
      <c r="P156" s="48">
        <f t="shared" si="94"/>
        <v>1</v>
      </c>
      <c r="Q156" s="49">
        <f t="shared" si="95"/>
        <v>-19.169479267116614</v>
      </c>
      <c r="R156" s="425">
        <f t="shared" si="96"/>
        <v>0.79552555448408946</v>
      </c>
      <c r="S156" s="507"/>
      <c r="T156" s="261">
        <v>0.88541666666666663</v>
      </c>
      <c r="U156" s="63">
        <v>0.9277777777777777</v>
      </c>
      <c r="V156" s="422">
        <v>22</v>
      </c>
      <c r="W156" s="265">
        <f t="shared" si="100"/>
        <v>60.999999999999943</v>
      </c>
      <c r="X156" s="219">
        <v>0.875</v>
      </c>
      <c r="Y156" s="219">
        <v>0.8847222222222223</v>
      </c>
      <c r="Z156" s="217"/>
      <c r="AA156" s="217"/>
      <c r="AB156" s="447"/>
      <c r="AC156" s="447"/>
      <c r="AD156" s="221"/>
      <c r="AE156" s="221"/>
      <c r="AF156" s="48">
        <f t="shared" si="61"/>
        <v>-232.13114754098251</v>
      </c>
      <c r="AG156" s="125">
        <f t="shared" si="62"/>
        <v>0.84524590163934499</v>
      </c>
      <c r="AH156" s="508"/>
    </row>
    <row r="157" spans="1:34" s="218" customFormat="1" ht="19.149999999999999" customHeight="1">
      <c r="A157" s="505"/>
      <c r="B157" s="221" t="s">
        <v>227</v>
      </c>
      <c r="C157" s="221"/>
      <c r="D157" s="251" t="s">
        <v>267</v>
      </c>
      <c r="E157" s="60"/>
      <c r="F157" s="356">
        <v>51.06</v>
      </c>
      <c r="G157" s="57">
        <v>1807</v>
      </c>
      <c r="H157" s="230">
        <f t="shared" si="97"/>
        <v>92265.42</v>
      </c>
      <c r="I157" s="260"/>
      <c r="J157" s="87">
        <v>16</v>
      </c>
      <c r="K157" s="57">
        <v>1500</v>
      </c>
      <c r="L157" s="86">
        <v>93.75</v>
      </c>
      <c r="M157" s="199">
        <v>17</v>
      </c>
      <c r="N157" s="44">
        <f t="shared" si="98"/>
        <v>1246.206896551724</v>
      </c>
      <c r="O157" s="47">
        <f t="shared" si="99"/>
        <v>73.306288032454347</v>
      </c>
      <c r="P157" s="48">
        <f t="shared" si="94"/>
        <v>1</v>
      </c>
      <c r="Q157" s="49">
        <f t="shared" si="95"/>
        <v>-20.443711967545653</v>
      </c>
      <c r="R157" s="425">
        <f t="shared" si="96"/>
        <v>0.78193373901284635</v>
      </c>
      <c r="S157" s="507"/>
      <c r="T157" s="261">
        <v>0.9326388888888888</v>
      </c>
      <c r="U157" s="63">
        <v>0.99305555555555547</v>
      </c>
      <c r="V157" s="422">
        <v>7</v>
      </c>
      <c r="W157" s="265">
        <f t="shared" si="100"/>
        <v>87.000000000000014</v>
      </c>
      <c r="X157" s="219"/>
      <c r="Y157" s="219"/>
      <c r="Z157" s="217"/>
      <c r="AA157" s="217"/>
      <c r="AB157" s="447"/>
      <c r="AC157" s="447"/>
      <c r="AD157" s="221"/>
      <c r="AE157" s="221"/>
      <c r="AF157" s="48">
        <f t="shared" si="61"/>
        <v>-253.79310344827604</v>
      </c>
      <c r="AG157" s="125">
        <f t="shared" si="62"/>
        <v>0.83080459770114934</v>
      </c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12.2</v>
      </c>
      <c r="K160" s="269">
        <v>1728.5</v>
      </c>
      <c r="L160" s="270">
        <v>184.50833333333333</v>
      </c>
      <c r="M160" s="269">
        <f t="shared" ref="M160:O160" si="101">AVERAGE(M148:M159)</f>
        <v>12</v>
      </c>
      <c r="N160" s="269">
        <f t="shared" si="101"/>
        <v>1415.1466301966789</v>
      </c>
      <c r="O160" s="270">
        <f t="shared" si="101"/>
        <v>158.1886855843882</v>
      </c>
      <c r="P160" s="65">
        <f t="shared" ref="P160:P163" si="102">M160-J160</f>
        <v>-0.19999999999999929</v>
      </c>
      <c r="Q160" s="74">
        <f t="shared" ref="Q160:Q163" si="103">O160-L160</f>
        <v>-26.31964774894513</v>
      </c>
      <c r="R160" s="271">
        <f>O160/L160</f>
        <v>0.85735252563689912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0</v>
      </c>
      <c r="AF160" s="65">
        <f t="shared" si="61"/>
        <v>-313.35336980332113</v>
      </c>
      <c r="AG160" s="129">
        <f t="shared" si="62"/>
        <v>0.81871369985344455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4905</v>
      </c>
      <c r="H161" s="84">
        <f t="shared" ref="H161:H170" si="104">F161*G161</f>
        <v>147787.65</v>
      </c>
      <c r="I161" s="435"/>
      <c r="J161" s="87">
        <v>18</v>
      </c>
      <c r="K161" s="57">
        <v>1200</v>
      </c>
      <c r="L161" s="86">
        <v>66.666666666666671</v>
      </c>
      <c r="M161" s="87">
        <v>19</v>
      </c>
      <c r="N161" s="57">
        <f t="shared" ref="N161:N166" si="105">G161/W161*60</f>
        <v>1206.1475409836064</v>
      </c>
      <c r="O161" s="86">
        <f t="shared" ref="O161:O166" si="106">N161/M161</f>
        <v>63.481449525452966</v>
      </c>
      <c r="P161" s="54">
        <f t="shared" si="102"/>
        <v>1</v>
      </c>
      <c r="Q161" s="88">
        <f t="shared" si="103"/>
        <v>-3.1852171412137054</v>
      </c>
      <c r="R161" s="428">
        <f t="shared" ref="R161:R163" si="107">O161/L161</f>
        <v>0.9522217428817944</v>
      </c>
      <c r="S161" s="468">
        <f>R173</f>
        <v>0.91616573824832503</v>
      </c>
      <c r="T161" s="89">
        <v>0.16666666666666666</v>
      </c>
      <c r="U161" s="89">
        <v>0.33611111111111114</v>
      </c>
      <c r="V161" s="435">
        <v>5</v>
      </c>
      <c r="W161" s="90">
        <f t="shared" ref="W161:W172" si="108">(U161-T161)*24*60</f>
        <v>244.00000000000003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6.1475409836064046</v>
      </c>
      <c r="AG161" s="428">
        <f t="shared" si="62"/>
        <v>1.005122950819672</v>
      </c>
      <c r="AH161" s="468">
        <f>AG173</f>
        <v>0.92698431697360606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3465</v>
      </c>
      <c r="H162" s="84">
        <f t="shared" si="104"/>
        <v>118606.94999999998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2188.4210526315792</v>
      </c>
      <c r="O162" s="86">
        <f t="shared" si="106"/>
        <v>168.34008097165994</v>
      </c>
      <c r="P162" s="54">
        <f t="shared" si="102"/>
        <v>0</v>
      </c>
      <c r="Q162" s="88">
        <f t="shared" si="103"/>
        <v>-4.736842105263122</v>
      </c>
      <c r="R162" s="428">
        <f t="shared" si="107"/>
        <v>0.97263157894736862</v>
      </c>
      <c r="S162" s="468"/>
      <c r="T162" s="89">
        <v>0.35208333333333336</v>
      </c>
      <c r="U162" s="89">
        <v>0.41805555555555557</v>
      </c>
      <c r="V162" s="435">
        <v>23</v>
      </c>
      <c r="W162" s="90">
        <f t="shared" si="108"/>
        <v>94.999999999999986</v>
      </c>
      <c r="X162" s="96">
        <v>0.34027777777777773</v>
      </c>
      <c r="Y162" s="96">
        <v>0.35069444444444442</v>
      </c>
      <c r="Z162" s="54"/>
      <c r="AA162" s="54"/>
      <c r="AB162" s="447"/>
      <c r="AC162" s="447"/>
      <c r="AD162" s="435"/>
      <c r="AE162" s="435"/>
      <c r="AF162" s="54">
        <f t="shared" si="61"/>
        <v>-61.578947368420813</v>
      </c>
      <c r="AG162" s="428">
        <f t="shared" si="62"/>
        <v>0.97263157894736851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256</v>
      </c>
      <c r="E163" s="248"/>
      <c r="F163" s="349">
        <v>36.409999999999997</v>
      </c>
      <c r="G163" s="57">
        <v>2260.5</v>
      </c>
      <c r="H163" s="84">
        <f t="shared" si="104"/>
        <v>82304.804999999993</v>
      </c>
      <c r="I163" s="435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2379.4736842105249</v>
      </c>
      <c r="O163" s="86">
        <f t="shared" si="106"/>
        <v>237.94736842105249</v>
      </c>
      <c r="P163" s="54">
        <f t="shared" si="102"/>
        <v>0</v>
      </c>
      <c r="Q163" s="88">
        <f t="shared" si="103"/>
        <v>-38.952631578947489</v>
      </c>
      <c r="R163" s="428">
        <f t="shared" si="107"/>
        <v>0.85932599646461727</v>
      </c>
      <c r="S163" s="468"/>
      <c r="T163" s="89">
        <v>0.42291666666666666</v>
      </c>
      <c r="U163" s="89">
        <v>0.46250000000000002</v>
      </c>
      <c r="V163" s="435">
        <v>7</v>
      </c>
      <c r="W163" s="90">
        <f t="shared" si="108"/>
        <v>57.000000000000036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-389.52631578947512</v>
      </c>
      <c r="AG163" s="428">
        <f t="shared" si="62"/>
        <v>0.85932599646461716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5274.5</v>
      </c>
      <c r="H164" s="84">
        <f t="shared" si="104"/>
        <v>192044.54499999998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2379.4736842105262</v>
      </c>
      <c r="O164" s="86">
        <f t="shared" si="106"/>
        <v>237.94736842105263</v>
      </c>
      <c r="P164" s="54">
        <f>M164-J164</f>
        <v>0</v>
      </c>
      <c r="Q164" s="88">
        <f>O164-L164</f>
        <v>-38.952631578947347</v>
      </c>
      <c r="R164" s="428">
        <f>O164/L164</f>
        <v>0.85932599646461771</v>
      </c>
      <c r="S164" s="468"/>
      <c r="T164" s="89">
        <v>0.50069444444444444</v>
      </c>
      <c r="U164" s="89">
        <v>0.59305555555555556</v>
      </c>
      <c r="V164" s="435">
        <v>5</v>
      </c>
      <c r="W164" s="90">
        <f t="shared" si="108"/>
        <v>133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-389.52631578947376</v>
      </c>
      <c r="AG164" s="428">
        <f>N164/K164</f>
        <v>0.8593259964646176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216</v>
      </c>
      <c r="E165" s="83"/>
      <c r="F165" s="346">
        <v>35.83</v>
      </c>
      <c r="G165" s="57">
        <v>2230</v>
      </c>
      <c r="H165" s="84">
        <f t="shared" si="104"/>
        <v>79900.899999999994</v>
      </c>
      <c r="I165" s="435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2193.4426229508217</v>
      </c>
      <c r="O165" s="86">
        <f t="shared" si="106"/>
        <v>199.40387481371107</v>
      </c>
      <c r="P165" s="54">
        <f t="shared" ref="P165:P166" si="109">M165-J165</f>
        <v>0</v>
      </c>
      <c r="Q165" s="88">
        <f t="shared" ref="Q165:Q166" si="110">O165-L165</f>
        <v>-5.1415797317434624</v>
      </c>
      <c r="R165" s="428">
        <f t="shared" ref="R165:R166" si="111">O165/L165</f>
        <v>0.97486338797814309</v>
      </c>
      <c r="S165" s="468"/>
      <c r="T165" s="89">
        <v>0.60833333333333328</v>
      </c>
      <c r="U165" s="89">
        <v>0.65069444444444435</v>
      </c>
      <c r="V165" s="435">
        <v>22</v>
      </c>
      <c r="W165" s="90">
        <f t="shared" si="108"/>
        <v>60.999999999999943</v>
      </c>
      <c r="X165" s="96">
        <v>0.59722222222222221</v>
      </c>
      <c r="Y165" s="96">
        <v>0.60763888888888895</v>
      </c>
      <c r="Z165" s="54"/>
      <c r="AA165" s="54"/>
      <c r="AB165" s="447"/>
      <c r="AC165" s="447"/>
      <c r="AD165" s="435"/>
      <c r="AE165" s="435">
        <v>1</v>
      </c>
      <c r="AF165" s="54">
        <f>N165-K165</f>
        <v>-56.557377049178285</v>
      </c>
      <c r="AG165" s="428">
        <f>N165/K165</f>
        <v>0.97486338797814298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215</v>
      </c>
      <c r="E166" s="83"/>
      <c r="F166" s="349">
        <v>34.229999999999997</v>
      </c>
      <c r="G166" s="57">
        <v>1221.8499999999999</v>
      </c>
      <c r="H166" s="84">
        <f t="shared" si="104"/>
        <v>41823.92549999999</v>
      </c>
      <c r="I166" s="435">
        <v>1</v>
      </c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5"/>
        <v>2156.2058823529383</v>
      </c>
      <c r="O166" s="86">
        <f t="shared" si="106"/>
        <v>165.86199095022602</v>
      </c>
      <c r="P166" s="54">
        <f t="shared" si="109"/>
        <v>0</v>
      </c>
      <c r="Q166" s="88">
        <f t="shared" si="110"/>
        <v>-7.2149321266970503</v>
      </c>
      <c r="R166" s="428">
        <f t="shared" si="111"/>
        <v>0.95831372549019478</v>
      </c>
      <c r="S166" s="468"/>
      <c r="T166" s="89">
        <v>0.65555555555555545</v>
      </c>
      <c r="U166" s="89">
        <v>0.67916666666666659</v>
      </c>
      <c r="V166" s="435">
        <v>7</v>
      </c>
      <c r="W166" s="90">
        <f t="shared" si="108"/>
        <v>34.000000000000043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-93.794117647061739</v>
      </c>
      <c r="AG166" s="428">
        <f>N166/K166</f>
        <v>0.95831372549019478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12.5</v>
      </c>
      <c r="K173" s="101">
        <v>2248</v>
      </c>
      <c r="L173" s="104">
        <v>195.19432789432787</v>
      </c>
      <c r="M173" s="101">
        <f t="shared" ref="M173:O173" si="112">AVERAGE(M161:M172)</f>
        <v>12.666666666666666</v>
      </c>
      <c r="N173" s="101">
        <f t="shared" si="112"/>
        <v>2083.8607445566663</v>
      </c>
      <c r="O173" s="104">
        <f t="shared" si="112"/>
        <v>178.83035551719252</v>
      </c>
      <c r="P173" s="54">
        <f>M173-J173</f>
        <v>0.16666666666666607</v>
      </c>
      <c r="Q173" s="88">
        <f>O173-L173</f>
        <v>-16.363972377135354</v>
      </c>
      <c r="R173" s="105">
        <f>O173/L173</f>
        <v>0.91616573824832503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1</v>
      </c>
      <c r="AF173" s="54">
        <f t="shared" si="61"/>
        <v>-164.1392554433337</v>
      </c>
      <c r="AG173" s="428">
        <f t="shared" si="62"/>
        <v>0.92698431697360606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 xr:uid="{00000000-0002-0000-14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336</v>
      </c>
      <c r="E3" s="583"/>
      <c r="F3" s="572" t="s">
        <v>3</v>
      </c>
      <c r="G3" s="533"/>
      <c r="H3" s="584">
        <v>286568.88</v>
      </c>
      <c r="I3" s="585"/>
      <c r="J3" s="572" t="s">
        <v>4</v>
      </c>
      <c r="K3" s="533"/>
      <c r="L3" s="577">
        <v>9476475.5514034163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381.45485035740819</v>
      </c>
      <c r="G6" s="574"/>
      <c r="H6" s="552">
        <f>AVERAGE(D13:P13,Q13)</f>
        <v>144.42905056164145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11</v>
      </c>
      <c r="Q6" s="541">
        <v>9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335.26807333236036</v>
      </c>
      <c r="G7" s="545"/>
      <c r="H7" s="546">
        <f>AVERAGE(D14:P14,Q14)</f>
        <v>131.6365636018775</v>
      </c>
      <c r="I7" s="547"/>
      <c r="J7" s="546">
        <f>AVERAGE(D31:E31,G31:H31)</f>
        <v>708.57790139880706</v>
      </c>
      <c r="K7" s="547"/>
      <c r="L7" s="548">
        <f>AVERAGE(K31:M31)</f>
        <v>787.80201465268476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0.91045413529056363</v>
      </c>
      <c r="G8" s="551"/>
      <c r="H8" s="550">
        <f>AVERAGE(D15:O15,P15:Q15)</f>
        <v>0.90773248561623132</v>
      </c>
      <c r="I8" s="551"/>
      <c r="J8" s="550">
        <f>AVERAGE(D32:E32,G32:H32)</f>
        <v>0.94631883174141218</v>
      </c>
      <c r="K8" s="551"/>
      <c r="L8" s="550">
        <f>AVERAGE(K32:M32)</f>
        <v>0.87533557183631638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140.19526758071652</v>
      </c>
      <c r="E13" s="19">
        <v>118.18015978321152</v>
      </c>
      <c r="F13" s="19">
        <v>150.49118084572805</v>
      </c>
      <c r="G13" s="19">
        <v>314.46258503401361</v>
      </c>
      <c r="H13" s="19">
        <v>228.57142857142858</v>
      </c>
      <c r="I13" s="19">
        <v>87.53217602830604</v>
      </c>
      <c r="J13" s="19">
        <v>81.656656346749216</v>
      </c>
      <c r="K13" s="19">
        <v>110.06130952380953</v>
      </c>
      <c r="L13" s="19">
        <v>81.21291109036207</v>
      </c>
      <c r="M13" s="19">
        <v>81.830154088926022</v>
      </c>
      <c r="N13" s="19">
        <v>89.030860443592644</v>
      </c>
      <c r="O13" s="19">
        <v>193.58769063180827</v>
      </c>
      <c r="P13" s="19">
        <v>195.19432789432787</v>
      </c>
      <c r="Q13" s="21">
        <v>150</v>
      </c>
    </row>
    <row r="14" spans="2:17" ht="39.950000000000003" customHeight="1">
      <c r="B14" s="525"/>
      <c r="C14" s="14" t="s">
        <v>42</v>
      </c>
      <c r="D14" s="19">
        <v>124.84947426076465</v>
      </c>
      <c r="E14" s="19">
        <v>103.7098599426006</v>
      </c>
      <c r="F14" s="19">
        <v>134.43150344701334</v>
      </c>
      <c r="G14" s="19">
        <v>285.5635096399285</v>
      </c>
      <c r="H14" s="19">
        <v>220.46490160659459</v>
      </c>
      <c r="I14" s="19">
        <v>76.763676533670036</v>
      </c>
      <c r="J14" s="19">
        <v>70.609625467666845</v>
      </c>
      <c r="K14" s="19">
        <v>98.447324902080965</v>
      </c>
      <c r="L14" s="19">
        <v>74.739761285670113</v>
      </c>
      <c r="M14" s="19">
        <v>74.971096722098579</v>
      </c>
      <c r="N14" s="19">
        <v>81.166529882538143</v>
      </c>
      <c r="O14" s="19">
        <v>163.80658836544535</v>
      </c>
      <c r="P14" s="19">
        <v>180.63272701490231</v>
      </c>
      <c r="Q14" s="9">
        <v>152.75531135531119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0.89053986211683911</v>
      </c>
      <c r="E15" s="10">
        <f t="shared" si="0"/>
        <v>0.87755728315856829</v>
      </c>
      <c r="F15" s="10">
        <f t="shared" si="0"/>
        <v>0.89328492667501991</v>
      </c>
      <c r="G15" s="10">
        <f t="shared" si="0"/>
        <v>0.90810011502335242</v>
      </c>
      <c r="H15" s="10">
        <f t="shared" si="0"/>
        <v>0.96453394452885133</v>
      </c>
      <c r="I15" s="10">
        <f t="shared" si="0"/>
        <v>0.87697667322752604</v>
      </c>
      <c r="J15" s="10">
        <f t="shared" si="0"/>
        <v>0.86471365136270173</v>
      </c>
      <c r="K15" s="10">
        <f t="shared" si="0"/>
        <v>0.89447713577116661</v>
      </c>
      <c r="L15" s="10">
        <f t="shared" si="0"/>
        <v>0.9202940798724778</v>
      </c>
      <c r="M15" s="10">
        <f t="shared" si="0"/>
        <v>0.91617934191626227</v>
      </c>
      <c r="N15" s="10">
        <f t="shared" si="0"/>
        <v>0.91166736430636752</v>
      </c>
      <c r="O15" s="10">
        <f t="shared" si="0"/>
        <v>0.84616221119655421</v>
      </c>
      <c r="P15" s="362">
        <f t="shared" si="0"/>
        <v>0.92539946710281074</v>
      </c>
      <c r="Q15" s="11">
        <f t="shared" si="0"/>
        <v>1.0183687423687413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0.3923611111111111</v>
      </c>
    </row>
    <row r="17" spans="2:23" ht="22.9" customHeight="1">
      <c r="B17" s="528"/>
      <c r="C17" s="360" t="s">
        <v>46</v>
      </c>
      <c r="D17" s="12">
        <v>0.75486111111111098</v>
      </c>
      <c r="E17" s="12">
        <v>0.64027777777777761</v>
      </c>
      <c r="F17" s="12">
        <v>0.62708333333333321</v>
      </c>
      <c r="G17" s="12">
        <v>0.64027777777777772</v>
      </c>
      <c r="H17" s="12">
        <v>0.66458333333333341</v>
      </c>
      <c r="I17" s="12">
        <v>0.77638888888888891</v>
      </c>
      <c r="J17" s="12">
        <v>0.78611111111111087</v>
      </c>
      <c r="K17" s="12">
        <v>0.83333333333333326</v>
      </c>
      <c r="L17" s="12">
        <v>0.95486111111111105</v>
      </c>
      <c r="M17" s="12">
        <v>0.9819444444444444</v>
      </c>
      <c r="N17" s="12">
        <v>0.97847222222222197</v>
      </c>
      <c r="O17" s="22">
        <v>0.87083333333333324</v>
      </c>
      <c r="P17" s="12">
        <v>0.62569444444444433</v>
      </c>
      <c r="Q17" s="363">
        <v>0.52083333333333337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2</v>
      </c>
      <c r="E20" s="365" t="s">
        <v>49</v>
      </c>
      <c r="F20" s="365" t="s">
        <v>49</v>
      </c>
      <c r="G20" s="365" t="s">
        <v>49</v>
      </c>
      <c r="H20" s="365">
        <v>1</v>
      </c>
      <c r="I20" s="365" t="s">
        <v>49</v>
      </c>
      <c r="J20" s="365" t="s">
        <v>49</v>
      </c>
      <c r="K20" s="365">
        <v>3</v>
      </c>
      <c r="L20" s="365">
        <v>1</v>
      </c>
      <c r="M20" s="365">
        <v>1</v>
      </c>
      <c r="N20" s="365">
        <v>1</v>
      </c>
      <c r="O20" s="365">
        <v>1</v>
      </c>
      <c r="P20" s="365">
        <v>1</v>
      </c>
      <c r="Q20" s="366"/>
    </row>
    <row r="21" spans="2:23" ht="22.9" customHeight="1">
      <c r="B21" s="532"/>
      <c r="C21" s="364" t="s">
        <v>52</v>
      </c>
      <c r="D21" s="365">
        <v>2</v>
      </c>
      <c r="E21" s="365">
        <v>2</v>
      </c>
      <c r="F21" s="365">
        <v>1</v>
      </c>
      <c r="G21" s="365">
        <v>1</v>
      </c>
      <c r="H21" s="365" t="s">
        <v>49</v>
      </c>
      <c r="I21" s="365">
        <v>1</v>
      </c>
      <c r="J21" s="365" t="s">
        <v>49</v>
      </c>
      <c r="K21" s="365">
        <v>2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18.714285714285715</v>
      </c>
      <c r="E22" s="367">
        <v>17.285714285714285</v>
      </c>
      <c r="F22" s="367">
        <v>15.125</v>
      </c>
      <c r="G22" s="367">
        <v>6</v>
      </c>
      <c r="H22" s="367">
        <v>6.6</v>
      </c>
      <c r="I22" s="367">
        <v>17.714285714285715</v>
      </c>
      <c r="J22" s="367">
        <v>18</v>
      </c>
      <c r="K22" s="367">
        <v>18.428571428571427</v>
      </c>
      <c r="L22" s="367">
        <v>17.666666666666668</v>
      </c>
      <c r="M22" s="367">
        <v>18.555555555555557</v>
      </c>
      <c r="N22" s="367">
        <v>17.111111111111111</v>
      </c>
      <c r="O22" s="367">
        <v>11.666666666666666</v>
      </c>
      <c r="P22" s="367">
        <v>12.5</v>
      </c>
      <c r="Q22" s="368">
        <v>12.666666666666666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161.24705882352944</v>
      </c>
      <c r="E31" s="8">
        <v>814.39807541241066</v>
      </c>
      <c r="F31" s="8">
        <v>0</v>
      </c>
      <c r="G31" s="8">
        <v>902.06372300944622</v>
      </c>
      <c r="H31" s="376">
        <v>956.60274834984193</v>
      </c>
      <c r="I31" s="375">
        <v>0</v>
      </c>
      <c r="J31" s="8">
        <v>0</v>
      </c>
      <c r="K31" s="8">
        <v>615.33333333333201</v>
      </c>
      <c r="L31" s="8">
        <v>882.67380952380881</v>
      </c>
      <c r="M31" s="376">
        <v>865.39890110091346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0.73294117647058843</v>
      </c>
      <c r="E32" s="10">
        <f t="shared" si="1"/>
        <v>0.98714918231807358</v>
      </c>
      <c r="F32" s="10">
        <f t="shared" si="1"/>
        <v>0</v>
      </c>
      <c r="G32" s="10">
        <f t="shared" si="1"/>
        <v>1.0022930255660514</v>
      </c>
      <c r="H32" s="10">
        <f t="shared" si="1"/>
        <v>1.0628919426109356</v>
      </c>
      <c r="I32" s="375">
        <f t="shared" si="1"/>
        <v>0</v>
      </c>
      <c r="J32" s="10">
        <f t="shared" si="1"/>
        <v>0</v>
      </c>
      <c r="K32" s="10">
        <f t="shared" si="1"/>
        <v>0.68370370370370226</v>
      </c>
      <c r="L32" s="10">
        <f t="shared" si="1"/>
        <v>0.98074867724867643</v>
      </c>
      <c r="M32" s="11">
        <f t="shared" si="1"/>
        <v>0.96155433455657047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2956.3636363636251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5.5555555555555552E-2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0.65625</v>
      </c>
      <c r="E34" s="12">
        <v>0.37986111111111115</v>
      </c>
      <c r="F34" s="12">
        <v>0</v>
      </c>
      <c r="G34" s="12">
        <v>1058.4615384615392</v>
      </c>
      <c r="H34" s="363">
        <v>0.48402777777777778</v>
      </c>
      <c r="I34" s="23">
        <v>0</v>
      </c>
      <c r="J34" s="12">
        <v>0</v>
      </c>
      <c r="K34" s="12">
        <v>0.83333333333333337</v>
      </c>
      <c r="L34" s="12">
        <v>46212.048611111109</v>
      </c>
      <c r="M34" s="13">
        <v>46212.041666666664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15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4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8" tint="0.79998168889431442"/>
    <pageSetUpPr fitToPage="1"/>
  </sheetPr>
  <dimension ref="A1:R126"/>
  <sheetViews>
    <sheetView topLeftCell="A11" zoomScale="70" zoomScaleNormal="70" workbookViewId="0">
      <selection activeCell="O46" sqref="O46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88196</v>
      </c>
      <c r="F1" s="278" t="s">
        <v>4</v>
      </c>
      <c r="G1" s="279">
        <f>SUM(H5:H124)</f>
        <v>1536925.6823376622</v>
      </c>
      <c r="H1" s="280" t="s">
        <v>80</v>
      </c>
      <c r="I1" s="281">
        <f>+J16+J64+J24+J38+J51+J81+J100+J91+J57+J124+J111</f>
        <v>42.578571428571429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337</v>
      </c>
      <c r="B2" s="634"/>
      <c r="C2" s="283"/>
      <c r="D2" s="409" t="s">
        <v>84</v>
      </c>
      <c r="E2" s="284">
        <f>AVERAGE(L16,L24,L38,L51,L100,L111,L91)</f>
        <v>525.28151768967848</v>
      </c>
      <c r="F2" s="285" t="s">
        <v>85</v>
      </c>
      <c r="G2" s="286">
        <f>G1/E1</f>
        <v>17.426251557186973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870</v>
      </c>
      <c r="H5" s="291">
        <f>F5*G5</f>
        <v>22306.799999999999</v>
      </c>
      <c r="I5" s="412"/>
      <c r="J5" s="292">
        <v>10</v>
      </c>
      <c r="K5" s="293">
        <f t="shared" ref="K5:K7" si="0">G5/P5*60</f>
        <v>1491.42857142857</v>
      </c>
      <c r="L5" s="294">
        <f t="shared" ref="L5:L7" si="1">K5/J5</f>
        <v>149.142857142857</v>
      </c>
      <c r="M5" s="295">
        <v>0.3923611111111111</v>
      </c>
      <c r="N5" s="295">
        <v>0.41666666666666669</v>
      </c>
      <c r="O5" s="289">
        <v>5</v>
      </c>
      <c r="P5" s="415">
        <f t="shared" ref="P5:P7" si="2">(N5-M5)*24*60</f>
        <v>35.000000000000036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2238</v>
      </c>
      <c r="H6" s="291">
        <f t="shared" ref="H6:H15" si="3">F6*G6</f>
        <v>66804.3</v>
      </c>
      <c r="I6" s="412"/>
      <c r="J6" s="292">
        <v>12</v>
      </c>
      <c r="K6" s="293">
        <f t="shared" si="0"/>
        <v>1790.3999999999987</v>
      </c>
      <c r="L6" s="294">
        <f t="shared" si="1"/>
        <v>149.1999999999999</v>
      </c>
      <c r="M6" s="295">
        <v>0.4201388888888889</v>
      </c>
      <c r="N6" s="295">
        <v>0.47222222222222227</v>
      </c>
      <c r="O6" s="289">
        <v>5</v>
      </c>
      <c r="P6" s="415">
        <f t="shared" si="2"/>
        <v>75.000000000000057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2079</v>
      </c>
      <c r="H7" s="291">
        <f t="shared" si="3"/>
        <v>61372.08</v>
      </c>
      <c r="I7" s="412"/>
      <c r="J7" s="292">
        <v>12</v>
      </c>
      <c r="K7" s="293">
        <f t="shared" si="0"/>
        <v>1919.0769230769206</v>
      </c>
      <c r="L7" s="294">
        <f t="shared" si="1"/>
        <v>159.92307692307671</v>
      </c>
      <c r="M7" s="295">
        <v>0.47569444444444442</v>
      </c>
      <c r="N7" s="295">
        <v>0.52083333333333337</v>
      </c>
      <c r="O7" s="289">
        <v>5</v>
      </c>
      <c r="P7" s="415">
        <f t="shared" si="2"/>
        <v>65.000000000000085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1733.6351648351629</v>
      </c>
      <c r="L16" s="303">
        <f>AVERAGE(L5:L15)</f>
        <v>152.75531135531119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2238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1579.7647058823538</v>
      </c>
      <c r="L17" s="294">
        <f>K17/J17</f>
        <v>175.52941176470597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2079</v>
      </c>
      <c r="H18" s="291">
        <f t="shared" si="4"/>
        <v>0</v>
      </c>
      <c r="I18" s="412"/>
      <c r="J18" s="292">
        <v>9</v>
      </c>
      <c r="K18" s="293">
        <f t="shared" si="5"/>
        <v>1663.1999999999998</v>
      </c>
      <c r="L18" s="294">
        <f t="shared" ref="L18:L20" si="6">K18/J18</f>
        <v>184.79999999999998</v>
      </c>
      <c r="M18" s="295">
        <v>0.23611111111111113</v>
      </c>
      <c r="N18" s="295">
        <v>0.28819444444444448</v>
      </c>
      <c r="O18" s="289">
        <v>5</v>
      </c>
      <c r="P18" s="415">
        <f t="shared" ref="P18:P20" si="7">(N18-M18)*24*60</f>
        <v>75.000000000000014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2836</v>
      </c>
      <c r="H19" s="291">
        <f t="shared" si="4"/>
        <v>55670.68</v>
      </c>
      <c r="I19" s="412"/>
      <c r="J19" s="292">
        <v>15</v>
      </c>
      <c r="K19" s="293">
        <f t="shared" si="5"/>
        <v>2001.8823529411779</v>
      </c>
      <c r="L19" s="294">
        <f t="shared" si="6"/>
        <v>133.45882352941186</v>
      </c>
      <c r="M19" s="295">
        <v>0.29166666666666669</v>
      </c>
      <c r="N19" s="295">
        <v>0.35069444444444442</v>
      </c>
      <c r="O19" s="289">
        <v>5</v>
      </c>
      <c r="P19" s="415">
        <f t="shared" si="7"/>
        <v>84.999999999999943</v>
      </c>
      <c r="Q19" s="296">
        <v>0.3576388888888889</v>
      </c>
      <c r="R19" s="296">
        <v>0.3888888888888889</v>
      </c>
    </row>
    <row r="20" spans="1:18" ht="15.75" customHeight="1">
      <c r="A20" s="625"/>
      <c r="B20" s="290">
        <v>0</v>
      </c>
      <c r="C20" s="411"/>
      <c r="D20" s="306" t="s">
        <v>332</v>
      </c>
      <c r="E20" s="306"/>
      <c r="F20" s="397" t="s">
        <v>109</v>
      </c>
      <c r="G20" s="410">
        <v>4788</v>
      </c>
      <c r="H20" s="291">
        <f t="shared" si="4"/>
        <v>0</v>
      </c>
      <c r="I20" s="412"/>
      <c r="J20" s="292">
        <v>10</v>
      </c>
      <c r="K20" s="293">
        <f t="shared" si="5"/>
        <v>1512.0000000000002</v>
      </c>
      <c r="L20" s="294">
        <f t="shared" si="6"/>
        <v>151.20000000000002</v>
      </c>
      <c r="M20" s="295">
        <v>0.52430555555555558</v>
      </c>
      <c r="N20" s="295">
        <v>0.65625</v>
      </c>
      <c r="O20" s="289">
        <v>5</v>
      </c>
      <c r="P20" s="415">
        <f t="shared" si="7"/>
        <v>189.99999999999997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1689.2117647058831</v>
      </c>
      <c r="L24" s="303">
        <f>AVERAGE(L17:L23)</f>
        <v>161.24705882352944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1739</v>
      </c>
      <c r="H25" s="291">
        <f t="shared" ref="H25:H37" si="8">F25*G25</f>
        <v>32223.670000000002</v>
      </c>
      <c r="I25" s="412"/>
      <c r="J25" s="292">
        <v>3</v>
      </c>
      <c r="K25" s="293">
        <f t="shared" ref="K25:K28" si="9">G25/P25*60</f>
        <v>2745.7894736842086</v>
      </c>
      <c r="L25" s="294">
        <f t="shared" ref="L25:L28" si="10">K25/J25</f>
        <v>915.2631578947362</v>
      </c>
      <c r="M25" s="295">
        <v>0.18055555555555555</v>
      </c>
      <c r="N25" s="295">
        <v>0.20694444444444446</v>
      </c>
      <c r="O25" s="289">
        <v>20</v>
      </c>
      <c r="P25" s="415">
        <f t="shared" ref="P25:P28" si="11">(N25-M25)*24*60</f>
        <v>38.000000000000028</v>
      </c>
      <c r="Q25" s="296">
        <v>0.20694444444444446</v>
      </c>
      <c r="R25" s="296">
        <v>0.24861111111111112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846</v>
      </c>
      <c r="H26" s="291">
        <f t="shared" si="8"/>
        <v>12715.38</v>
      </c>
      <c r="I26" s="412"/>
      <c r="J26" s="292">
        <v>4</v>
      </c>
      <c r="K26" s="293">
        <f t="shared" si="9"/>
        <v>2671.578947368419</v>
      </c>
      <c r="L26" s="294">
        <f t="shared" si="10"/>
        <v>667.89473684210475</v>
      </c>
      <c r="M26" s="295">
        <v>0.26597222222222222</v>
      </c>
      <c r="N26" s="295">
        <v>0.27916666666666667</v>
      </c>
      <c r="O26" s="289">
        <v>25</v>
      </c>
      <c r="P26" s="415">
        <f t="shared" si="11"/>
        <v>19.000000000000014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3083</v>
      </c>
      <c r="H27" s="291">
        <f t="shared" si="8"/>
        <v>56048.94</v>
      </c>
      <c r="I27" s="412"/>
      <c r="J27" s="292">
        <v>4</v>
      </c>
      <c r="K27" s="293">
        <f t="shared" si="9"/>
        <v>2760.8955223880594</v>
      </c>
      <c r="L27" s="294">
        <f t="shared" si="10"/>
        <v>690.22388059701484</v>
      </c>
      <c r="M27" s="295">
        <v>0.29305555555555557</v>
      </c>
      <c r="N27" s="295">
        <v>0.33958333333333335</v>
      </c>
      <c r="O27" s="289">
        <v>20</v>
      </c>
      <c r="P27" s="415">
        <f t="shared" si="11"/>
        <v>67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1870</v>
      </c>
      <c r="H28" s="291">
        <f t="shared" si="8"/>
        <v>46619.1</v>
      </c>
      <c r="I28" s="412"/>
      <c r="J28" s="292">
        <v>3</v>
      </c>
      <c r="K28" s="293">
        <f t="shared" si="9"/>
        <v>2952.6315789473601</v>
      </c>
      <c r="L28" s="294">
        <f t="shared" si="10"/>
        <v>984.21052631578675</v>
      </c>
      <c r="M28" s="295">
        <v>0.35347222222222219</v>
      </c>
      <c r="N28" s="295">
        <v>0.37986111111111115</v>
      </c>
      <c r="O28" s="289">
        <v>20</v>
      </c>
      <c r="P28" s="415">
        <f t="shared" si="11"/>
        <v>38.000000000000107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2782.7238805970119</v>
      </c>
      <c r="L38" s="303">
        <f>AVERAGE(L25:L37)</f>
        <v>814.39807541241066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981</v>
      </c>
      <c r="H52" s="291">
        <f>F52*G52</f>
        <v>17834.579999999998</v>
      </c>
      <c r="I52" s="412"/>
      <c r="J52" s="292">
        <v>3</v>
      </c>
      <c r="K52" s="293">
        <f>G52/P52*60</f>
        <v>3097.89473684209</v>
      </c>
      <c r="L52" s="294">
        <f>K52/J52</f>
        <v>1032.6315789473633</v>
      </c>
      <c r="M52" s="295">
        <v>0.30555555555555552</v>
      </c>
      <c r="N52" s="295">
        <v>0.31875000000000003</v>
      </c>
      <c r="O52" s="293">
        <v>20</v>
      </c>
      <c r="P52" s="415">
        <f>(N52-M52)*24*60</f>
        <v>19.000000000000092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584</v>
      </c>
      <c r="H53" s="291">
        <f t="shared" ref="H53:H116" si="13">F53*G53</f>
        <v>14617.52</v>
      </c>
      <c r="I53" s="412"/>
      <c r="J53" s="292">
        <v>4</v>
      </c>
      <c r="K53" s="293">
        <f t="shared" ref="K53:K59" si="14">G53/P53*60</f>
        <v>3185.4545454545569</v>
      </c>
      <c r="L53" s="294">
        <f t="shared" ref="L53:L59" si="15">K53/J53</f>
        <v>796.36363636363922</v>
      </c>
      <c r="M53" s="295">
        <v>0.33263888888888887</v>
      </c>
      <c r="N53" s="295">
        <v>0.34027777777777773</v>
      </c>
      <c r="O53" s="293">
        <v>20</v>
      </c>
      <c r="P53" s="415">
        <f t="shared" ref="P53:P59" si="16">(N53-M53)*24*60</f>
        <v>10.999999999999961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812</v>
      </c>
      <c r="H54" s="291">
        <f t="shared" si="13"/>
        <v>20153.84</v>
      </c>
      <c r="I54" s="412"/>
      <c r="J54" s="292">
        <v>4</v>
      </c>
      <c r="K54" s="293">
        <f t="shared" si="14"/>
        <v>3044.9999999999959</v>
      </c>
      <c r="L54" s="294">
        <f t="shared" si="15"/>
        <v>761.24999999999898</v>
      </c>
      <c r="M54" s="295">
        <v>0.35416666666666669</v>
      </c>
      <c r="N54" s="295">
        <v>0.36527777777777781</v>
      </c>
      <c r="O54" s="293">
        <v>20</v>
      </c>
      <c r="P54" s="415">
        <f t="shared" si="16"/>
        <v>16.000000000000021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542</v>
      </c>
      <c r="H55" s="291">
        <f t="shared" si="13"/>
        <v>12856.24</v>
      </c>
      <c r="I55" s="412"/>
      <c r="J55" s="292">
        <v>4</v>
      </c>
      <c r="K55" s="293">
        <f t="shared" si="14"/>
        <v>2956.3636363636251</v>
      </c>
      <c r="L55" s="294">
        <f t="shared" si="15"/>
        <v>739.09090909090628</v>
      </c>
      <c r="M55" s="295">
        <v>0.37916666666666665</v>
      </c>
      <c r="N55" s="295">
        <v>0.38680555555555557</v>
      </c>
      <c r="O55" s="293">
        <v>20</v>
      </c>
      <c r="P55" s="415">
        <f t="shared" si="16"/>
        <v>11.000000000000041</v>
      </c>
      <c r="Q55" s="296">
        <v>0.38680555555555557</v>
      </c>
      <c r="R55" s="296">
        <v>0.4284722222222222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1228</v>
      </c>
      <c r="H56" s="291">
        <f t="shared" si="13"/>
        <v>36840</v>
      </c>
      <c r="I56" s="412"/>
      <c r="J56" s="292">
        <v>4</v>
      </c>
      <c r="K56" s="293">
        <f t="shared" si="14"/>
        <v>3070.0000000000009</v>
      </c>
      <c r="L56" s="294">
        <f t="shared" si="15"/>
        <v>767.50000000000023</v>
      </c>
      <c r="M56" s="295">
        <v>0.4458333333333333</v>
      </c>
      <c r="N56" s="295">
        <v>0.46249999999999997</v>
      </c>
      <c r="O56" s="293">
        <v>25</v>
      </c>
      <c r="P56" s="415">
        <f t="shared" si="16"/>
        <v>23.999999999999993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559</v>
      </c>
      <c r="H57" s="291">
        <f t="shared" si="13"/>
        <v>14086.8</v>
      </c>
      <c r="I57" s="412"/>
      <c r="J57" s="292">
        <v>3</v>
      </c>
      <c r="K57" s="293">
        <f t="shared" si="14"/>
        <v>3049.0909090909199</v>
      </c>
      <c r="L57" s="294">
        <f t="shared" si="15"/>
        <v>1016.36363636364</v>
      </c>
      <c r="M57" s="295">
        <v>0.47638888888888892</v>
      </c>
      <c r="N57" s="295">
        <v>0.48402777777777778</v>
      </c>
      <c r="O57" s="293">
        <v>20</v>
      </c>
      <c r="P57" s="415">
        <f t="shared" si="16"/>
        <v>10.999999999999961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1376</v>
      </c>
      <c r="H58" s="291">
        <f t="shared" si="13"/>
        <v>28510.719999999998</v>
      </c>
      <c r="I58" s="412"/>
      <c r="J58" s="292">
        <v>3</v>
      </c>
      <c r="K58" s="293">
        <f t="shared" si="14"/>
        <v>3175.3846153846175</v>
      </c>
      <c r="L58" s="294">
        <f t="shared" si="15"/>
        <v>1058.4615384615392</v>
      </c>
      <c r="M58" s="295">
        <v>0.49791666666666662</v>
      </c>
      <c r="N58" s="295">
        <v>0.51597222222222217</v>
      </c>
      <c r="O58" s="293">
        <v>20</v>
      </c>
      <c r="P58" s="415">
        <f t="shared" si="16"/>
        <v>25.999999999999986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1724</v>
      </c>
      <c r="H59" s="291">
        <f t="shared" si="13"/>
        <v>29428.68</v>
      </c>
      <c r="I59" s="412"/>
      <c r="J59" s="292">
        <v>3</v>
      </c>
      <c r="K59" s="293">
        <f t="shared" si="14"/>
        <v>3134.5454545454509</v>
      </c>
      <c r="L59" s="294">
        <f t="shared" si="15"/>
        <v>1044.8484848484836</v>
      </c>
      <c r="M59" s="295">
        <v>0.52986111111111112</v>
      </c>
      <c r="N59" s="295">
        <v>0.55277777777777781</v>
      </c>
      <c r="O59" s="293">
        <v>20</v>
      </c>
      <c r="P59" s="415">
        <f t="shared" si="16"/>
        <v>33.000000000000043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3089.2167372101571</v>
      </c>
      <c r="L64" s="303">
        <f>AVERAGE(L52:L63)</f>
        <v>902.06372300944622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662</v>
      </c>
      <c r="H65" s="291">
        <f>F65*G65</f>
        <v>14750.563636363637</v>
      </c>
      <c r="I65" s="412"/>
      <c r="J65" s="292">
        <v>4</v>
      </c>
      <c r="K65" s="293">
        <f t="shared" ref="K65:K70" si="17">G65/P65*60</f>
        <v>3055.3846153846171</v>
      </c>
      <c r="L65" s="294">
        <f t="shared" ref="L65:L70" si="18">K65/J65</f>
        <v>763.84615384615427</v>
      </c>
      <c r="M65" s="295">
        <v>0.18055555555555555</v>
      </c>
      <c r="N65" s="295">
        <v>0.18958333333333333</v>
      </c>
      <c r="O65" s="293">
        <v>20</v>
      </c>
      <c r="P65" s="415">
        <f>(N65-M65)*24*60</f>
        <v>12.999999999999993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2894</v>
      </c>
      <c r="H66" s="291">
        <f t="shared" ref="H66:H74" si="19">F66*G66</f>
        <v>40602.82</v>
      </c>
      <c r="I66" s="412"/>
      <c r="J66" s="292">
        <v>3</v>
      </c>
      <c r="K66" s="293">
        <f t="shared" si="17"/>
        <v>3157.0909090909063</v>
      </c>
      <c r="L66" s="294">
        <f t="shared" si="18"/>
        <v>1052.3636363636354</v>
      </c>
      <c r="M66" s="295">
        <v>0.20347222222222219</v>
      </c>
      <c r="N66" s="295">
        <v>0.24166666666666667</v>
      </c>
      <c r="O66" s="293">
        <v>20</v>
      </c>
      <c r="P66" s="415">
        <f t="shared" ref="P66:P70" si="20">(N66-M66)*24*60</f>
        <v>55.000000000000043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1555</v>
      </c>
      <c r="H67" s="291">
        <f t="shared" si="19"/>
        <v>28269.899999999998</v>
      </c>
      <c r="I67" s="412"/>
      <c r="J67" s="292">
        <v>3</v>
      </c>
      <c r="K67" s="293">
        <f t="shared" si="17"/>
        <v>3110.0000000000114</v>
      </c>
      <c r="L67" s="294">
        <f t="shared" si="18"/>
        <v>1036.6666666666704</v>
      </c>
      <c r="M67" s="295">
        <v>0.25555555555555559</v>
      </c>
      <c r="N67" s="295">
        <v>0.27638888888888885</v>
      </c>
      <c r="O67" s="293">
        <v>20</v>
      </c>
      <c r="P67" s="415">
        <f t="shared" si="20"/>
        <v>29.999999999999893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1657</v>
      </c>
      <c r="H68" s="291">
        <f t="shared" si="19"/>
        <v>29645.236363636363</v>
      </c>
      <c r="I68" s="412"/>
      <c r="J68" s="292">
        <v>3</v>
      </c>
      <c r="K68" s="293">
        <f t="shared" si="17"/>
        <v>3106.8750000000036</v>
      </c>
      <c r="L68" s="294">
        <f t="shared" si="18"/>
        <v>1035.6250000000011</v>
      </c>
      <c r="M68" s="295">
        <v>0.2902777777777778</v>
      </c>
      <c r="N68" s="295">
        <v>0.3125</v>
      </c>
      <c r="O68" s="293">
        <v>20</v>
      </c>
      <c r="P68" s="415">
        <f t="shared" si="20"/>
        <v>31.999999999999964</v>
      </c>
      <c r="Q68" s="296">
        <v>0.3125</v>
      </c>
      <c r="R68" s="296">
        <v>0.35416666666666669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2937</v>
      </c>
      <c r="H69" s="291">
        <f t="shared" si="19"/>
        <v>48930.42</v>
      </c>
      <c r="I69" s="412"/>
      <c r="J69" s="292">
        <v>4</v>
      </c>
      <c r="K69" s="293">
        <f t="shared" si="17"/>
        <v>3146.7857142857119</v>
      </c>
      <c r="L69" s="294">
        <f t="shared" si="18"/>
        <v>786.69642857142799</v>
      </c>
      <c r="M69" s="295">
        <v>0.37152777777777773</v>
      </c>
      <c r="N69" s="295">
        <v>0.41041666666666665</v>
      </c>
      <c r="O69" s="293">
        <v>25</v>
      </c>
      <c r="P69" s="415">
        <f t="shared" si="20"/>
        <v>56.000000000000043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4577</v>
      </c>
      <c r="H70" s="291">
        <f t="shared" si="19"/>
        <v>65385.714285714275</v>
      </c>
      <c r="I70" s="412"/>
      <c r="J70" s="292">
        <v>3</v>
      </c>
      <c r="K70" s="293">
        <f t="shared" si="17"/>
        <v>3193.2558139534881</v>
      </c>
      <c r="L70" s="294">
        <f t="shared" si="18"/>
        <v>1064.4186046511627</v>
      </c>
      <c r="M70" s="295">
        <v>0.42430555555555555</v>
      </c>
      <c r="N70" s="295">
        <v>0.48402777777777778</v>
      </c>
      <c r="O70" s="293">
        <v>20</v>
      </c>
      <c r="P70" s="415">
        <f t="shared" si="20"/>
        <v>86.000000000000014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3128.2320087857897</v>
      </c>
      <c r="L75" s="303">
        <f>AVERAGE(L65:L74)</f>
        <v>956.60274834984193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1403</v>
      </c>
      <c r="H92" s="291">
        <f t="shared" ref="H92:H99" si="22">F92*G92</f>
        <v>34429.619999999995</v>
      </c>
      <c r="I92" s="412"/>
      <c r="J92" s="292">
        <v>3</v>
      </c>
      <c r="K92" s="293">
        <f>G92/P92*60</f>
        <v>2104.4999999999991</v>
      </c>
      <c r="L92" s="294">
        <f t="shared" ref="L92:L94" si="23">K92/J92</f>
        <v>701.49999999999966</v>
      </c>
      <c r="M92" s="295">
        <v>0.72222222222222221</v>
      </c>
      <c r="N92" s="295">
        <v>0.75</v>
      </c>
      <c r="O92" s="289">
        <v>20</v>
      </c>
      <c r="P92" s="415">
        <f>(N92-M92)*24*60</f>
        <v>40.000000000000014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825</v>
      </c>
      <c r="H93" s="291">
        <f t="shared" si="22"/>
        <v>19197.75</v>
      </c>
      <c r="I93" s="412"/>
      <c r="J93" s="292">
        <v>4</v>
      </c>
      <c r="K93" s="293">
        <f t="shared" ref="K93:K94" si="24">G93/P93*60</f>
        <v>2474.9999999999891</v>
      </c>
      <c r="L93" s="294">
        <f t="shared" si="23"/>
        <v>618.74999999999727</v>
      </c>
      <c r="M93" s="295">
        <v>0.76388888888888884</v>
      </c>
      <c r="N93" s="295">
        <v>0.77777777777777779</v>
      </c>
      <c r="O93" s="289">
        <v>20</v>
      </c>
      <c r="P93" s="415">
        <f>(N93-M93)*24*60</f>
        <v>20.000000000000089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2103</v>
      </c>
      <c r="H94" s="291">
        <f t="shared" si="22"/>
        <v>51165.99</v>
      </c>
      <c r="I94" s="412"/>
      <c r="J94" s="292">
        <v>4</v>
      </c>
      <c r="K94" s="293">
        <f t="shared" si="24"/>
        <v>2102.9999999999964</v>
      </c>
      <c r="L94" s="294">
        <f t="shared" si="23"/>
        <v>525.74999999999909</v>
      </c>
      <c r="M94" s="295">
        <v>0.79166666666666663</v>
      </c>
      <c r="N94" s="295">
        <v>0.83333333333333337</v>
      </c>
      <c r="O94" s="289">
        <v>20</v>
      </c>
      <c r="P94" s="415">
        <f>(N94-M94)*24*60</f>
        <v>60.000000000000107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2227.499999999995</v>
      </c>
      <c r="L100" s="303">
        <f>AVERAGE(L92:L99)</f>
        <v>615.33333333333201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953</v>
      </c>
      <c r="H101" s="291">
        <f t="shared" ref="H101:H110" si="25">F101*G101</f>
        <v>23853.59</v>
      </c>
      <c r="I101" s="412"/>
      <c r="J101" s="292">
        <v>4</v>
      </c>
      <c r="K101" s="293">
        <f>G101/P101*60</f>
        <v>2858.9999999999873</v>
      </c>
      <c r="L101" s="294">
        <f t="shared" ref="L101:L105" si="26">K101/J101</f>
        <v>714.74999999999682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3049</v>
      </c>
      <c r="H102" s="291">
        <f t="shared" si="25"/>
        <v>87109.930000000008</v>
      </c>
      <c r="I102" s="412"/>
      <c r="J102" s="292">
        <v>3</v>
      </c>
      <c r="K102" s="293">
        <f t="shared" ref="K102:K105" si="28">G102/P102*60</f>
        <v>3049.0000000000027</v>
      </c>
      <c r="L102" s="294">
        <f t="shared" si="26"/>
        <v>1016.3333333333343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1638</v>
      </c>
      <c r="H103" s="291">
        <f t="shared" si="25"/>
        <v>40655.160000000003</v>
      </c>
      <c r="I103" s="412"/>
      <c r="J103" s="292">
        <v>4</v>
      </c>
      <c r="K103" s="293">
        <f t="shared" si="28"/>
        <v>2807.9999999999973</v>
      </c>
      <c r="L103" s="294">
        <f t="shared" si="26"/>
        <v>701.99999999999932</v>
      </c>
      <c r="M103" s="295">
        <v>0.84722222222222221</v>
      </c>
      <c r="N103" s="295">
        <v>0.87152777777777779</v>
      </c>
      <c r="O103" s="289">
        <v>20</v>
      </c>
      <c r="P103" s="293">
        <f t="shared" si="27"/>
        <v>35.000000000000036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1754</v>
      </c>
      <c r="H104" s="291">
        <f t="shared" si="25"/>
        <v>52620</v>
      </c>
      <c r="I104" s="412"/>
      <c r="J104" s="292">
        <v>3</v>
      </c>
      <c r="K104" s="293">
        <f t="shared" si="28"/>
        <v>3006.8571428571399</v>
      </c>
      <c r="L104" s="294">
        <f t="shared" si="26"/>
        <v>1002.2857142857133</v>
      </c>
      <c r="M104" s="295">
        <v>0.88541666666666663</v>
      </c>
      <c r="N104" s="295">
        <v>0.90972222222222221</v>
      </c>
      <c r="O104" s="289">
        <v>20</v>
      </c>
      <c r="P104" s="293">
        <f>(N104-M104)*24*60</f>
        <v>35.000000000000036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8802</v>
      </c>
      <c r="H105" s="291">
        <f t="shared" si="25"/>
        <v>125742.85714285712</v>
      </c>
      <c r="I105" s="412"/>
      <c r="J105" s="292">
        <v>3</v>
      </c>
      <c r="K105" s="293">
        <f t="shared" si="28"/>
        <v>2934</v>
      </c>
      <c r="L105" s="294">
        <f t="shared" si="26"/>
        <v>978</v>
      </c>
      <c r="M105" s="295">
        <v>46211.923611111109</v>
      </c>
      <c r="N105" s="295">
        <v>46212.048611111109</v>
      </c>
      <c r="O105" s="289">
        <v>20</v>
      </c>
      <c r="P105" s="293">
        <f>(N105-M105)*24*60</f>
        <v>180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5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5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2931.3714285714254</v>
      </c>
      <c r="L111" s="303">
        <f>AVERAGE(L101:L110)</f>
        <v>882.67380952380881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1255</v>
      </c>
      <c r="H112" s="329">
        <f t="shared" si="13"/>
        <v>20958.5</v>
      </c>
      <c r="I112" s="412"/>
      <c r="J112" s="292">
        <v>3</v>
      </c>
      <c r="K112" s="293">
        <f t="shared" ref="K112:K118" si="29">G112/P112*60</f>
        <v>3011.9999999999918</v>
      </c>
      <c r="L112" s="294">
        <f t="shared" ref="L112:L118" si="30">K112/J112</f>
        <v>1003.9999999999973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1136</v>
      </c>
      <c r="H113" s="329">
        <f t="shared" si="13"/>
        <v>20652.48</v>
      </c>
      <c r="I113" s="412"/>
      <c r="J113" s="292">
        <v>4</v>
      </c>
      <c r="K113" s="293">
        <f t="shared" si="29"/>
        <v>2726.3999999999924</v>
      </c>
      <c r="L113" s="294">
        <f t="shared" si="30"/>
        <v>681.59999999999809</v>
      </c>
      <c r="M113" s="295">
        <v>0.75347222222222221</v>
      </c>
      <c r="N113" s="295">
        <v>0.77083333333333337</v>
      </c>
      <c r="O113" s="289">
        <v>20</v>
      </c>
      <c r="P113" s="415">
        <f t="shared" si="31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1238</v>
      </c>
      <c r="H114" s="329">
        <f t="shared" si="13"/>
        <v>22506.84</v>
      </c>
      <c r="I114" s="412"/>
      <c r="J114" s="292">
        <v>3</v>
      </c>
      <c r="K114" s="293">
        <f t="shared" si="29"/>
        <v>2971.1999999999916</v>
      </c>
      <c r="L114" s="294">
        <f t="shared" si="30"/>
        <v>990.39999999999725</v>
      </c>
      <c r="M114" s="295">
        <v>0.78472222222222221</v>
      </c>
      <c r="N114" s="295">
        <v>0.80208333333333337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5820</v>
      </c>
      <c r="H115" s="329">
        <f t="shared" si="13"/>
        <v>96961.2</v>
      </c>
      <c r="I115" s="412"/>
      <c r="J115" s="292">
        <v>4</v>
      </c>
      <c r="K115" s="293">
        <f t="shared" si="29"/>
        <v>2910.0000000000027</v>
      </c>
      <c r="L115" s="294">
        <f t="shared" si="30"/>
        <v>727.50000000000068</v>
      </c>
      <c r="M115" s="295">
        <v>0.81597222222222221</v>
      </c>
      <c r="N115" s="295">
        <v>0.89930555555555547</v>
      </c>
      <c r="O115" s="289">
        <v>20</v>
      </c>
      <c r="P115" s="415">
        <f t="shared" si="31"/>
        <v>119.99999999999989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1161</v>
      </c>
      <c r="H116" s="329">
        <f t="shared" si="13"/>
        <v>25869.19090909091</v>
      </c>
      <c r="I116" s="412"/>
      <c r="J116" s="292">
        <v>4</v>
      </c>
      <c r="K116" s="293">
        <f t="shared" si="29"/>
        <v>2786.4000000000274</v>
      </c>
      <c r="L116" s="294">
        <f t="shared" si="30"/>
        <v>696.60000000000684</v>
      </c>
      <c r="M116" s="295">
        <v>0.91319444444444453</v>
      </c>
      <c r="N116" s="331">
        <v>0.93055555555555547</v>
      </c>
      <c r="O116" s="289">
        <v>20</v>
      </c>
      <c r="P116" s="415">
        <f t="shared" si="31"/>
        <v>24.999999999999751</v>
      </c>
      <c r="Q116" s="296">
        <v>0.93055555555555547</v>
      </c>
      <c r="R116" s="296">
        <v>0.97222222222222221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3872</v>
      </c>
      <c r="H117" s="329">
        <f t="shared" ref="H117:H123" si="32">F117*G117</f>
        <v>69273.600000000006</v>
      </c>
      <c r="I117" s="412"/>
      <c r="J117" s="292">
        <v>3</v>
      </c>
      <c r="K117" s="293">
        <f t="shared" si="29"/>
        <v>2904.0000000422588</v>
      </c>
      <c r="L117" s="294">
        <f t="shared" si="30"/>
        <v>968.00000001408625</v>
      </c>
      <c r="M117" s="295">
        <v>46211.986111111109</v>
      </c>
      <c r="N117" s="295">
        <v>46212.041666666664</v>
      </c>
      <c r="O117" s="293">
        <v>20</v>
      </c>
      <c r="P117" s="415">
        <f t="shared" si="31"/>
        <v>79.999999998835847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6433</v>
      </c>
      <c r="H118" s="329">
        <f t="shared" si="32"/>
        <v>90254.989999999991</v>
      </c>
      <c r="I118" s="412"/>
      <c r="J118" s="292">
        <v>3</v>
      </c>
      <c r="K118" s="293">
        <f t="shared" si="29"/>
        <v>2969.0769230769224</v>
      </c>
      <c r="L118" s="294">
        <f t="shared" si="30"/>
        <v>989.69230769230751</v>
      </c>
      <c r="M118" s="295">
        <v>5.5555555555555552E-2</v>
      </c>
      <c r="N118" s="295">
        <v>0.14583333333333334</v>
      </c>
      <c r="O118" s="293">
        <v>20</v>
      </c>
      <c r="P118" s="415">
        <f t="shared" si="31"/>
        <v>130.00000000000003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2897.010989017027</v>
      </c>
      <c r="L124" s="303">
        <f>AVERAGE(L112:L123)</f>
        <v>865.39890110091346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69" activePane="bottomLeft" state="frozen"/>
      <selection pane="bottomLeft" activeCell="K93" sqref="K93"/>
      <selection activeCell="K130" sqref="K130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198372.88</v>
      </c>
      <c r="F1" s="421" t="s">
        <v>4</v>
      </c>
      <c r="G1" s="30">
        <f>SUM(H5:H173)</f>
        <v>7939549.8690657541</v>
      </c>
      <c r="H1" s="417" t="s">
        <v>166</v>
      </c>
      <c r="I1" s="31">
        <f>M17+M30+M43+M56+M69+M82+M95+M108+M121+M134+M147+M160+M173</f>
        <v>195.36785714285713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338</v>
      </c>
      <c r="B2" s="446"/>
      <c r="C2" s="420"/>
      <c r="D2" s="420" t="s">
        <v>84</v>
      </c>
      <c r="E2" s="34">
        <f>AVERAGE(O17,O30,O43,O56,O69,O82,O95,O108,O121,O134,O147,O160,O173)</f>
        <v>130.01204454392106</v>
      </c>
      <c r="F2" s="35" t="s">
        <v>85</v>
      </c>
      <c r="G2" s="36">
        <f>G1/E1</f>
        <v>40.023363420774828</v>
      </c>
      <c r="H2" s="417" t="s">
        <v>176</v>
      </c>
      <c r="I2" s="417">
        <f>COUNT(I5:I173)</f>
        <v>15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11</v>
      </c>
      <c r="AE2" s="38">
        <f>AE17+AE30+AE43+AE56+AE69+AE82+AE95+AE108+AE121+AE134+AE147+AE160+AE173</f>
        <v>9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6345.16</v>
      </c>
      <c r="H5" s="45">
        <f t="shared" ref="H5:H16" si="0">F5*G5</f>
        <v>240037.40279999998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2379.4349999999999</v>
      </c>
      <c r="O5" s="47">
        <f t="shared" ref="O5:O11" si="2">N5/M5</f>
        <v>118.97175</v>
      </c>
      <c r="P5" s="48">
        <f t="shared" ref="P5:P11" si="3">M5-J5</f>
        <v>0</v>
      </c>
      <c r="Q5" s="49">
        <f t="shared" ref="Q5:Q11" si="4">O5-L5</f>
        <v>-1.0282499999999999</v>
      </c>
      <c r="R5" s="425">
        <f t="shared" ref="R5:R11" si="5">O5/L5</f>
        <v>0.99143124999999999</v>
      </c>
      <c r="S5" s="459">
        <f>R17</f>
        <v>0.89053986211683911</v>
      </c>
      <c r="T5" s="89">
        <v>0.25</v>
      </c>
      <c r="U5" s="89">
        <v>0.3611111111111111</v>
      </c>
      <c r="V5" s="421">
        <v>5</v>
      </c>
      <c r="W5" s="418">
        <f>(U5-T5)*24*60</f>
        <v>160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-20.565000000000055</v>
      </c>
      <c r="AG5" s="425">
        <f t="shared" ref="AG5:AG70" si="7">N5/K5</f>
        <v>0.99143124999999999</v>
      </c>
      <c r="AH5" s="459">
        <f>AG17</f>
        <v>0.9025112865379632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5415.12</v>
      </c>
      <c r="H6" s="45">
        <f t="shared" si="0"/>
        <v>224240.11919999999</v>
      </c>
      <c r="I6" s="418"/>
      <c r="J6" s="46">
        <v>19</v>
      </c>
      <c r="K6" s="44">
        <v>2571</v>
      </c>
      <c r="L6" s="47">
        <v>135.31578947368422</v>
      </c>
      <c r="M6" s="419">
        <v>20</v>
      </c>
      <c r="N6" s="44">
        <f t="shared" si="1"/>
        <v>2195.3189189189197</v>
      </c>
      <c r="O6" s="47">
        <f t="shared" si="2"/>
        <v>109.76594594594599</v>
      </c>
      <c r="P6" s="48">
        <f t="shared" si="3"/>
        <v>1</v>
      </c>
      <c r="Q6" s="49">
        <f t="shared" si="4"/>
        <v>-25.549843527738233</v>
      </c>
      <c r="R6" s="425">
        <f t="shared" si="5"/>
        <v>0.81118357564098542</v>
      </c>
      <c r="S6" s="459"/>
      <c r="T6" s="89">
        <v>0.37638888888888888</v>
      </c>
      <c r="U6" s="89">
        <v>0.47916666666666663</v>
      </c>
      <c r="V6" s="421">
        <v>22</v>
      </c>
      <c r="W6" s="418">
        <f t="shared" ref="W6:W17" si="8">(U6-T6)*24*60</f>
        <v>147.99999999999994</v>
      </c>
      <c r="X6" s="53">
        <v>0.36527777777777781</v>
      </c>
      <c r="Y6" s="53">
        <v>0.375</v>
      </c>
      <c r="Z6" s="54"/>
      <c r="AA6" s="54"/>
      <c r="AB6" s="447"/>
      <c r="AC6" s="447"/>
      <c r="AD6" s="435">
        <v>1</v>
      </c>
      <c r="AE6" s="435">
        <v>1</v>
      </c>
      <c r="AF6" s="48">
        <f t="shared" si="6"/>
        <v>-375.68108108108026</v>
      </c>
      <c r="AG6" s="425">
        <f t="shared" si="7"/>
        <v>0.85387744804314269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2432.4299999999998</v>
      </c>
      <c r="H7" s="45">
        <f t="shared" si="0"/>
        <v>87299.912700000001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2316.6000000000022</v>
      </c>
      <c r="O7" s="47">
        <f t="shared" si="2"/>
        <v>128.70000000000013</v>
      </c>
      <c r="P7" s="48">
        <f t="shared" si="3"/>
        <v>0</v>
      </c>
      <c r="Q7" s="49">
        <f t="shared" si="4"/>
        <v>-14.133333333333212</v>
      </c>
      <c r="R7" s="425">
        <f t="shared" si="5"/>
        <v>0.9010501750291724</v>
      </c>
      <c r="S7" s="459"/>
      <c r="T7" s="89">
        <v>0.51944444444444438</v>
      </c>
      <c r="U7" s="89">
        <v>0.56319444444444433</v>
      </c>
      <c r="V7" s="421">
        <v>5</v>
      </c>
      <c r="W7" s="418">
        <f t="shared" si="8"/>
        <v>62.999999999999936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-254.39999999999782</v>
      </c>
      <c r="AG7" s="425">
        <f t="shared" si="7"/>
        <v>0.9010501750291724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1242</v>
      </c>
      <c r="H8" s="45">
        <f t="shared" si="0"/>
        <v>48425.58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2328.7499999999968</v>
      </c>
      <c r="O8" s="47">
        <f t="shared" si="2"/>
        <v>129.37499999999983</v>
      </c>
      <c r="P8" s="48">
        <f t="shared" si="3"/>
        <v>0</v>
      </c>
      <c r="Q8" s="49">
        <f t="shared" si="4"/>
        <v>-13.458333333333513</v>
      </c>
      <c r="R8" s="425">
        <f t="shared" si="5"/>
        <v>0.90577596266044214</v>
      </c>
      <c r="S8" s="459"/>
      <c r="T8" s="89">
        <v>0.56805555555555542</v>
      </c>
      <c r="U8" s="89">
        <v>0.59027777777777768</v>
      </c>
      <c r="V8" s="421">
        <v>7</v>
      </c>
      <c r="W8" s="418">
        <f t="shared" si="8"/>
        <v>32.000000000000043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-242.25000000000318</v>
      </c>
      <c r="AG8" s="425">
        <f t="shared" si="7"/>
        <v>0.90577596266044214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2016</v>
      </c>
      <c r="H9" s="45">
        <f t="shared" si="0"/>
        <v>58181.760000000002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2371.7647058823541</v>
      </c>
      <c r="O9" s="47">
        <f t="shared" si="2"/>
        <v>139.51557093425612</v>
      </c>
      <c r="P9" s="48">
        <f t="shared" si="3"/>
        <v>0</v>
      </c>
      <c r="Q9" s="49">
        <f t="shared" si="4"/>
        <v>-11.719723183390954</v>
      </c>
      <c r="R9" s="425">
        <f t="shared" si="5"/>
        <v>0.92250669229185289</v>
      </c>
      <c r="S9" s="459"/>
      <c r="T9" s="89">
        <v>0.59513888888888877</v>
      </c>
      <c r="U9" s="89">
        <v>0.63055555555555542</v>
      </c>
      <c r="V9" s="421">
        <v>7</v>
      </c>
      <c r="W9" s="418">
        <f t="shared" si="8"/>
        <v>50.999999999999979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-199.23529411764594</v>
      </c>
      <c r="AG9" s="425">
        <f t="shared" si="7"/>
        <v>0.922506692291853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3370</v>
      </c>
      <c r="H10" s="45">
        <f t="shared" si="0"/>
        <v>104840.7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2496.2962962962952</v>
      </c>
      <c r="O10" s="47">
        <f t="shared" si="2"/>
        <v>138.68312757201639</v>
      </c>
      <c r="P10" s="48">
        <f t="shared" si="3"/>
        <v>0</v>
      </c>
      <c r="Q10" s="49">
        <f t="shared" si="4"/>
        <v>-15.150205761316954</v>
      </c>
      <c r="R10" s="425">
        <f t="shared" si="5"/>
        <v>0.90151545550606527</v>
      </c>
      <c r="S10" s="460"/>
      <c r="T10" s="89">
        <v>0.64652777777777759</v>
      </c>
      <c r="U10" s="89">
        <v>0.70277777777777761</v>
      </c>
      <c r="V10" s="421">
        <v>23</v>
      </c>
      <c r="W10" s="418">
        <f t="shared" si="8"/>
        <v>81.000000000000028</v>
      </c>
      <c r="X10" s="53">
        <v>0.63541666666666663</v>
      </c>
      <c r="Y10" s="53">
        <v>0.64583333333333337</v>
      </c>
      <c r="Z10" s="54"/>
      <c r="AA10" s="54"/>
      <c r="AB10" s="447"/>
      <c r="AC10" s="447"/>
      <c r="AD10" s="435"/>
      <c r="AE10" s="435"/>
      <c r="AF10" s="48">
        <f t="shared" si="6"/>
        <v>-272.70370370370483</v>
      </c>
      <c r="AG10" s="425">
        <f t="shared" si="7"/>
        <v>0.90151545550606538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334</v>
      </c>
      <c r="E11" s="43"/>
      <c r="F11" s="343">
        <v>41.41</v>
      </c>
      <c r="G11" s="44">
        <v>2432.88</v>
      </c>
      <c r="H11" s="45">
        <f t="shared" si="0"/>
        <v>100745.56079999999</v>
      </c>
      <c r="I11" s="418"/>
      <c r="J11" s="46">
        <v>19</v>
      </c>
      <c r="K11" s="44">
        <v>2571</v>
      </c>
      <c r="L11" s="47">
        <v>135.31578947368422</v>
      </c>
      <c r="M11" s="419">
        <v>20</v>
      </c>
      <c r="N11" s="44">
        <f t="shared" si="1"/>
        <v>2178.6985074626837</v>
      </c>
      <c r="O11" s="47">
        <f t="shared" si="2"/>
        <v>108.93492537313418</v>
      </c>
      <c r="P11" s="48">
        <f t="shared" si="3"/>
        <v>1</v>
      </c>
      <c r="Q11" s="49">
        <f t="shared" si="4"/>
        <v>-26.380864100550042</v>
      </c>
      <c r="R11" s="425">
        <f t="shared" si="5"/>
        <v>0.80504223340705916</v>
      </c>
      <c r="S11" s="460"/>
      <c r="T11" s="89">
        <v>0.70833333333333315</v>
      </c>
      <c r="U11" s="89">
        <v>0.75486111111111098</v>
      </c>
      <c r="V11" s="421">
        <v>8</v>
      </c>
      <c r="W11" s="418">
        <f t="shared" si="8"/>
        <v>67.000000000000085</v>
      </c>
      <c r="X11" s="53"/>
      <c r="Y11" s="53"/>
      <c r="Z11" s="54"/>
      <c r="AA11" s="54"/>
      <c r="AB11" s="447"/>
      <c r="AC11" s="447"/>
      <c r="AD11" s="435">
        <v>1</v>
      </c>
      <c r="AE11" s="435">
        <v>1</v>
      </c>
      <c r="AF11" s="48">
        <f t="shared" si="6"/>
        <v>-392.30149253731634</v>
      </c>
      <c r="AG11" s="425">
        <f t="shared" si="7"/>
        <v>0.84741287727058878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18.714285714285715</v>
      </c>
      <c r="N17" s="70">
        <f t="shared" si="9"/>
        <v>2323.837632651464</v>
      </c>
      <c r="O17" s="73">
        <f t="shared" si="9"/>
        <v>124.84947426076465</v>
      </c>
      <c r="P17" s="65">
        <f t="shared" ref="P17:P24" si="10">M17-J17</f>
        <v>0.28571428571428825</v>
      </c>
      <c r="Q17" s="74">
        <f t="shared" ref="Q17:Q24" si="11">O17-L17</f>
        <v>-15.345793319951866</v>
      </c>
      <c r="R17" s="75">
        <f>O17/L17</f>
        <v>0.89053986211683911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2</v>
      </c>
      <c r="AE17" s="79">
        <f>SUM(AE5:AE16)</f>
        <v>2</v>
      </c>
      <c r="AF17" s="65">
        <f t="shared" si="6"/>
        <v>-251.01951020567867</v>
      </c>
      <c r="AG17" s="426">
        <f t="shared" si="7"/>
        <v>0.9025112865379632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846</v>
      </c>
      <c r="H18" s="84">
        <f t="shared" ref="H18:H29" si="12">F18*G18</f>
        <v>23265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1538.1818181818182</v>
      </c>
      <c r="O18" s="86">
        <f t="shared" ref="O18:O24" si="14">N18/M18</f>
        <v>128.18181818181819</v>
      </c>
      <c r="P18" s="54">
        <f t="shared" si="10"/>
        <v>0</v>
      </c>
      <c r="Q18" s="88">
        <f t="shared" si="11"/>
        <v>-38.48484848484847</v>
      </c>
      <c r="R18" s="428">
        <f t="shared" ref="R18:R24" si="15">O18/L18</f>
        <v>0.76909090909090916</v>
      </c>
      <c r="S18" s="468">
        <f>R30</f>
        <v>0.87755728315856829</v>
      </c>
      <c r="T18" s="89">
        <v>0.125</v>
      </c>
      <c r="U18" s="89">
        <v>0.14791666666666667</v>
      </c>
      <c r="V18" s="435">
        <v>5</v>
      </c>
      <c r="W18" s="90">
        <f>(U18-T18)*24*60</f>
        <v>33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-461.81818181818176</v>
      </c>
      <c r="AG18" s="92">
        <f t="shared" si="7"/>
        <v>0.76909090909090916</v>
      </c>
      <c r="AH18" s="469">
        <f>AG30</f>
        <v>0.87852702136984717</v>
      </c>
    </row>
    <row r="19" spans="1:34" ht="19.149999999999999" customHeight="1">
      <c r="A19" s="467"/>
      <c r="B19" s="432" t="s">
        <v>193</v>
      </c>
      <c r="C19" s="431"/>
      <c r="D19" s="82" t="s">
        <v>195</v>
      </c>
      <c r="E19" s="83"/>
      <c r="F19" s="343">
        <v>46.93</v>
      </c>
      <c r="G19" s="57">
        <v>3015</v>
      </c>
      <c r="H19" s="84">
        <f t="shared" si="12"/>
        <v>141493.95000000001</v>
      </c>
      <c r="I19" s="435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2128.2352941176464</v>
      </c>
      <c r="O19" s="95">
        <f t="shared" si="14"/>
        <v>101.34453781512602</v>
      </c>
      <c r="P19" s="54">
        <f t="shared" si="10"/>
        <v>0</v>
      </c>
      <c r="Q19" s="88">
        <f t="shared" si="11"/>
        <v>-12.941176470588275</v>
      </c>
      <c r="R19" s="428">
        <f t="shared" si="15"/>
        <v>0.88676470588235257</v>
      </c>
      <c r="S19" s="468"/>
      <c r="T19" s="89">
        <v>0.15277777777777779</v>
      </c>
      <c r="U19" s="89">
        <v>0.21180555555555558</v>
      </c>
      <c r="V19" s="435">
        <v>7</v>
      </c>
      <c r="W19" s="90">
        <f>(U19-T19)*24*60</f>
        <v>85.000000000000014</v>
      </c>
      <c r="X19" s="96"/>
      <c r="Y19" s="96"/>
      <c r="Z19" s="54"/>
      <c r="AA19" s="54"/>
      <c r="AB19" s="447"/>
      <c r="AC19" s="447"/>
      <c r="AD19" s="435"/>
      <c r="AE19" s="435">
        <v>1</v>
      </c>
      <c r="AF19" s="48">
        <f t="shared" si="6"/>
        <v>-271.76470588235361</v>
      </c>
      <c r="AG19" s="425">
        <f t="shared" si="7"/>
        <v>0.88676470588235268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1894</v>
      </c>
      <c r="H20" s="84">
        <f t="shared" si="12"/>
        <v>81707.16</v>
      </c>
      <c r="I20" s="435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1385.853658536585</v>
      </c>
      <c r="O20" s="95">
        <f t="shared" si="14"/>
        <v>86.615853658536565</v>
      </c>
      <c r="P20" s="54">
        <f t="shared" si="10"/>
        <v>-1</v>
      </c>
      <c r="Q20" s="88">
        <f t="shared" si="11"/>
        <v>-1.6194404591104927</v>
      </c>
      <c r="R20" s="428">
        <f t="shared" si="15"/>
        <v>0.98164634146341445</v>
      </c>
      <c r="S20" s="468"/>
      <c r="T20" s="89">
        <v>0.2277777777777778</v>
      </c>
      <c r="U20" s="89">
        <v>0.28472222222222227</v>
      </c>
      <c r="V20" s="435">
        <v>23</v>
      </c>
      <c r="W20" s="90">
        <f t="shared" ref="W20:W29" si="16">(U20-T20)*24*60</f>
        <v>82.000000000000028</v>
      </c>
      <c r="X20" s="96">
        <v>0.21666666666666667</v>
      </c>
      <c r="Y20" s="96">
        <v>0.22638888888888889</v>
      </c>
      <c r="Z20" s="54"/>
      <c r="AA20" s="54"/>
      <c r="AB20" s="447"/>
      <c r="AC20" s="447"/>
      <c r="AD20" s="435"/>
      <c r="AE20" s="435"/>
      <c r="AF20" s="91">
        <f t="shared" si="6"/>
        <v>-114.14634146341496</v>
      </c>
      <c r="AG20" s="92">
        <f t="shared" si="7"/>
        <v>0.92390243902439007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209</v>
      </c>
      <c r="E21" s="43"/>
      <c r="F21" s="343">
        <v>49.91</v>
      </c>
      <c r="G21" s="44">
        <v>2830.08</v>
      </c>
      <c r="H21" s="84">
        <f t="shared" si="12"/>
        <v>141249.2928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1415.0400000000004</v>
      </c>
      <c r="O21" s="95">
        <f t="shared" si="14"/>
        <v>83.237647058823555</v>
      </c>
      <c r="P21" s="54">
        <f t="shared" si="10"/>
        <v>0</v>
      </c>
      <c r="Q21" s="88">
        <f t="shared" si="11"/>
        <v>-8.8211764705882132</v>
      </c>
      <c r="R21" s="428">
        <f t="shared" si="15"/>
        <v>0.9041789137380194</v>
      </c>
      <c r="S21" s="468"/>
      <c r="T21" s="89">
        <v>0.28958333333333336</v>
      </c>
      <c r="U21" s="89">
        <v>0.37291666666666667</v>
      </c>
      <c r="V21" s="435">
        <v>7</v>
      </c>
      <c r="W21" s="90">
        <f t="shared" si="16"/>
        <v>119.99999999999997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-149.95999999999958</v>
      </c>
      <c r="AG21" s="425">
        <f t="shared" si="7"/>
        <v>0.9041789137380194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208</v>
      </c>
      <c r="E22" s="43"/>
      <c r="F22" s="343">
        <v>44.3</v>
      </c>
      <c r="G22" s="44">
        <v>2486</v>
      </c>
      <c r="H22" s="84">
        <f t="shared" si="12"/>
        <v>110129.79999999999</v>
      </c>
      <c r="I22" s="421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1434.2307692307688</v>
      </c>
      <c r="O22" s="95">
        <f t="shared" si="14"/>
        <v>79.679487179487154</v>
      </c>
      <c r="P22" s="54">
        <f t="shared" si="10"/>
        <v>0</v>
      </c>
      <c r="Q22" s="88">
        <f t="shared" si="11"/>
        <v>-7.2649572649572889</v>
      </c>
      <c r="R22" s="428">
        <f t="shared" si="15"/>
        <v>0.91644138608994807</v>
      </c>
      <c r="S22" s="468"/>
      <c r="T22" s="89">
        <v>0.3888888888888889</v>
      </c>
      <c r="U22" s="89">
        <v>0.46111111111111114</v>
      </c>
      <c r="V22" s="435">
        <v>23</v>
      </c>
      <c r="W22" s="90">
        <f t="shared" si="16"/>
        <v>104.00000000000003</v>
      </c>
      <c r="X22" s="96">
        <v>0.37777777777777777</v>
      </c>
      <c r="Y22" s="96">
        <v>0.38750000000000001</v>
      </c>
      <c r="Z22" s="54"/>
      <c r="AA22" s="54"/>
      <c r="AB22" s="447"/>
      <c r="AC22" s="447"/>
      <c r="AD22" s="435"/>
      <c r="AE22" s="435"/>
      <c r="AF22" s="91">
        <f t="shared" si="6"/>
        <v>-130.76923076923117</v>
      </c>
      <c r="AG22" s="92">
        <f t="shared" si="7"/>
        <v>0.91644138608994818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4550</v>
      </c>
      <c r="H23" s="84">
        <f t="shared" si="12"/>
        <v>175084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2437.5000000000018</v>
      </c>
      <c r="O23" s="95">
        <f t="shared" si="14"/>
        <v>128.28947368421063</v>
      </c>
      <c r="P23" s="54">
        <f t="shared" si="10"/>
        <v>0</v>
      </c>
      <c r="Q23" s="88">
        <f t="shared" si="11"/>
        <v>-17.447368421052516</v>
      </c>
      <c r="R23" s="428">
        <f t="shared" si="15"/>
        <v>0.8802816901408459</v>
      </c>
      <c r="S23" s="468"/>
      <c r="T23" s="89">
        <v>0.50138888888888888</v>
      </c>
      <c r="U23" s="89">
        <v>0.57916666666666661</v>
      </c>
      <c r="V23" s="435">
        <v>5</v>
      </c>
      <c r="W23" s="90">
        <f t="shared" si="16"/>
        <v>111.99999999999991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-331.49999999999818</v>
      </c>
      <c r="AG23" s="425">
        <f t="shared" si="7"/>
        <v>0.88028169014084567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2348.6799999999998</v>
      </c>
      <c r="H24" s="84">
        <f t="shared" si="12"/>
        <v>86267.016399999993</v>
      </c>
      <c r="I24" s="4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2135.1636363636385</v>
      </c>
      <c r="O24" s="95">
        <f t="shared" si="14"/>
        <v>118.62020202020214</v>
      </c>
      <c r="P24" s="54">
        <f t="shared" si="10"/>
        <v>0</v>
      </c>
      <c r="Q24" s="88">
        <f t="shared" si="11"/>
        <v>-14.7131313131312</v>
      </c>
      <c r="R24" s="428">
        <f t="shared" si="15"/>
        <v>0.88965151515151597</v>
      </c>
      <c r="S24" s="468"/>
      <c r="T24" s="89">
        <v>0.59444444444444433</v>
      </c>
      <c r="U24" s="89">
        <v>0.64027777777777761</v>
      </c>
      <c r="V24" s="435">
        <v>22</v>
      </c>
      <c r="W24" s="90">
        <f t="shared" si="16"/>
        <v>65.999999999999929</v>
      </c>
      <c r="X24" s="96">
        <v>0.58333333333333337</v>
      </c>
      <c r="Y24" s="96">
        <v>0.59375</v>
      </c>
      <c r="Z24" s="54"/>
      <c r="AA24" s="54"/>
      <c r="AB24" s="447"/>
      <c r="AC24" s="447"/>
      <c r="AD24" s="435"/>
      <c r="AE24" s="435">
        <v>1</v>
      </c>
      <c r="AF24" s="91">
        <f t="shared" si="6"/>
        <v>-264.83636363636151</v>
      </c>
      <c r="AG24" s="92">
        <f t="shared" si="7"/>
        <v>0.88965151515151608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1782.0293109186371</v>
      </c>
      <c r="O30" s="104">
        <f t="shared" si="17"/>
        <v>103.7098599426006</v>
      </c>
      <c r="P30" s="54">
        <f t="shared" ref="P30:P38" si="18">M30-J30</f>
        <v>-0.14285714285714235</v>
      </c>
      <c r="Q30" s="88">
        <f t="shared" ref="Q30:Q38" si="19">O30-L30</f>
        <v>-14.47029984061092</v>
      </c>
      <c r="R30" s="105">
        <f t="shared" ref="R30:R38" si="20">O30/L30</f>
        <v>0.87755728315856829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2</v>
      </c>
      <c r="AF30" s="108">
        <f t="shared" si="6"/>
        <v>-246.39926050993427</v>
      </c>
      <c r="AG30" s="109">
        <f t="shared" ref="AG30" si="21">N30/K30</f>
        <v>0.87852702136984717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1581.6</v>
      </c>
      <c r="H31" s="112">
        <f t="shared" ref="H31:H40" si="22">F31*G31</f>
        <v>41912.399999999994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1482.7499999999995</v>
      </c>
      <c r="O31" s="115">
        <f t="shared" ref="O31:O38" si="24">N31/M31</f>
        <v>123.56249999999996</v>
      </c>
      <c r="P31" s="116">
        <f t="shared" si="18"/>
        <v>0</v>
      </c>
      <c r="Q31" s="117">
        <f t="shared" si="19"/>
        <v>-43.1041666666667</v>
      </c>
      <c r="R31" s="429">
        <f t="shared" si="20"/>
        <v>0.74137499999999978</v>
      </c>
      <c r="S31" s="477">
        <f>R43</f>
        <v>0.89328492667501991</v>
      </c>
      <c r="T31" s="118">
        <v>0.125</v>
      </c>
      <c r="U31" s="118">
        <v>0.16944444444444445</v>
      </c>
      <c r="V31" s="142">
        <v>5</v>
      </c>
      <c r="W31" s="119">
        <f t="shared" ref="W31:W42" si="25">(U31-T31)*24*60</f>
        <v>64.000000000000014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-517.25000000000045</v>
      </c>
      <c r="AG31" s="120">
        <f t="shared" si="7"/>
        <v>0.74137499999999978</v>
      </c>
      <c r="AH31" s="473">
        <f>AG43</f>
        <v>0.88110473358760333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1960</v>
      </c>
      <c r="H32" s="84">
        <f t="shared" si="22"/>
        <v>69246.8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1960.0000000000002</v>
      </c>
      <c r="O32" s="47">
        <f t="shared" si="24"/>
        <v>163.33333333333334</v>
      </c>
      <c r="P32" s="116">
        <f t="shared" si="18"/>
        <v>0</v>
      </c>
      <c r="Q32" s="49">
        <f t="shared" si="19"/>
        <v>-13.166666666666657</v>
      </c>
      <c r="R32" s="425">
        <f t="shared" si="20"/>
        <v>0.92540132200188863</v>
      </c>
      <c r="S32" s="468"/>
      <c r="T32" s="89">
        <v>0.17430555555555557</v>
      </c>
      <c r="U32" s="89">
        <v>0.21597222222222223</v>
      </c>
      <c r="V32" s="142">
        <v>7</v>
      </c>
      <c r="W32" s="90">
        <f t="shared" si="25"/>
        <v>59.999999999999986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-157.99999999999977</v>
      </c>
      <c r="AG32" s="425">
        <f t="shared" si="7"/>
        <v>0.92540132200188863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1991.6000000000001</v>
      </c>
      <c r="H33" s="84">
        <f t="shared" si="22"/>
        <v>68172.467999999993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2060.2758620689647</v>
      </c>
      <c r="O33" s="47">
        <f t="shared" si="24"/>
        <v>158.48275862068959</v>
      </c>
      <c r="P33" s="116">
        <f t="shared" si="18"/>
        <v>0</v>
      </c>
      <c r="Q33" s="49">
        <f t="shared" si="19"/>
        <v>-14.594164456233472</v>
      </c>
      <c r="R33" s="425">
        <f t="shared" si="20"/>
        <v>0.91567816091953991</v>
      </c>
      <c r="S33" s="468"/>
      <c r="T33" s="89">
        <v>0.23194444444444445</v>
      </c>
      <c r="U33" s="89">
        <v>0.27222222222222225</v>
      </c>
      <c r="V33" s="142">
        <v>23</v>
      </c>
      <c r="W33" s="90">
        <f t="shared" si="25"/>
        <v>58.000000000000036</v>
      </c>
      <c r="X33" s="123">
        <v>0.22083333333333333</v>
      </c>
      <c r="Y33" s="123">
        <v>0.23055555555555554</v>
      </c>
      <c r="Z33" s="124"/>
      <c r="AA33" s="124"/>
      <c r="AB33" s="447"/>
      <c r="AC33" s="447"/>
      <c r="AD33" s="435"/>
      <c r="AE33" s="435"/>
      <c r="AF33" s="48">
        <f t="shared" si="6"/>
        <v>-189.72413793103533</v>
      </c>
      <c r="AG33" s="125">
        <f t="shared" si="7"/>
        <v>0.91567816091953991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216</v>
      </c>
      <c r="E34" s="83"/>
      <c r="F34" s="343">
        <v>35.83</v>
      </c>
      <c r="G34" s="137">
        <v>3057.6</v>
      </c>
      <c r="H34" s="84">
        <f t="shared" si="22"/>
        <v>109553.80799999999</v>
      </c>
      <c r="I34" s="435"/>
      <c r="J34" s="113">
        <v>11</v>
      </c>
      <c r="K34" s="94">
        <v>2250</v>
      </c>
      <c r="L34" s="95">
        <v>204.54545454545453</v>
      </c>
      <c r="M34" s="149">
        <v>11</v>
      </c>
      <c r="N34" s="44">
        <f t="shared" si="23"/>
        <v>2133.2093023255807</v>
      </c>
      <c r="O34" s="47">
        <f t="shared" si="24"/>
        <v>193.9281183932346</v>
      </c>
      <c r="P34" s="116">
        <f t="shared" si="18"/>
        <v>0</v>
      </c>
      <c r="Q34" s="49">
        <f t="shared" si="19"/>
        <v>-10.617336152219934</v>
      </c>
      <c r="R34" s="425">
        <f t="shared" si="20"/>
        <v>0.94809302325581368</v>
      </c>
      <c r="S34" s="468"/>
      <c r="T34" s="89">
        <v>0.27708333333333335</v>
      </c>
      <c r="U34" s="89">
        <v>0.33680555555555558</v>
      </c>
      <c r="V34" s="137">
        <v>7</v>
      </c>
      <c r="W34" s="90">
        <f t="shared" si="25"/>
        <v>86.000000000000014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-116.79069767441933</v>
      </c>
      <c r="AG34" s="125">
        <f t="shared" si="7"/>
        <v>0.94809302325581368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2941.2</v>
      </c>
      <c r="H35" s="84">
        <f t="shared" si="22"/>
        <v>146795.29199999999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1400.5714285714289</v>
      </c>
      <c r="O35" s="47">
        <f t="shared" si="24"/>
        <v>82.386554621848759</v>
      </c>
      <c r="P35" s="116">
        <f t="shared" si="18"/>
        <v>0</v>
      </c>
      <c r="Q35" s="49">
        <f t="shared" si="19"/>
        <v>-9.6722689075630086</v>
      </c>
      <c r="R35" s="425">
        <f t="shared" si="20"/>
        <v>0.89493382017343692</v>
      </c>
      <c r="S35" s="468"/>
      <c r="T35" s="89">
        <v>0.35208333333333336</v>
      </c>
      <c r="U35" s="89">
        <v>0.43958333333333333</v>
      </c>
      <c r="V35" s="134">
        <v>22</v>
      </c>
      <c r="W35" s="90">
        <f t="shared" si="25"/>
        <v>125.99999999999996</v>
      </c>
      <c r="X35" s="123">
        <v>0.34166666666666662</v>
      </c>
      <c r="Y35" s="123">
        <v>0.35138888888888892</v>
      </c>
      <c r="Z35" s="124"/>
      <c r="AA35" s="124"/>
      <c r="AB35" s="447"/>
      <c r="AC35" s="447"/>
      <c r="AD35" s="435"/>
      <c r="AE35" s="435"/>
      <c r="AF35" s="116">
        <f t="shared" si="6"/>
        <v>-164.4285714285711</v>
      </c>
      <c r="AG35" s="120">
        <f t="shared" si="7"/>
        <v>0.89493382017343703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1262</v>
      </c>
      <c r="H36" s="84">
        <f t="shared" si="22"/>
        <v>59225.659999999996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2103.3333333333317</v>
      </c>
      <c r="O36" s="47">
        <f t="shared" si="24"/>
        <v>116.85185185185176</v>
      </c>
      <c r="P36" s="116">
        <f t="shared" si="18"/>
        <v>-1</v>
      </c>
      <c r="Q36" s="49">
        <f t="shared" si="19"/>
        <v>-9.4639376218324429</v>
      </c>
      <c r="R36" s="425">
        <f t="shared" si="20"/>
        <v>0.92507716049382649</v>
      </c>
      <c r="S36" s="468"/>
      <c r="T36" s="89">
        <v>0.47986111111111107</v>
      </c>
      <c r="U36" s="89">
        <v>0.50486111111111109</v>
      </c>
      <c r="V36" s="134">
        <v>5</v>
      </c>
      <c r="W36" s="90">
        <f t="shared" si="25"/>
        <v>36.000000000000028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-296.66666666666833</v>
      </c>
      <c r="AG36" s="425">
        <f t="shared" si="7"/>
        <v>0.87638888888888822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1631</v>
      </c>
      <c r="H37" s="84">
        <f t="shared" si="22"/>
        <v>71698.759999999995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2127.391304347826</v>
      </c>
      <c r="O37" s="47">
        <f t="shared" si="24"/>
        <v>111.96796338672769</v>
      </c>
      <c r="P37" s="116">
        <f t="shared" si="18"/>
        <v>0</v>
      </c>
      <c r="Q37" s="49">
        <f t="shared" si="19"/>
        <v>-14.347826086956516</v>
      </c>
      <c r="R37" s="425">
        <f t="shared" si="20"/>
        <v>0.88641304347826089</v>
      </c>
      <c r="S37" s="468"/>
      <c r="T37" s="89">
        <v>0.50972222222222219</v>
      </c>
      <c r="U37" s="89">
        <v>0.54166666666666663</v>
      </c>
      <c r="V37" s="134">
        <v>7</v>
      </c>
      <c r="W37" s="90">
        <f t="shared" si="25"/>
        <v>46</v>
      </c>
      <c r="X37" s="123"/>
      <c r="Y37" s="123"/>
      <c r="Z37" s="124"/>
      <c r="AA37" s="124"/>
      <c r="AB37" s="447"/>
      <c r="AC37" s="447"/>
      <c r="AD37" s="435"/>
      <c r="AE37" s="435">
        <v>1</v>
      </c>
      <c r="AF37" s="48">
        <f t="shared" si="6"/>
        <v>-272.60869565217399</v>
      </c>
      <c r="AG37" s="125">
        <f t="shared" si="7"/>
        <v>0.88641304347826089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200</v>
      </c>
      <c r="E38" s="83"/>
      <c r="F38" s="343">
        <v>37.799999999999997</v>
      </c>
      <c r="G38" s="134">
        <v>3956.4</v>
      </c>
      <c r="H38" s="84">
        <f t="shared" si="22"/>
        <v>149551.91999999998</v>
      </c>
      <c r="I38" s="435">
        <v>1</v>
      </c>
      <c r="J38" s="46">
        <v>20</v>
      </c>
      <c r="K38" s="44">
        <v>2769</v>
      </c>
      <c r="L38" s="47">
        <v>138.44999999999999</v>
      </c>
      <c r="M38" s="149">
        <v>19</v>
      </c>
      <c r="N38" s="44">
        <f t="shared" si="23"/>
        <v>2373.8400000000011</v>
      </c>
      <c r="O38" s="47">
        <f t="shared" si="24"/>
        <v>124.93894736842111</v>
      </c>
      <c r="P38" s="116">
        <f t="shared" si="18"/>
        <v>-1</v>
      </c>
      <c r="Q38" s="49">
        <f t="shared" si="19"/>
        <v>-13.511052631578877</v>
      </c>
      <c r="R38" s="425">
        <f t="shared" si="20"/>
        <v>0.90241204310885603</v>
      </c>
      <c r="S38" s="468"/>
      <c r="T38" s="151">
        <v>0.5576388888888888</v>
      </c>
      <c r="U38" s="151">
        <v>0.62708333333333321</v>
      </c>
      <c r="V38" s="134">
        <v>23</v>
      </c>
      <c r="W38" s="90">
        <f t="shared" si="25"/>
        <v>99.999999999999972</v>
      </c>
      <c r="X38" s="123">
        <v>0.54583333333333328</v>
      </c>
      <c r="Y38" s="123">
        <v>0.55694444444444446</v>
      </c>
      <c r="Z38" s="124"/>
      <c r="AA38" s="124"/>
      <c r="AB38" s="447"/>
      <c r="AC38" s="447"/>
      <c r="AD38" s="435"/>
      <c r="AE38" s="435"/>
      <c r="AF38" s="48">
        <f t="shared" si="6"/>
        <v>-395.15999999999894</v>
      </c>
      <c r="AG38" s="125">
        <f t="shared" si="7"/>
        <v>0.85729144095341314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15.375</v>
      </c>
      <c r="K43" s="101">
        <v>2219</v>
      </c>
      <c r="L43" s="104">
        <v>150.49118084572805</v>
      </c>
      <c r="M43" s="101">
        <f t="shared" ref="M43:O43" si="26">AVERAGE(M31:M42)</f>
        <v>15.125</v>
      </c>
      <c r="N43" s="101">
        <f t="shared" si="26"/>
        <v>1955.1714038308919</v>
      </c>
      <c r="O43" s="104">
        <f t="shared" si="26"/>
        <v>134.43150344701334</v>
      </c>
      <c r="P43" s="54">
        <f>M43-J43</f>
        <v>-0.25</v>
      </c>
      <c r="Q43" s="88">
        <f>N43-K43</f>
        <v>-263.8285961691081</v>
      </c>
      <c r="R43" s="105">
        <f t="shared" ref="R43:R50" si="27">O43/L43</f>
        <v>0.89328492667501991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-263.8285961691081</v>
      </c>
      <c r="AG43" s="426">
        <f t="shared" si="7"/>
        <v>0.88110473358760333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1828</v>
      </c>
      <c r="H44" s="45">
        <f>F44*G44</f>
        <v>45206.44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2109.2307692307704</v>
      </c>
      <c r="O44" s="138">
        <f t="shared" ref="O44:O50" si="30">N44/M44</f>
        <v>421.8461538461541</v>
      </c>
      <c r="P44" s="51">
        <f t="shared" ref="P44:P50" si="31">M44-J44</f>
        <v>1</v>
      </c>
      <c r="Q44" s="139">
        <f t="shared" ref="Q44:Q50" si="32">O44-L44</f>
        <v>-78.153846153845905</v>
      </c>
      <c r="R44" s="140">
        <f t="shared" si="27"/>
        <v>0.84369230769230819</v>
      </c>
      <c r="S44" s="459">
        <f>R56</f>
        <v>0.90810011502335242</v>
      </c>
      <c r="T44" s="118">
        <v>0.125</v>
      </c>
      <c r="U44" s="118">
        <v>0.16111111111111109</v>
      </c>
      <c r="V44" s="142">
        <v>5</v>
      </c>
      <c r="W44" s="143">
        <f t="shared" ref="W44:W56" si="33">(U44-T44)*24*60</f>
        <v>51.999999999999972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109.23076923077042</v>
      </c>
      <c r="AG44" s="430">
        <f t="shared" si="7"/>
        <v>1.0546153846153852</v>
      </c>
      <c r="AH44" s="482">
        <f>AG56</f>
        <v>0.99369984366629183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1706</v>
      </c>
      <c r="H45" s="45">
        <f>F45*G45</f>
        <v>42189.38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2132.5000000000009</v>
      </c>
      <c r="O45" s="138">
        <f t="shared" si="30"/>
        <v>426.50000000000017</v>
      </c>
      <c r="P45" s="51">
        <f t="shared" si="31"/>
        <v>1</v>
      </c>
      <c r="Q45" s="139">
        <f t="shared" si="32"/>
        <v>-73.499999999999829</v>
      </c>
      <c r="R45" s="140">
        <f t="shared" si="27"/>
        <v>0.85300000000000031</v>
      </c>
      <c r="S45" s="459"/>
      <c r="T45" s="89">
        <v>0.1645833333333333</v>
      </c>
      <c r="U45" s="89">
        <v>0.19791666666666663</v>
      </c>
      <c r="V45" s="142">
        <v>5</v>
      </c>
      <c r="W45" s="143">
        <f t="shared" si="33"/>
        <v>47.999999999999986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132.50000000000091</v>
      </c>
      <c r="AG45" s="430">
        <f t="shared" si="7"/>
        <v>1.0662500000000004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2129</v>
      </c>
      <c r="H46" s="45">
        <f t="shared" ref="H46:H51" si="34">F46*G46</f>
        <v>66914.47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1451.590909090909</v>
      </c>
      <c r="O46" s="138">
        <f t="shared" si="30"/>
        <v>207.37012987012986</v>
      </c>
      <c r="P46" s="51">
        <f t="shared" si="31"/>
        <v>0</v>
      </c>
      <c r="Q46" s="139">
        <f t="shared" si="32"/>
        <v>-6.9155844155844193</v>
      </c>
      <c r="R46" s="140">
        <f t="shared" si="27"/>
        <v>0.96772727272727266</v>
      </c>
      <c r="S46" s="459"/>
      <c r="T46" s="89">
        <v>0.20138888888888884</v>
      </c>
      <c r="U46" s="89">
        <v>0.26249999999999996</v>
      </c>
      <c r="V46" s="142">
        <v>5</v>
      </c>
      <c r="W46" s="143">
        <f t="shared" si="33"/>
        <v>88</v>
      </c>
      <c r="X46" s="123"/>
      <c r="Y46" s="123"/>
      <c r="Z46" s="124"/>
      <c r="AA46" s="124"/>
      <c r="AB46" s="447"/>
      <c r="AC46" s="447"/>
      <c r="AD46" s="435"/>
      <c r="AE46" s="435">
        <v>1</v>
      </c>
      <c r="AF46" s="144">
        <f t="shared" si="28"/>
        <v>-48.409090909090992</v>
      </c>
      <c r="AG46" s="430">
        <f t="shared" si="7"/>
        <v>0.96772727272727266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226</v>
      </c>
      <c r="E47" s="148"/>
      <c r="F47" s="350">
        <v>11.86</v>
      </c>
      <c r="G47" s="137">
        <v>1760</v>
      </c>
      <c r="H47" s="45">
        <f t="shared" si="34"/>
        <v>20873.599999999999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1466.666666666667</v>
      </c>
      <c r="O47" s="138">
        <f t="shared" si="30"/>
        <v>244.44444444444449</v>
      </c>
      <c r="P47" s="51">
        <f t="shared" si="31"/>
        <v>0</v>
      </c>
      <c r="Q47" s="139">
        <f t="shared" si="32"/>
        <v>-28.2222222222222</v>
      </c>
      <c r="R47" s="140">
        <f t="shared" si="27"/>
        <v>0.89649551752241252</v>
      </c>
      <c r="S47" s="459"/>
      <c r="T47" s="89">
        <v>0.27986111111111106</v>
      </c>
      <c r="U47" s="89">
        <v>0.32986111111111105</v>
      </c>
      <c r="V47" s="137">
        <v>25</v>
      </c>
      <c r="W47" s="143">
        <f t="shared" si="33"/>
        <v>71.999999999999986</v>
      </c>
      <c r="X47" s="123">
        <v>0.26666666666666666</v>
      </c>
      <c r="Y47" s="123">
        <v>0.27916666666666667</v>
      </c>
      <c r="Z47" s="124"/>
      <c r="AA47" s="124"/>
      <c r="AB47" s="447"/>
      <c r="AC47" s="447"/>
      <c r="AD47" s="435"/>
      <c r="AE47" s="435"/>
      <c r="AF47" s="144">
        <f t="shared" si="28"/>
        <v>-169.33333333333303</v>
      </c>
      <c r="AG47" s="430">
        <f t="shared" si="7"/>
        <v>0.89649551752241252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225</v>
      </c>
      <c r="E48" s="148"/>
      <c r="F48" s="350">
        <v>28.47</v>
      </c>
      <c r="G48" s="137">
        <v>1666</v>
      </c>
      <c r="H48" s="45">
        <f t="shared" si="34"/>
        <v>47431.02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1470</v>
      </c>
      <c r="O48" s="138">
        <f t="shared" si="30"/>
        <v>210</v>
      </c>
      <c r="P48" s="51">
        <f t="shared" si="31"/>
        <v>0</v>
      </c>
      <c r="Q48" s="139">
        <f t="shared" si="32"/>
        <v>-4.2857142857142776</v>
      </c>
      <c r="R48" s="140">
        <f t="shared" si="27"/>
        <v>0.98</v>
      </c>
      <c r="S48" s="459"/>
      <c r="T48" s="89">
        <v>0.34722222222222215</v>
      </c>
      <c r="U48" s="89">
        <v>0.39444444444444438</v>
      </c>
      <c r="V48" s="134">
        <v>25</v>
      </c>
      <c r="W48" s="143">
        <f t="shared" si="33"/>
        <v>68</v>
      </c>
      <c r="X48" s="123">
        <v>0.3347222222222222</v>
      </c>
      <c r="Y48" s="123">
        <v>0.34583333333333338</v>
      </c>
      <c r="Z48" s="124"/>
      <c r="AA48" s="124"/>
      <c r="AB48" s="447"/>
      <c r="AC48" s="447"/>
      <c r="AD48" s="435"/>
      <c r="AE48" s="435"/>
      <c r="AF48" s="144">
        <f t="shared" si="28"/>
        <v>-30</v>
      </c>
      <c r="AG48" s="430">
        <f t="shared" si="7"/>
        <v>0.98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3669.3599999999997</v>
      </c>
      <c r="H49" s="45">
        <f t="shared" si="34"/>
        <v>37023.842399999994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1487.5783783783779</v>
      </c>
      <c r="O49" s="138">
        <f t="shared" si="30"/>
        <v>247.92972972972964</v>
      </c>
      <c r="P49" s="51">
        <f t="shared" si="31"/>
        <v>0</v>
      </c>
      <c r="Q49" s="139">
        <f t="shared" si="32"/>
        <v>-2.0702702702703561</v>
      </c>
      <c r="R49" s="140">
        <f t="shared" si="27"/>
        <v>0.99171891891891861</v>
      </c>
      <c r="S49" s="459"/>
      <c r="T49" s="89">
        <v>0.41527777777777769</v>
      </c>
      <c r="U49" s="89">
        <v>0.51805555555555549</v>
      </c>
      <c r="V49" s="134">
        <v>30</v>
      </c>
      <c r="W49" s="143">
        <f t="shared" si="33"/>
        <v>148.00000000000003</v>
      </c>
      <c r="X49" s="152">
        <v>0.39861111111111108</v>
      </c>
      <c r="Y49" s="152">
        <v>0.41388888888888892</v>
      </c>
      <c r="Z49" s="153"/>
      <c r="AA49" s="124"/>
      <c r="AB49" s="447"/>
      <c r="AC49" s="447"/>
      <c r="AD49" s="435"/>
      <c r="AE49" s="435"/>
      <c r="AF49" s="144">
        <f t="shared" si="28"/>
        <v>-12.42162162162208</v>
      </c>
      <c r="AG49" s="430">
        <f t="shared" si="7"/>
        <v>0.99171891891891861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3516.4700000000003</v>
      </c>
      <c r="H50" s="45">
        <f t="shared" si="34"/>
        <v>35481.1823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1445.124657534247</v>
      </c>
      <c r="O50" s="138">
        <f t="shared" si="30"/>
        <v>240.85410958904117</v>
      </c>
      <c r="P50" s="51">
        <f t="shared" si="31"/>
        <v>0</v>
      </c>
      <c r="Q50" s="139">
        <f t="shared" si="32"/>
        <v>-9.1458904109588275</v>
      </c>
      <c r="R50" s="140">
        <f t="shared" si="27"/>
        <v>0.96341643835616464</v>
      </c>
      <c r="S50" s="459"/>
      <c r="T50" s="89">
        <v>0.53888888888888886</v>
      </c>
      <c r="U50" s="89">
        <v>0.64027777777777772</v>
      </c>
      <c r="V50" s="134">
        <v>30</v>
      </c>
      <c r="W50" s="143">
        <f t="shared" si="33"/>
        <v>145.99999999999997</v>
      </c>
      <c r="X50" s="152">
        <v>0.52222222222222225</v>
      </c>
      <c r="Y50" s="152">
        <v>0.53819444444444442</v>
      </c>
      <c r="Z50" s="153"/>
      <c r="AA50" s="153"/>
      <c r="AB50" s="447"/>
      <c r="AC50" s="447"/>
      <c r="AD50" s="435"/>
      <c r="AE50" s="435"/>
      <c r="AF50" s="144">
        <f t="shared" si="28"/>
        <v>-54.875342465752965</v>
      </c>
      <c r="AG50" s="430">
        <f t="shared" si="7"/>
        <v>0.96341643835616464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1651.8130544144244</v>
      </c>
      <c r="O56" s="104">
        <f t="shared" si="35"/>
        <v>285.5635096399285</v>
      </c>
      <c r="P56" s="158">
        <f>M56-J56</f>
        <v>0.28571428571428559</v>
      </c>
      <c r="Q56" s="117">
        <f>N56-K56</f>
        <v>-10.472659871289807</v>
      </c>
      <c r="R56" s="159">
        <f t="shared" ref="R56:R61" si="36">O56/L56</f>
        <v>0.90810011502335242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-10.472659871289807</v>
      </c>
      <c r="AG56" s="428">
        <f>N56/K56</f>
        <v>0.99369984366629183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1306</v>
      </c>
      <c r="H57" s="84">
        <f t="shared" ref="H57:H66" si="37">F57*G57</f>
        <v>36907.560000000005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1451.1111111111111</v>
      </c>
      <c r="O57" s="86">
        <f t="shared" ref="O57:O61" si="39">N57/M57</f>
        <v>207.30158730158729</v>
      </c>
      <c r="P57" s="165">
        <f t="shared" ref="P57:P61" si="40">M57-J57</f>
        <v>0</v>
      </c>
      <c r="Q57" s="49">
        <f t="shared" ref="Q57:Q61" si="41">O57-L57</f>
        <v>-6.9841269841269877</v>
      </c>
      <c r="R57" s="425">
        <f t="shared" si="36"/>
        <v>0.96740740740740738</v>
      </c>
      <c r="S57" s="459">
        <f>R69</f>
        <v>0.96453394452885133</v>
      </c>
      <c r="T57" s="50">
        <v>0.125</v>
      </c>
      <c r="U57" s="50">
        <v>0.16250000000000001</v>
      </c>
      <c r="V57" s="421">
        <v>5</v>
      </c>
      <c r="W57" s="418">
        <f>(U57-T57)*24*60</f>
        <v>54.000000000000007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-48.888888888888914</v>
      </c>
      <c r="AG57" s="429">
        <f t="shared" si="7"/>
        <v>0.96740740740740738</v>
      </c>
      <c r="AH57" s="473">
        <f>AG69</f>
        <v>0.96470273599972078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3589</v>
      </c>
      <c r="H58" s="45">
        <f t="shared" si="37"/>
        <v>100061.31999999999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1435.5999999999997</v>
      </c>
      <c r="O58" s="47">
        <f t="shared" si="39"/>
        <v>205.08571428571423</v>
      </c>
      <c r="P58" s="165">
        <f t="shared" si="40"/>
        <v>0</v>
      </c>
      <c r="Q58" s="49">
        <f t="shared" si="41"/>
        <v>-9.2000000000000455</v>
      </c>
      <c r="R58" s="425">
        <f t="shared" si="36"/>
        <v>0.9570666666666664</v>
      </c>
      <c r="S58" s="459"/>
      <c r="T58" s="50">
        <v>0.17291666666666666</v>
      </c>
      <c r="U58" s="50">
        <v>0.27708333333333335</v>
      </c>
      <c r="V58" s="421">
        <v>15</v>
      </c>
      <c r="W58" s="418">
        <f>(U58-T58)*24*60</f>
        <v>150.00000000000003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-64.400000000000318</v>
      </c>
      <c r="AG58" s="425">
        <f t="shared" si="7"/>
        <v>0.9570666666666664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3437</v>
      </c>
      <c r="H59" s="45">
        <f t="shared" si="37"/>
        <v>96236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1462.553191489362</v>
      </c>
      <c r="O59" s="47">
        <f t="shared" si="39"/>
        <v>208.936170212766</v>
      </c>
      <c r="P59" s="165">
        <f t="shared" si="40"/>
        <v>0</v>
      </c>
      <c r="Q59" s="49">
        <f t="shared" si="41"/>
        <v>-5.3495440729482766</v>
      </c>
      <c r="R59" s="425">
        <f t="shared" si="36"/>
        <v>0.97503546099290805</v>
      </c>
      <c r="S59" s="459"/>
      <c r="T59" s="50">
        <v>0.29097222222222224</v>
      </c>
      <c r="U59" s="50">
        <v>0.3888888888888889</v>
      </c>
      <c r="V59" s="142">
        <v>20</v>
      </c>
      <c r="W59" s="418">
        <f t="shared" ref="W59:W69" si="42">(U59-T59)*24*60</f>
        <v>140.99999999999997</v>
      </c>
      <c r="X59" s="53">
        <v>0.27777777777777779</v>
      </c>
      <c r="Y59" s="53">
        <v>0.2902777777777778</v>
      </c>
      <c r="Z59" s="54"/>
      <c r="AA59" s="54"/>
      <c r="AB59" s="447"/>
      <c r="AC59" s="447"/>
      <c r="AD59" s="435"/>
      <c r="AE59" s="435"/>
      <c r="AF59" s="48">
        <f t="shared" si="6"/>
        <v>-37.446808510637993</v>
      </c>
      <c r="AG59" s="425">
        <f t="shared" si="7"/>
        <v>0.97503546099290805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3975.1400000000003</v>
      </c>
      <c r="H60" s="45">
        <f t="shared" si="37"/>
        <v>40109.162600000003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1454.3195121951214</v>
      </c>
      <c r="O60" s="47">
        <f t="shared" si="39"/>
        <v>242.38658536585356</v>
      </c>
      <c r="P60" s="165">
        <f t="shared" si="40"/>
        <v>0</v>
      </c>
      <c r="Q60" s="49">
        <f t="shared" si="41"/>
        <v>-7.6134146341464373</v>
      </c>
      <c r="R60" s="425">
        <f t="shared" si="36"/>
        <v>0.96954634146341423</v>
      </c>
      <c r="S60" s="459"/>
      <c r="T60" s="50">
        <v>0.40972222222222221</v>
      </c>
      <c r="U60" s="50">
        <v>0.52361111111111114</v>
      </c>
      <c r="V60" s="142">
        <v>30</v>
      </c>
      <c r="W60" s="418">
        <f t="shared" si="42"/>
        <v>164.00000000000006</v>
      </c>
      <c r="X60" s="53">
        <v>0.39305555555555555</v>
      </c>
      <c r="Y60" s="53">
        <v>0.40833333333333338</v>
      </c>
      <c r="Z60" s="54"/>
      <c r="AA60" s="54"/>
      <c r="AB60" s="447"/>
      <c r="AC60" s="447"/>
      <c r="AD60" s="435"/>
      <c r="AE60" s="435"/>
      <c r="AF60" s="48">
        <f t="shared" si="6"/>
        <v>-45.680487804878567</v>
      </c>
      <c r="AG60" s="429">
        <f t="shared" si="7"/>
        <v>0.96954634146341434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4128.0300000000007</v>
      </c>
      <c r="H61" s="45">
        <f t="shared" si="37"/>
        <v>41651.822700000004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1431.6867052023122</v>
      </c>
      <c r="O61" s="47">
        <f t="shared" si="39"/>
        <v>238.61445086705203</v>
      </c>
      <c r="P61" s="165">
        <f t="shared" si="40"/>
        <v>0</v>
      </c>
      <c r="Q61" s="49">
        <f t="shared" si="41"/>
        <v>-11.385549132947972</v>
      </c>
      <c r="R61" s="425">
        <f t="shared" si="36"/>
        <v>0.95445780346820808</v>
      </c>
      <c r="S61" s="459"/>
      <c r="T61" s="50">
        <v>0.54444444444444451</v>
      </c>
      <c r="U61" s="50">
        <v>0.66458333333333341</v>
      </c>
      <c r="V61" s="142">
        <v>30</v>
      </c>
      <c r="W61" s="418">
        <f t="shared" si="42"/>
        <v>173.00000000000003</v>
      </c>
      <c r="X61" s="53">
        <v>0.52777777777777779</v>
      </c>
      <c r="Y61" s="53">
        <v>0.54305555555555551</v>
      </c>
      <c r="Z61" s="54"/>
      <c r="AA61" s="54"/>
      <c r="AB61" s="447"/>
      <c r="AC61" s="447"/>
      <c r="AD61" s="435">
        <v>1</v>
      </c>
      <c r="AE61" s="435"/>
      <c r="AF61" s="48">
        <f t="shared" si="6"/>
        <v>-68.313294797687831</v>
      </c>
      <c r="AG61" s="425">
        <f t="shared" si="7"/>
        <v>0.95445780346820808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1447.0541039995812</v>
      </c>
      <c r="O69" s="73">
        <f t="shared" si="43"/>
        <v>220.46490160659459</v>
      </c>
      <c r="P69" s="48">
        <f>M69-J69</f>
        <v>0</v>
      </c>
      <c r="Q69" s="49">
        <f>N69-K69</f>
        <v>-52.94589600041877</v>
      </c>
      <c r="R69" s="172">
        <f t="shared" ref="R69:R76" si="44">O69/L69</f>
        <v>0.96453394452885133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1</v>
      </c>
      <c r="AE69" s="107">
        <f>SUM(AE57:AE68)</f>
        <v>0</v>
      </c>
      <c r="AF69" s="48">
        <f t="shared" si="6"/>
        <v>-52.94589600041877</v>
      </c>
      <c r="AG69" s="425">
        <f t="shared" si="7"/>
        <v>0.96470273599972078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493.62</v>
      </c>
      <c r="H70" s="45">
        <f>F70*G70</f>
        <v>26699.9058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6" si="45">G70/W70*60</f>
        <v>1346.2363636363636</v>
      </c>
      <c r="O70" s="47">
        <f t="shared" ref="O70:O76" si="46">N70/M70</f>
        <v>79.1903743315508</v>
      </c>
      <c r="P70" s="48">
        <f t="shared" ref="P70:P76" si="47">M70-J70</f>
        <v>1</v>
      </c>
      <c r="Q70" s="49">
        <f t="shared" ref="Q70:Q76" si="48">O70-L70</f>
        <v>-14.5596256684492</v>
      </c>
      <c r="R70" s="425">
        <f t="shared" si="44"/>
        <v>0.84469732620320848</v>
      </c>
      <c r="S70" s="459">
        <f>R82</f>
        <v>0.87697667322752604</v>
      </c>
      <c r="T70" s="50">
        <v>0.25</v>
      </c>
      <c r="U70" s="50">
        <v>0.26527777777777778</v>
      </c>
      <c r="V70" s="421">
        <v>5</v>
      </c>
      <c r="W70" s="418">
        <f>(U70-T70)*24*60</f>
        <v>22</v>
      </c>
      <c r="X70" s="421"/>
      <c r="Y70" s="421"/>
      <c r="Z70" s="54"/>
      <c r="AA70" s="54"/>
      <c r="AB70" s="447"/>
      <c r="AC70" s="447"/>
      <c r="AD70" s="435"/>
      <c r="AE70" s="435">
        <v>1</v>
      </c>
      <c r="AF70" s="48">
        <f t="shared" si="6"/>
        <v>-153.76363636363635</v>
      </c>
      <c r="AG70" s="425">
        <f t="shared" si="7"/>
        <v>0.89749090909090912</v>
      </c>
      <c r="AH70" s="459">
        <f>AG82</f>
        <v>0.88990474830284627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3576.9500000000003</v>
      </c>
      <c r="H71" s="45">
        <f>F71*G71</f>
        <v>190866.05200000003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1411.953947368421</v>
      </c>
      <c r="O71" s="47">
        <f t="shared" si="46"/>
        <v>74.31336565096953</v>
      </c>
      <c r="P71" s="48">
        <f t="shared" si="47"/>
        <v>0</v>
      </c>
      <c r="Q71" s="49">
        <f t="shared" si="48"/>
        <v>-11.79189750692521</v>
      </c>
      <c r="R71" s="425">
        <f t="shared" si="44"/>
        <v>0.863052535066272</v>
      </c>
      <c r="S71" s="459"/>
      <c r="T71" s="50">
        <v>0.27013888888888887</v>
      </c>
      <c r="U71" s="50">
        <v>0.37569444444444444</v>
      </c>
      <c r="V71" s="421">
        <v>7</v>
      </c>
      <c r="W71" s="418">
        <f t="shared" ref="W71:W81" si="49">(U71-T71)*24*60</f>
        <v>152.00000000000003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-224.04605263157896</v>
      </c>
      <c r="AG71" s="425">
        <f>N71/K71</f>
        <v>0.863052535066272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335</v>
      </c>
      <c r="E72" s="43"/>
      <c r="F72" s="343">
        <v>65.27</v>
      </c>
      <c r="G72" s="44">
        <v>2379.2000000000003</v>
      </c>
      <c r="H72" s="45">
        <f t="shared" ref="H72:H80" si="50">F72*G72</f>
        <v>155290.38400000002</v>
      </c>
      <c r="I72" s="421"/>
      <c r="J72" s="87">
        <v>18</v>
      </c>
      <c r="K72" s="57">
        <v>1440</v>
      </c>
      <c r="L72" s="86">
        <v>80</v>
      </c>
      <c r="M72" s="419">
        <v>19</v>
      </c>
      <c r="N72" s="44">
        <f t="shared" si="45"/>
        <v>1274.5714285714287</v>
      </c>
      <c r="O72" s="47">
        <f t="shared" si="46"/>
        <v>67.082706766917298</v>
      </c>
      <c r="P72" s="48">
        <f t="shared" si="47"/>
        <v>1</v>
      </c>
      <c r="Q72" s="49">
        <f t="shared" si="48"/>
        <v>-12.917293233082702</v>
      </c>
      <c r="R72" s="425">
        <f t="shared" si="44"/>
        <v>0.83853383458646624</v>
      </c>
      <c r="S72" s="459"/>
      <c r="T72" s="50">
        <v>0.39097222222222222</v>
      </c>
      <c r="U72" s="50">
        <v>0.46875</v>
      </c>
      <c r="V72" s="421">
        <v>22</v>
      </c>
      <c r="W72" s="418">
        <f t="shared" si="49"/>
        <v>112</v>
      </c>
      <c r="X72" s="53">
        <v>0.38055555555555554</v>
      </c>
      <c r="Y72" s="53">
        <v>0.39027777777777778</v>
      </c>
      <c r="Z72" s="54"/>
      <c r="AA72" s="54"/>
      <c r="AB72" s="447"/>
      <c r="AC72" s="447"/>
      <c r="AD72" s="435"/>
      <c r="AE72" s="435"/>
      <c r="AF72" s="48">
        <f>N72-K72</f>
        <v>-165.42857142857133</v>
      </c>
      <c r="AG72" s="425">
        <f>N72/K72</f>
        <v>0.88511904761904769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241</v>
      </c>
      <c r="E73" s="177"/>
      <c r="F73" s="343">
        <v>53.76</v>
      </c>
      <c r="G73" s="44">
        <v>2502</v>
      </c>
      <c r="H73" s="45">
        <f t="shared" si="50"/>
        <v>134507.51999999999</v>
      </c>
      <c r="I73" s="435"/>
      <c r="J73" s="178">
        <v>16</v>
      </c>
      <c r="K73" s="179">
        <v>1440</v>
      </c>
      <c r="L73" s="86">
        <v>90</v>
      </c>
      <c r="M73" s="424">
        <v>16</v>
      </c>
      <c r="N73" s="44">
        <f t="shared" si="45"/>
        <v>1316.8421052631572</v>
      </c>
      <c r="O73" s="47">
        <f t="shared" si="46"/>
        <v>82.302631578947327</v>
      </c>
      <c r="P73" s="48">
        <f t="shared" si="47"/>
        <v>0</v>
      </c>
      <c r="Q73" s="49">
        <f t="shared" si="48"/>
        <v>-7.6973684210526727</v>
      </c>
      <c r="R73" s="425">
        <f t="shared" si="44"/>
        <v>0.91447368421052588</v>
      </c>
      <c r="S73" s="459"/>
      <c r="T73" s="50">
        <v>0.50902777777777775</v>
      </c>
      <c r="U73" s="50">
        <v>0.58819444444444446</v>
      </c>
      <c r="V73" s="421">
        <v>5</v>
      </c>
      <c r="W73" s="418">
        <f t="shared" si="49"/>
        <v>114.00000000000007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-123.15789473684276</v>
      </c>
      <c r="AG73" s="425">
        <f>N73/K73</f>
        <v>0.91447368421052588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242</v>
      </c>
      <c r="E74" s="177"/>
      <c r="F74" s="343">
        <v>47.51</v>
      </c>
      <c r="G74" s="44">
        <v>1921</v>
      </c>
      <c r="H74" s="45">
        <f t="shared" si="50"/>
        <v>91266.709999999992</v>
      </c>
      <c r="I74" s="421"/>
      <c r="J74" s="46">
        <v>17</v>
      </c>
      <c r="K74" s="174">
        <v>1440</v>
      </c>
      <c r="L74" s="47">
        <v>84.705882352941174</v>
      </c>
      <c r="M74" s="419">
        <v>17</v>
      </c>
      <c r="N74" s="44">
        <f t="shared" si="45"/>
        <v>1295.0561797752807</v>
      </c>
      <c r="O74" s="47">
        <f t="shared" si="46"/>
        <v>76.179775280898866</v>
      </c>
      <c r="P74" s="48">
        <f t="shared" si="47"/>
        <v>0</v>
      </c>
      <c r="Q74" s="49">
        <f t="shared" si="48"/>
        <v>-8.5261070720423078</v>
      </c>
      <c r="R74" s="425">
        <f t="shared" si="44"/>
        <v>0.89934456928838946</v>
      </c>
      <c r="S74" s="459"/>
      <c r="T74" s="50">
        <v>0.60416666666666674</v>
      </c>
      <c r="U74" s="50">
        <v>0.6659722222222223</v>
      </c>
      <c r="V74" s="421">
        <v>23</v>
      </c>
      <c r="W74" s="418">
        <f t="shared" si="49"/>
        <v>89</v>
      </c>
      <c r="X74" s="180">
        <v>0.59305555555555556</v>
      </c>
      <c r="Y74" s="180">
        <v>0.60277777777777775</v>
      </c>
      <c r="Z74" s="124"/>
      <c r="AA74" s="124"/>
      <c r="AB74" s="447"/>
      <c r="AC74" s="447"/>
      <c r="AD74" s="435"/>
      <c r="AE74" s="435"/>
      <c r="AF74" s="48">
        <f t="shared" ref="AF74:AF80" si="51">N74-K74</f>
        <v>-144.94382022471927</v>
      </c>
      <c r="AG74" s="425">
        <f t="shared" ref="AG74:AG80" si="52">N74/K74</f>
        <v>0.89934456928838935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239</v>
      </c>
      <c r="E75" s="43"/>
      <c r="F75" s="343">
        <v>53.36</v>
      </c>
      <c r="G75" s="57">
        <v>1926.05</v>
      </c>
      <c r="H75" s="45">
        <f t="shared" si="50"/>
        <v>102774.02799999999</v>
      </c>
      <c r="I75" s="421">
        <v>1</v>
      </c>
      <c r="J75" s="87">
        <v>19</v>
      </c>
      <c r="K75" s="57">
        <v>1636</v>
      </c>
      <c r="L75" s="86">
        <v>86.10526315789474</v>
      </c>
      <c r="M75" s="419">
        <v>19</v>
      </c>
      <c r="N75" s="44">
        <f t="shared" si="45"/>
        <v>1409.30487804878</v>
      </c>
      <c r="O75" s="47">
        <f t="shared" si="46"/>
        <v>74.173940949935783</v>
      </c>
      <c r="P75" s="48">
        <f t="shared" si="47"/>
        <v>0</v>
      </c>
      <c r="Q75" s="49">
        <f t="shared" si="48"/>
        <v>-11.931322207958956</v>
      </c>
      <c r="R75" s="425">
        <f t="shared" si="44"/>
        <v>0.86143329954081893</v>
      </c>
      <c r="S75" s="459"/>
      <c r="T75" s="50">
        <v>0.67083333333333339</v>
      </c>
      <c r="U75" s="50">
        <v>0.72777777777777786</v>
      </c>
      <c r="V75" s="421">
        <v>7</v>
      </c>
      <c r="W75" s="418">
        <f t="shared" si="49"/>
        <v>82.000000000000028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-226.69512195122002</v>
      </c>
      <c r="AG75" s="425">
        <f t="shared" si="52"/>
        <v>0.86143329954081904</v>
      </c>
      <c r="AH75" s="459"/>
    </row>
    <row r="76" spans="1:34" ht="19.149999999999999" customHeight="1">
      <c r="A76" s="455"/>
      <c r="B76" s="421" t="s">
        <v>207</v>
      </c>
      <c r="C76" s="175"/>
      <c r="D76" s="176" t="s">
        <v>217</v>
      </c>
      <c r="E76" s="177"/>
      <c r="F76" s="343">
        <v>49.91</v>
      </c>
      <c r="G76" s="174">
        <v>1143.8000000000002</v>
      </c>
      <c r="H76" s="45">
        <f t="shared" si="50"/>
        <v>57087.058000000005</v>
      </c>
      <c r="I76" s="421">
        <v>1</v>
      </c>
      <c r="J76" s="46">
        <v>17</v>
      </c>
      <c r="K76" s="174">
        <v>1565</v>
      </c>
      <c r="L76" s="47">
        <v>92.058823529411768</v>
      </c>
      <c r="M76" s="424">
        <v>17</v>
      </c>
      <c r="N76" s="44">
        <f t="shared" si="45"/>
        <v>1429.7500000000007</v>
      </c>
      <c r="O76" s="47">
        <f t="shared" si="46"/>
        <v>84.102941176470623</v>
      </c>
      <c r="P76" s="48">
        <f t="shared" si="47"/>
        <v>0</v>
      </c>
      <c r="Q76" s="49">
        <f t="shared" si="48"/>
        <v>-7.9558823529411455</v>
      </c>
      <c r="R76" s="425">
        <f t="shared" si="44"/>
        <v>0.91357827476038378</v>
      </c>
      <c r="S76" s="459"/>
      <c r="T76" s="50">
        <v>0.74305555555555558</v>
      </c>
      <c r="U76" s="50">
        <v>0.77638888888888891</v>
      </c>
      <c r="V76" s="421">
        <v>22</v>
      </c>
      <c r="W76" s="418">
        <f t="shared" si="49"/>
        <v>47.999999999999986</v>
      </c>
      <c r="X76" s="180">
        <v>0.7319444444444444</v>
      </c>
      <c r="Y76" s="180">
        <v>0.7416666666666667</v>
      </c>
      <c r="Z76" s="124"/>
      <c r="AA76" s="124"/>
      <c r="AB76" s="447"/>
      <c r="AC76" s="447"/>
      <c r="AD76" s="435"/>
      <c r="AE76" s="435"/>
      <c r="AF76" s="48">
        <f t="shared" si="51"/>
        <v>-135.24999999999932</v>
      </c>
      <c r="AG76" s="425">
        <f t="shared" si="52"/>
        <v>0.91357827476038378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17.428571428571427</v>
      </c>
      <c r="K82" s="101">
        <v>1522.4285714285713</v>
      </c>
      <c r="L82" s="104">
        <v>87.53217602830604</v>
      </c>
      <c r="M82" s="101">
        <f t="shared" ref="M82:O82" si="53">AVERAGE(M70:M81)</f>
        <v>17.714285714285715</v>
      </c>
      <c r="N82" s="101">
        <f t="shared" si="53"/>
        <v>1354.8164146662045</v>
      </c>
      <c r="O82" s="184">
        <f t="shared" si="53"/>
        <v>76.763676533670036</v>
      </c>
      <c r="P82" s="116">
        <f>M82-J82</f>
        <v>0.28571428571428825</v>
      </c>
      <c r="Q82" s="117">
        <f>N82-K82</f>
        <v>-167.61215676236679</v>
      </c>
      <c r="R82" s="172">
        <f>O82/L82</f>
        <v>0.87697667322752604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-167.61215676236679</v>
      </c>
      <c r="AG82" s="425">
        <f>N82/K82</f>
        <v>0.88990474830284627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1348.75</v>
      </c>
      <c r="H83" s="84">
        <f t="shared" ref="H83:H94" si="54">F83*G83</f>
        <v>82300.725000000006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2" si="55">G83/W83*60</f>
        <v>1326.6393442622946</v>
      </c>
      <c r="O83" s="183">
        <f t="shared" ref="O83:O92" si="56">N83/M83</f>
        <v>78.037608486017334</v>
      </c>
      <c r="P83" s="54">
        <f t="shared" ref="P83:P92" si="57">M83-J83</f>
        <v>0</v>
      </c>
      <c r="Q83" s="88">
        <f t="shared" ref="Q83:Q92" si="58">O83-L83</f>
        <v>-6.6682738669238404</v>
      </c>
      <c r="R83" s="185">
        <f t="shared" ref="R83:R92" si="59">O83/L83</f>
        <v>0.92127732240437132</v>
      </c>
      <c r="S83" s="459">
        <f>R95</f>
        <v>0.86471365136270173</v>
      </c>
      <c r="T83" s="50">
        <v>0.33333333333333331</v>
      </c>
      <c r="U83" s="50">
        <v>0.37569444444444444</v>
      </c>
      <c r="V83" s="421">
        <v>5</v>
      </c>
      <c r="W83" s="418">
        <f t="shared" ref="W83:W93" si="60">(U83-T83)*24*60</f>
        <v>61.000000000000021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-113.36065573770543</v>
      </c>
      <c r="AG83" s="425">
        <f t="shared" ref="AG83:AG173" si="62">N83/K83</f>
        <v>0.92127732240437121</v>
      </c>
      <c r="AH83" s="459">
        <f>AG95</f>
        <v>0.8634549490741058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3305.46</v>
      </c>
      <c r="H84" s="84">
        <f t="shared" si="54"/>
        <v>167487.65820000001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1313.4278145695362</v>
      </c>
      <c r="O84" s="183">
        <f t="shared" si="56"/>
        <v>69.127779714186119</v>
      </c>
      <c r="P84" s="54">
        <f t="shared" si="57"/>
        <v>0</v>
      </c>
      <c r="Q84" s="88">
        <f t="shared" si="58"/>
        <v>-9.8195887068665115</v>
      </c>
      <c r="R84" s="185">
        <f t="shared" si="59"/>
        <v>0.87561854304635756</v>
      </c>
      <c r="S84" s="459"/>
      <c r="T84" s="50">
        <v>0.39166666666666666</v>
      </c>
      <c r="U84" s="50">
        <v>0.49652777777777779</v>
      </c>
      <c r="V84" s="421">
        <v>23</v>
      </c>
      <c r="W84" s="418">
        <f t="shared" si="60"/>
        <v>151.00000000000003</v>
      </c>
      <c r="X84" s="53">
        <v>0.38055555555555554</v>
      </c>
      <c r="Y84" s="53">
        <v>0.39027777777777778</v>
      </c>
      <c r="Z84" s="54"/>
      <c r="AA84" s="54"/>
      <c r="AB84" s="447"/>
      <c r="AC84" s="447"/>
      <c r="AD84" s="435"/>
      <c r="AE84" s="435"/>
      <c r="AF84" s="48">
        <f t="shared" si="61"/>
        <v>-186.57218543046383</v>
      </c>
      <c r="AG84" s="425">
        <f t="shared" si="62"/>
        <v>0.87561854304635744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1936.88</v>
      </c>
      <c r="H85" s="84">
        <f t="shared" si="54"/>
        <v>118323.99920000002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1277.0637362637362</v>
      </c>
      <c r="O85" s="183">
        <f t="shared" si="56"/>
        <v>75.121396250808019</v>
      </c>
      <c r="P85" s="54">
        <f t="shared" si="57"/>
        <v>0</v>
      </c>
      <c r="Q85" s="88">
        <f t="shared" si="58"/>
        <v>-9.5844861021331553</v>
      </c>
      <c r="R85" s="185">
        <f t="shared" si="59"/>
        <v>0.8868498168498169</v>
      </c>
      <c r="S85" s="459"/>
      <c r="T85" s="50">
        <v>0.53680555555555554</v>
      </c>
      <c r="U85" s="50">
        <v>0.6</v>
      </c>
      <c r="V85" s="421">
        <v>5</v>
      </c>
      <c r="W85" s="418">
        <f t="shared" si="60"/>
        <v>91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-162.93626373626375</v>
      </c>
      <c r="AG85" s="425">
        <f t="shared" si="62"/>
        <v>0.88684981684981679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253</v>
      </c>
      <c r="E86" s="43"/>
      <c r="F86" s="350">
        <v>77.349999999999994</v>
      </c>
      <c r="G86" s="44">
        <v>261</v>
      </c>
      <c r="H86" s="84">
        <f t="shared" si="54"/>
        <v>20188.349999999999</v>
      </c>
      <c r="I86" s="421"/>
      <c r="J86" s="87">
        <v>19</v>
      </c>
      <c r="K86" s="57">
        <v>1440</v>
      </c>
      <c r="L86" s="86">
        <v>75.78947368421052</v>
      </c>
      <c r="M86" s="424">
        <v>19</v>
      </c>
      <c r="N86" s="57">
        <f t="shared" si="55"/>
        <v>1044.0000000000036</v>
      </c>
      <c r="O86" s="183">
        <f t="shared" si="56"/>
        <v>54.947368421052822</v>
      </c>
      <c r="P86" s="54">
        <f t="shared" si="57"/>
        <v>0</v>
      </c>
      <c r="Q86" s="88">
        <f t="shared" si="58"/>
        <v>-20.842105263157698</v>
      </c>
      <c r="R86" s="185">
        <f t="shared" si="59"/>
        <v>0.72500000000000253</v>
      </c>
      <c r="S86" s="459"/>
      <c r="T86" s="50">
        <v>0.60486111111111107</v>
      </c>
      <c r="U86" s="50">
        <v>0.6152777777777777</v>
      </c>
      <c r="V86" s="421">
        <v>7</v>
      </c>
      <c r="W86" s="418">
        <f t="shared" si="60"/>
        <v>14.999999999999947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-395.99999999999636</v>
      </c>
      <c r="AG86" s="425">
        <f t="shared" si="62"/>
        <v>0.72500000000000253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254</v>
      </c>
      <c r="E87" s="43"/>
      <c r="F87" s="350">
        <v>77.34</v>
      </c>
      <c r="G87" s="44">
        <v>697</v>
      </c>
      <c r="H87" s="84">
        <f t="shared" si="54"/>
        <v>53905.98</v>
      </c>
      <c r="I87" s="421"/>
      <c r="J87" s="87">
        <v>18</v>
      </c>
      <c r="K87" s="57">
        <v>1440</v>
      </c>
      <c r="L87" s="86">
        <v>80</v>
      </c>
      <c r="M87" s="424">
        <v>18</v>
      </c>
      <c r="N87" s="57">
        <f t="shared" si="55"/>
        <v>1229.9999999999984</v>
      </c>
      <c r="O87" s="183">
        <f t="shared" si="56"/>
        <v>68.333333333333243</v>
      </c>
      <c r="P87" s="54">
        <f t="shared" si="57"/>
        <v>0</v>
      </c>
      <c r="Q87" s="88">
        <f t="shared" si="58"/>
        <v>-11.666666666666757</v>
      </c>
      <c r="R87" s="185">
        <f t="shared" si="59"/>
        <v>0.85416666666666552</v>
      </c>
      <c r="S87" s="459"/>
      <c r="T87" s="50">
        <v>0.61944444444444435</v>
      </c>
      <c r="U87" s="50">
        <v>0.64305555555555549</v>
      </c>
      <c r="V87" s="421">
        <v>6</v>
      </c>
      <c r="W87" s="418">
        <f t="shared" si="60"/>
        <v>34.000000000000043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-210.00000000000159</v>
      </c>
      <c r="AG87" s="425">
        <f t="shared" si="62"/>
        <v>0.85416666666666552</v>
      </c>
      <c r="AH87" s="459"/>
    </row>
    <row r="88" spans="1:34" ht="19.149999999999999" customHeight="1">
      <c r="A88" s="488"/>
      <c r="B88" s="110" t="s">
        <v>227</v>
      </c>
      <c r="C88" s="431"/>
      <c r="D88" s="186" t="s">
        <v>255</v>
      </c>
      <c r="E88" s="43"/>
      <c r="F88" s="350">
        <v>51.44</v>
      </c>
      <c r="G88" s="57">
        <v>1515</v>
      </c>
      <c r="H88" s="84">
        <f t="shared" si="54"/>
        <v>77931.599999999991</v>
      </c>
      <c r="I88" s="421"/>
      <c r="J88" s="87">
        <v>20</v>
      </c>
      <c r="K88" s="57">
        <v>1440</v>
      </c>
      <c r="L88" s="86">
        <v>72</v>
      </c>
      <c r="M88" s="424">
        <v>20</v>
      </c>
      <c r="N88" s="57">
        <f t="shared" si="55"/>
        <v>1262.4999999999991</v>
      </c>
      <c r="O88" s="183">
        <f t="shared" si="56"/>
        <v>63.124999999999957</v>
      </c>
      <c r="P88" s="54">
        <f t="shared" si="57"/>
        <v>0</v>
      </c>
      <c r="Q88" s="88">
        <f t="shared" si="58"/>
        <v>-8.8750000000000426</v>
      </c>
      <c r="R88" s="185">
        <f t="shared" si="59"/>
        <v>0.87673611111111049</v>
      </c>
      <c r="S88" s="459"/>
      <c r="T88" s="50">
        <v>0.65833333333333321</v>
      </c>
      <c r="U88" s="50">
        <v>0.70833333333333326</v>
      </c>
      <c r="V88" s="421">
        <v>22</v>
      </c>
      <c r="W88" s="418">
        <f t="shared" si="60"/>
        <v>72.000000000000057</v>
      </c>
      <c r="X88" s="53">
        <v>0.64722222222222225</v>
      </c>
      <c r="Y88" s="53">
        <v>0.65694444444444444</v>
      </c>
      <c r="Z88" s="54"/>
      <c r="AA88" s="54"/>
      <c r="AB88" s="447"/>
      <c r="AC88" s="447"/>
      <c r="AD88" s="435"/>
      <c r="AE88" s="435"/>
      <c r="AF88" s="48">
        <f t="shared" si="61"/>
        <v>-177.50000000000091</v>
      </c>
      <c r="AG88" s="425">
        <f t="shared" si="62"/>
        <v>0.87673611111111049</v>
      </c>
      <c r="AH88" s="459"/>
    </row>
    <row r="89" spans="1:34" ht="19.149999999999999" customHeight="1">
      <c r="A89" s="488"/>
      <c r="B89" s="110" t="s">
        <v>238</v>
      </c>
      <c r="C89" s="431"/>
      <c r="D89" s="42" t="s">
        <v>245</v>
      </c>
      <c r="E89" s="43"/>
      <c r="F89" s="350">
        <v>61.02</v>
      </c>
      <c r="G89" s="114">
        <v>726.25</v>
      </c>
      <c r="H89" s="84">
        <f t="shared" si="54"/>
        <v>44315.775000000001</v>
      </c>
      <c r="I89" s="421">
        <v>1</v>
      </c>
      <c r="J89" s="87">
        <v>17</v>
      </c>
      <c r="K89" s="57">
        <v>1440</v>
      </c>
      <c r="L89" s="86">
        <v>84.705882352941174</v>
      </c>
      <c r="M89" s="424">
        <v>17</v>
      </c>
      <c r="N89" s="57">
        <f t="shared" si="55"/>
        <v>1320.4545454545437</v>
      </c>
      <c r="O89" s="183">
        <f t="shared" si="56"/>
        <v>77.673796791443749</v>
      </c>
      <c r="P89" s="54">
        <f t="shared" si="57"/>
        <v>0</v>
      </c>
      <c r="Q89" s="88">
        <f t="shared" si="58"/>
        <v>-7.0320855614974249</v>
      </c>
      <c r="R89" s="185">
        <f t="shared" si="59"/>
        <v>0.91698232323232209</v>
      </c>
      <c r="S89" s="459"/>
      <c r="T89" s="50">
        <v>0.7138888888888888</v>
      </c>
      <c r="U89" s="50">
        <v>0.73680555555555549</v>
      </c>
      <c r="V89" s="421">
        <v>8</v>
      </c>
      <c r="W89" s="418">
        <f t="shared" si="60"/>
        <v>33.000000000000043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-119.54545454545632</v>
      </c>
      <c r="AG89" s="425">
        <f t="shared" si="62"/>
        <v>0.91698232323232198</v>
      </c>
      <c r="AH89" s="459"/>
    </row>
    <row r="90" spans="1:34" ht="19.149999999999999" customHeight="1">
      <c r="A90" s="488"/>
      <c r="B90" s="110" t="s">
        <v>207</v>
      </c>
      <c r="C90" s="431"/>
      <c r="D90" s="42" t="s">
        <v>246</v>
      </c>
      <c r="E90" s="43"/>
      <c r="F90" s="350">
        <v>50.67</v>
      </c>
      <c r="G90" s="127">
        <v>408.54</v>
      </c>
      <c r="H90" s="84">
        <f t="shared" si="54"/>
        <v>20700.721800000003</v>
      </c>
      <c r="I90" s="187">
        <v>1</v>
      </c>
      <c r="J90" s="87">
        <v>19</v>
      </c>
      <c r="K90" s="57">
        <v>1500</v>
      </c>
      <c r="L90" s="86">
        <v>78.94736842105263</v>
      </c>
      <c r="M90" s="424">
        <v>19</v>
      </c>
      <c r="N90" s="57">
        <f t="shared" si="55"/>
        <v>1290.1263157894782</v>
      </c>
      <c r="O90" s="183">
        <f t="shared" si="56"/>
        <v>67.901385041551478</v>
      </c>
      <c r="P90" s="54">
        <f t="shared" si="57"/>
        <v>0</v>
      </c>
      <c r="Q90" s="88">
        <f t="shared" si="58"/>
        <v>-11.045983379501152</v>
      </c>
      <c r="R90" s="185">
        <f t="shared" si="59"/>
        <v>0.86008421052631878</v>
      </c>
      <c r="S90" s="459"/>
      <c r="T90" s="50">
        <v>0.74166666666666659</v>
      </c>
      <c r="U90" s="50">
        <v>0.75486111111111098</v>
      </c>
      <c r="V90" s="421">
        <v>7</v>
      </c>
      <c r="W90" s="418">
        <f t="shared" si="60"/>
        <v>18.999999999999932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-209.87368421052179</v>
      </c>
      <c r="AG90" s="425">
        <f t="shared" si="62"/>
        <v>0.86008421052631878</v>
      </c>
      <c r="AH90" s="459"/>
    </row>
    <row r="91" spans="1:34" ht="19.149999999999999" customHeight="1">
      <c r="A91" s="488"/>
      <c r="B91" s="110" t="s">
        <v>207</v>
      </c>
      <c r="C91" s="431"/>
      <c r="D91" s="42" t="s">
        <v>209</v>
      </c>
      <c r="E91" s="43"/>
      <c r="F91" s="350">
        <v>49.91</v>
      </c>
      <c r="G91" s="44">
        <v>385.91999999999996</v>
      </c>
      <c r="H91" s="84">
        <f t="shared" si="54"/>
        <v>19261.267199999998</v>
      </c>
      <c r="I91" s="189">
        <v>1</v>
      </c>
      <c r="J91" s="87">
        <v>17</v>
      </c>
      <c r="K91" s="57">
        <v>1565</v>
      </c>
      <c r="L91" s="86">
        <v>92.058823529411768</v>
      </c>
      <c r="M91" s="424">
        <v>17</v>
      </c>
      <c r="N91" s="57">
        <f t="shared" si="55"/>
        <v>1362.0705882352988</v>
      </c>
      <c r="O91" s="183">
        <f t="shared" si="56"/>
        <v>80.121799307958753</v>
      </c>
      <c r="P91" s="54">
        <f t="shared" si="57"/>
        <v>0</v>
      </c>
      <c r="Q91" s="88">
        <f t="shared" si="58"/>
        <v>-11.937024221453015</v>
      </c>
      <c r="R91" s="185">
        <f t="shared" si="59"/>
        <v>0.8703326442398075</v>
      </c>
      <c r="S91" s="460"/>
      <c r="T91" s="50">
        <v>0.75972222222222208</v>
      </c>
      <c r="U91" s="50">
        <v>0.77152777777777759</v>
      </c>
      <c r="V91" s="421">
        <v>7</v>
      </c>
      <c r="W91" s="418">
        <f t="shared" si="60"/>
        <v>16.99999999999994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-202.92941176470117</v>
      </c>
      <c r="AG91" s="425">
        <f t="shared" si="62"/>
        <v>0.87033264423980761</v>
      </c>
      <c r="AH91" s="460"/>
    </row>
    <row r="92" spans="1:34" ht="19.149999999999999" customHeight="1">
      <c r="A92" s="488"/>
      <c r="B92" s="110" t="s">
        <v>238</v>
      </c>
      <c r="C92" s="431"/>
      <c r="D92" s="42" t="s">
        <v>247</v>
      </c>
      <c r="E92" s="43"/>
      <c r="F92" s="350">
        <v>61.09</v>
      </c>
      <c r="G92" s="44">
        <v>264.12</v>
      </c>
      <c r="H92" s="84">
        <f t="shared" si="54"/>
        <v>16135.090800000002</v>
      </c>
      <c r="I92" s="189">
        <v>1</v>
      </c>
      <c r="J92" s="87">
        <v>17</v>
      </c>
      <c r="K92" s="57">
        <v>1440</v>
      </c>
      <c r="L92" s="86">
        <v>84.705882352941174</v>
      </c>
      <c r="M92" s="62">
        <v>17</v>
      </c>
      <c r="N92" s="57">
        <f t="shared" si="55"/>
        <v>1219.0153846153889</v>
      </c>
      <c r="O92" s="183">
        <f t="shared" si="56"/>
        <v>71.706787330316999</v>
      </c>
      <c r="P92" s="54">
        <f t="shared" si="57"/>
        <v>0</v>
      </c>
      <c r="Q92" s="88">
        <f t="shared" si="58"/>
        <v>-12.999095022624175</v>
      </c>
      <c r="R92" s="185">
        <f t="shared" si="59"/>
        <v>0.84653846153846457</v>
      </c>
      <c r="S92" s="460"/>
      <c r="T92" s="50">
        <v>0.77708333333333313</v>
      </c>
      <c r="U92" s="50">
        <v>0.78611111111111087</v>
      </c>
      <c r="V92" s="421">
        <v>8</v>
      </c>
      <c r="W92" s="418">
        <f t="shared" si="60"/>
        <v>12.999999999999954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-220.98461538461106</v>
      </c>
      <c r="AG92" s="425">
        <f t="shared" si="62"/>
        <v>0.84653846153846457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</v>
      </c>
      <c r="K95" s="202">
        <v>1464.5</v>
      </c>
      <c r="L95" s="203">
        <v>81.656656346749216</v>
      </c>
      <c r="M95" s="202">
        <f t="shared" ref="M95:O95" si="63">AVERAGE(M83:M94)</f>
        <v>18</v>
      </c>
      <c r="N95" s="202">
        <f t="shared" si="63"/>
        <v>1264.5297729190279</v>
      </c>
      <c r="O95" s="203">
        <f t="shared" si="63"/>
        <v>70.609625467666845</v>
      </c>
      <c r="P95" s="204">
        <f>M95-J95</f>
        <v>0</v>
      </c>
      <c r="Q95" s="205">
        <f t="shared" ref="Q95:Q102" si="64">O95-L95</f>
        <v>-11.047030879082371</v>
      </c>
      <c r="R95" s="206">
        <f>O95/L95</f>
        <v>0.86471365136270173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0</v>
      </c>
      <c r="AE95" s="107">
        <f>SUM(AE83:AE94)</f>
        <v>0</v>
      </c>
      <c r="AF95" s="65">
        <f t="shared" si="61"/>
        <v>-199.97022708097211</v>
      </c>
      <c r="AG95" s="426">
        <f t="shared" si="62"/>
        <v>0.8634549490741058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1601</v>
      </c>
      <c r="H96" s="45">
        <f t="shared" ref="H96:H105" si="65">F96*G96</f>
        <v>47165.46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2" si="66">G96/W96*60</f>
        <v>1130.1176470588234</v>
      </c>
      <c r="O96" s="47">
        <f t="shared" ref="O96:O102" si="67">N96/M96</f>
        <v>70.632352941176464</v>
      </c>
      <c r="P96" s="48">
        <f t="shared" ref="P96:P102" si="68">M96-J96</f>
        <v>0</v>
      </c>
      <c r="Q96" s="49">
        <f t="shared" si="64"/>
        <v>-15.930147058823536</v>
      </c>
      <c r="R96" s="425">
        <f t="shared" ref="R96:R102" si="69">O96/L96</f>
        <v>0.81596942025907826</v>
      </c>
      <c r="S96" s="459">
        <f>R108</f>
        <v>0.89447713577116661</v>
      </c>
      <c r="T96" s="89">
        <v>0.33333333333333331</v>
      </c>
      <c r="U96" s="89">
        <v>0.3923611111111111</v>
      </c>
      <c r="V96" s="435">
        <v>5</v>
      </c>
      <c r="W96" s="90">
        <f t="shared" ref="W96:W133" si="70">(U96-T96)*24*60</f>
        <v>85.000000000000014</v>
      </c>
      <c r="X96" s="96"/>
      <c r="Y96" s="96"/>
      <c r="Z96" s="54"/>
      <c r="AA96" s="54"/>
      <c r="AB96" s="447"/>
      <c r="AC96" s="447"/>
      <c r="AD96" s="435"/>
      <c r="AE96" s="435">
        <v>2</v>
      </c>
      <c r="AF96" s="54">
        <f t="shared" si="61"/>
        <v>-254.88235294117658</v>
      </c>
      <c r="AG96" s="428">
        <f t="shared" si="62"/>
        <v>0.81596942025907826</v>
      </c>
      <c r="AH96" s="468">
        <f>AG108</f>
        <v>0.88322195265994874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2657.6000000000004</v>
      </c>
      <c r="H97" s="210">
        <f t="shared" si="65"/>
        <v>77371.107033639142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1307.0163934426228</v>
      </c>
      <c r="O97" s="47">
        <f t="shared" si="67"/>
        <v>65.350819672131138</v>
      </c>
      <c r="P97" s="48">
        <f t="shared" si="68"/>
        <v>0</v>
      </c>
      <c r="Q97" s="49">
        <f t="shared" si="64"/>
        <v>-3.8991803278688622</v>
      </c>
      <c r="R97" s="425">
        <f t="shared" si="69"/>
        <v>0.94369414688998032</v>
      </c>
      <c r="S97" s="459"/>
      <c r="T97" s="211">
        <v>0.40833333333333333</v>
      </c>
      <c r="U97" s="211">
        <v>0.49305555555555558</v>
      </c>
      <c r="V97" s="212">
        <v>23</v>
      </c>
      <c r="W97" s="90">
        <f t="shared" si="70"/>
        <v>122.00000000000004</v>
      </c>
      <c r="X97" s="53">
        <v>0.3972222222222222</v>
      </c>
      <c r="Y97" s="53">
        <v>0.4069444444444445</v>
      </c>
      <c r="Z97" s="54"/>
      <c r="AA97" s="54"/>
      <c r="AB97" s="447"/>
      <c r="AC97" s="447"/>
      <c r="AD97" s="212"/>
      <c r="AE97" s="212"/>
      <c r="AF97" s="213">
        <f t="shared" si="61"/>
        <v>-77.983606557377243</v>
      </c>
      <c r="AG97" s="214">
        <f t="shared" si="62"/>
        <v>0.94369414688998032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335</v>
      </c>
      <c r="E98" s="83"/>
      <c r="F98" s="354">
        <v>65.27</v>
      </c>
      <c r="G98" s="57">
        <v>3568.7999999999997</v>
      </c>
      <c r="H98" s="210">
        <f t="shared" si="65"/>
        <v>232935.57599999997</v>
      </c>
      <c r="I98" s="435"/>
      <c r="J98" s="46">
        <v>18</v>
      </c>
      <c r="K98" s="44">
        <v>1440</v>
      </c>
      <c r="L98" s="47">
        <v>80</v>
      </c>
      <c r="M98" s="87">
        <v>19</v>
      </c>
      <c r="N98" s="44">
        <f t="shared" si="66"/>
        <v>1267.0295857988162</v>
      </c>
      <c r="O98" s="47">
        <f t="shared" si="67"/>
        <v>66.68576767362191</v>
      </c>
      <c r="P98" s="48">
        <f t="shared" si="68"/>
        <v>1</v>
      </c>
      <c r="Q98" s="49">
        <f t="shared" si="64"/>
        <v>-13.31423232637809</v>
      </c>
      <c r="R98" s="425">
        <f t="shared" si="69"/>
        <v>0.83357209592027393</v>
      </c>
      <c r="S98" s="459"/>
      <c r="T98" s="89">
        <v>0.52569444444444446</v>
      </c>
      <c r="U98" s="89">
        <v>0.6430555555555556</v>
      </c>
      <c r="V98" s="435">
        <v>4</v>
      </c>
      <c r="W98" s="90">
        <f t="shared" si="70"/>
        <v>169.00000000000003</v>
      </c>
      <c r="X98" s="216"/>
      <c r="Y98" s="216"/>
      <c r="Z98" s="217"/>
      <c r="AA98" s="217"/>
      <c r="AB98" s="447"/>
      <c r="AC98" s="447"/>
      <c r="AD98" s="435">
        <v>1</v>
      </c>
      <c r="AE98" s="435"/>
      <c r="AF98" s="54">
        <f t="shared" si="61"/>
        <v>-172.97041420118376</v>
      </c>
      <c r="AG98" s="428">
        <f t="shared" si="62"/>
        <v>0.87988165680473351</v>
      </c>
      <c r="AH98" s="468"/>
    </row>
    <row r="99" spans="1:34" ht="19.149999999999999" customHeight="1">
      <c r="A99" s="490"/>
      <c r="B99" s="421" t="s">
        <v>193</v>
      </c>
      <c r="C99" s="81"/>
      <c r="D99" s="82" t="s">
        <v>194</v>
      </c>
      <c r="E99" s="83"/>
      <c r="F99" s="354">
        <v>37.83</v>
      </c>
      <c r="G99" s="57">
        <v>1392.84</v>
      </c>
      <c r="H99" s="210">
        <f t="shared" si="65"/>
        <v>52691.137199999997</v>
      </c>
      <c r="I99" s="435">
        <v>1</v>
      </c>
      <c r="J99" s="46">
        <v>20</v>
      </c>
      <c r="K99" s="44">
        <v>2400</v>
      </c>
      <c r="L99" s="47">
        <v>120</v>
      </c>
      <c r="M99" s="419">
        <v>20</v>
      </c>
      <c r="N99" s="44">
        <f t="shared" si="66"/>
        <v>2199.2210526315771</v>
      </c>
      <c r="O99" s="47">
        <f t="shared" si="67"/>
        <v>109.96105263157885</v>
      </c>
      <c r="P99" s="48">
        <f t="shared" si="68"/>
        <v>0</v>
      </c>
      <c r="Q99" s="49">
        <f t="shared" si="64"/>
        <v>-10.038947368421148</v>
      </c>
      <c r="R99" s="425">
        <f t="shared" si="69"/>
        <v>0.91634210526315707</v>
      </c>
      <c r="S99" s="459"/>
      <c r="T99" s="89">
        <v>0.65902777777777777</v>
      </c>
      <c r="U99" s="89">
        <v>0.68541666666666667</v>
      </c>
      <c r="V99" s="435">
        <v>23</v>
      </c>
      <c r="W99" s="90">
        <f t="shared" si="70"/>
        <v>38.000000000000028</v>
      </c>
      <c r="X99" s="180">
        <v>0.64722222222222225</v>
      </c>
      <c r="Y99" s="180">
        <v>0.65833333333333333</v>
      </c>
      <c r="Z99" s="124"/>
      <c r="AA99" s="124"/>
      <c r="AB99" s="447"/>
      <c r="AC99" s="447"/>
      <c r="AD99" s="435"/>
      <c r="AE99" s="435"/>
      <c r="AF99" s="213">
        <f t="shared" si="61"/>
        <v>-200.77894736842291</v>
      </c>
      <c r="AG99" s="214">
        <f t="shared" si="62"/>
        <v>0.91634210526315707</v>
      </c>
      <c r="AH99" s="468"/>
    </row>
    <row r="100" spans="1:34" s="218" customFormat="1" ht="19.149999999999999" customHeight="1">
      <c r="A100" s="490"/>
      <c r="B100" s="421" t="s">
        <v>193</v>
      </c>
      <c r="C100" s="55"/>
      <c r="D100" s="42" t="s">
        <v>196</v>
      </c>
      <c r="E100" s="83"/>
      <c r="F100" s="354">
        <v>35.89</v>
      </c>
      <c r="G100" s="57">
        <v>1428.57</v>
      </c>
      <c r="H100" s="210">
        <f t="shared" si="65"/>
        <v>51271.3773</v>
      </c>
      <c r="I100" s="435">
        <v>1</v>
      </c>
      <c r="J100" s="46">
        <v>18</v>
      </c>
      <c r="K100" s="44">
        <v>2571</v>
      </c>
      <c r="L100" s="47">
        <v>142.83333333333334</v>
      </c>
      <c r="M100" s="87">
        <v>17</v>
      </c>
      <c r="N100" s="44">
        <f t="shared" si="66"/>
        <v>2255.6368421052612</v>
      </c>
      <c r="O100" s="47">
        <f t="shared" si="67"/>
        <v>132.68452012383889</v>
      </c>
      <c r="P100" s="48">
        <f t="shared" si="68"/>
        <v>-1</v>
      </c>
      <c r="Q100" s="49">
        <f t="shared" si="64"/>
        <v>-10.148813209494449</v>
      </c>
      <c r="R100" s="425">
        <f t="shared" si="69"/>
        <v>0.92894646527775182</v>
      </c>
      <c r="S100" s="459"/>
      <c r="T100" s="211">
        <v>0.69027777777777777</v>
      </c>
      <c r="U100" s="211">
        <v>0.71666666666666667</v>
      </c>
      <c r="V100" s="212">
        <v>7</v>
      </c>
      <c r="W100" s="90">
        <f t="shared" si="70"/>
        <v>38.000000000000028</v>
      </c>
      <c r="X100" s="219"/>
      <c r="Y100" s="219"/>
      <c r="Z100" s="217"/>
      <c r="AA100" s="217"/>
      <c r="AB100" s="447"/>
      <c r="AC100" s="447"/>
      <c r="AD100" s="435">
        <v>1</v>
      </c>
      <c r="AE100" s="435"/>
      <c r="AF100" s="54">
        <f t="shared" si="61"/>
        <v>-315.36315789473883</v>
      </c>
      <c r="AG100" s="428">
        <f t="shared" si="62"/>
        <v>0.87733832831787673</v>
      </c>
      <c r="AH100" s="468"/>
    </row>
    <row r="101" spans="1:34" s="218" customFormat="1" ht="19.149999999999999" customHeight="1">
      <c r="A101" s="490"/>
      <c r="B101" s="421" t="s">
        <v>193</v>
      </c>
      <c r="C101" s="55"/>
      <c r="D101" s="82" t="s">
        <v>200</v>
      </c>
      <c r="E101" s="83"/>
      <c r="F101" s="354">
        <v>37.799999999999997</v>
      </c>
      <c r="G101" s="57">
        <v>2323.6</v>
      </c>
      <c r="H101" s="210">
        <f t="shared" si="65"/>
        <v>87832.079999999987</v>
      </c>
      <c r="I101" s="435">
        <v>1</v>
      </c>
      <c r="J101" s="46">
        <v>20</v>
      </c>
      <c r="K101" s="44">
        <v>2769</v>
      </c>
      <c r="L101" s="47">
        <v>138.44999999999999</v>
      </c>
      <c r="M101" s="87">
        <v>19</v>
      </c>
      <c r="N101" s="44">
        <f t="shared" si="66"/>
        <v>2403.7241379310362</v>
      </c>
      <c r="O101" s="47">
        <f t="shared" si="67"/>
        <v>126.51179673321244</v>
      </c>
      <c r="P101" s="48">
        <f t="shared" si="68"/>
        <v>-1</v>
      </c>
      <c r="Q101" s="49">
        <f t="shared" si="64"/>
        <v>-11.938203266787554</v>
      </c>
      <c r="R101" s="425">
        <f t="shared" si="69"/>
        <v>0.91377245744465474</v>
      </c>
      <c r="S101" s="459"/>
      <c r="T101" s="211">
        <v>0.72222222222222221</v>
      </c>
      <c r="U101" s="89">
        <v>0.76249999999999996</v>
      </c>
      <c r="V101" s="212">
        <v>8</v>
      </c>
      <c r="W101" s="90">
        <f t="shared" si="70"/>
        <v>57.999999999999957</v>
      </c>
      <c r="X101" s="220"/>
      <c r="Y101" s="220"/>
      <c r="Z101" s="217"/>
      <c r="AA101" s="217"/>
      <c r="AB101" s="447"/>
      <c r="AC101" s="447"/>
      <c r="AD101" s="435">
        <v>1</v>
      </c>
      <c r="AE101" s="435"/>
      <c r="AF101" s="213">
        <f t="shared" si="61"/>
        <v>-365.27586206896376</v>
      </c>
      <c r="AG101" s="214">
        <f t="shared" si="62"/>
        <v>0.86808383457242189</v>
      </c>
      <c r="AH101" s="468"/>
    </row>
    <row r="102" spans="1:34" s="218" customFormat="1" ht="19.149999999999999" customHeight="1">
      <c r="A102" s="490"/>
      <c r="B102" s="421" t="s">
        <v>193</v>
      </c>
      <c r="C102" s="175"/>
      <c r="D102" s="176" t="s">
        <v>205</v>
      </c>
      <c r="E102" s="177"/>
      <c r="F102" s="354">
        <v>36.729999999999997</v>
      </c>
      <c r="G102" s="57">
        <v>3308</v>
      </c>
      <c r="H102" s="210">
        <f t="shared" si="65"/>
        <v>121502.84</v>
      </c>
      <c r="I102" s="421">
        <v>1</v>
      </c>
      <c r="J102" s="46">
        <v>18</v>
      </c>
      <c r="K102" s="44">
        <v>2400</v>
      </c>
      <c r="L102" s="47">
        <v>133.33333333333334</v>
      </c>
      <c r="M102" s="87">
        <v>18</v>
      </c>
      <c r="N102" s="44">
        <f t="shared" si="66"/>
        <v>2111.489361702128</v>
      </c>
      <c r="O102" s="47">
        <f t="shared" si="67"/>
        <v>117.30496453900712</v>
      </c>
      <c r="P102" s="48">
        <f t="shared" si="68"/>
        <v>0</v>
      </c>
      <c r="Q102" s="49">
        <f t="shared" si="64"/>
        <v>-16.028368794326227</v>
      </c>
      <c r="R102" s="425">
        <f t="shared" si="69"/>
        <v>0.87978723404255332</v>
      </c>
      <c r="S102" s="459"/>
      <c r="T102" s="211">
        <v>0.76805555555555549</v>
      </c>
      <c r="U102" s="211">
        <v>0.83333333333333326</v>
      </c>
      <c r="V102" s="212">
        <v>8</v>
      </c>
      <c r="W102" s="90">
        <f t="shared" si="70"/>
        <v>93.999999999999986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-288.51063829787199</v>
      </c>
      <c r="AG102" s="428">
        <f t="shared" si="62"/>
        <v>0.87978723404255332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18.571428571428573</v>
      </c>
      <c r="K108" s="101">
        <v>2050</v>
      </c>
      <c r="L108" s="104">
        <v>110.06130952380953</v>
      </c>
      <c r="M108" s="101">
        <f t="shared" ref="M108:O108" si="71">AVERAGE(M96:M107)</f>
        <v>18.428571428571427</v>
      </c>
      <c r="N108" s="101">
        <f t="shared" si="71"/>
        <v>1810.6050029528949</v>
      </c>
      <c r="O108" s="104">
        <f t="shared" si="71"/>
        <v>98.447324902080965</v>
      </c>
      <c r="P108" s="54">
        <f t="shared" ref="P108:P117" si="72">M108-J108</f>
        <v>-0.1428571428571459</v>
      </c>
      <c r="Q108" s="88">
        <f t="shared" ref="Q108:Q117" si="73">O108-L108</f>
        <v>-11.613984621728562</v>
      </c>
      <c r="R108" s="105">
        <f t="shared" ref="R108:R117" si="74">O108/L108</f>
        <v>0.89447713577116661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3</v>
      </c>
      <c r="AE108" s="107">
        <f>SUM(AE96:AE107)</f>
        <v>2</v>
      </c>
      <c r="AF108" s="54">
        <f t="shared" si="61"/>
        <v>-239.39499704710511</v>
      </c>
      <c r="AG108" s="428">
        <f t="shared" si="62"/>
        <v>0.88322195265994874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1392</v>
      </c>
      <c r="H109" s="45">
        <f t="shared" ref="H109:H119" si="75">F109*G109</f>
        <v>41711.966873705998</v>
      </c>
      <c r="I109" s="421"/>
      <c r="J109" s="46">
        <v>18</v>
      </c>
      <c r="K109" s="44">
        <v>1200</v>
      </c>
      <c r="L109" s="47">
        <v>66.666666666666671</v>
      </c>
      <c r="M109" s="419">
        <v>19</v>
      </c>
      <c r="N109" s="44">
        <f t="shared" ref="N109:N117" si="76">G109/W109*60</f>
        <v>1228.2352941176455</v>
      </c>
      <c r="O109" s="47">
        <f t="shared" ref="O109:O117" si="77">N109/M109</f>
        <v>64.643962848297136</v>
      </c>
      <c r="P109" s="48">
        <f t="shared" si="72"/>
        <v>1</v>
      </c>
      <c r="Q109" s="49">
        <f t="shared" si="73"/>
        <v>-2.0227038183695356</v>
      </c>
      <c r="R109" s="425">
        <f t="shared" si="74"/>
        <v>0.96965944272445692</v>
      </c>
      <c r="S109" s="494">
        <f>R121</f>
        <v>0.9202940798724778</v>
      </c>
      <c r="T109" s="226">
        <v>0.5</v>
      </c>
      <c r="U109" s="226">
        <v>0.54722222222222228</v>
      </c>
      <c r="V109" s="227">
        <v>5</v>
      </c>
      <c r="W109" s="418">
        <f t="shared" si="70"/>
        <v>68.000000000000085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28.235294117645481</v>
      </c>
      <c r="AG109" s="125">
        <f t="shared" si="62"/>
        <v>1.0235294117647045</v>
      </c>
      <c r="AH109" s="468">
        <f>AG121</f>
        <v>0.92321175581119941</v>
      </c>
    </row>
    <row r="110" spans="1:34" ht="19.149999999999999" customHeight="1">
      <c r="A110" s="492"/>
      <c r="B110" s="421" t="s">
        <v>227</v>
      </c>
      <c r="C110" s="175"/>
      <c r="D110" s="42" t="s">
        <v>240</v>
      </c>
      <c r="E110" s="177"/>
      <c r="F110" s="343">
        <v>56.43</v>
      </c>
      <c r="G110" s="174">
        <v>867</v>
      </c>
      <c r="H110" s="45">
        <f t="shared" si="75"/>
        <v>48924.81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1333.8461538461531</v>
      </c>
      <c r="O110" s="47">
        <f t="shared" si="77"/>
        <v>74.10256410256406</v>
      </c>
      <c r="P110" s="48">
        <f t="shared" si="72"/>
        <v>0</v>
      </c>
      <c r="Q110" s="49">
        <f t="shared" si="73"/>
        <v>-9.230769230769269</v>
      </c>
      <c r="R110" s="425">
        <f t="shared" si="74"/>
        <v>0.88923076923076871</v>
      </c>
      <c r="S110" s="495"/>
      <c r="T110" s="226">
        <v>0.55208333333333337</v>
      </c>
      <c r="U110" s="226">
        <v>0.57916666666666672</v>
      </c>
      <c r="V110" s="227">
        <v>7</v>
      </c>
      <c r="W110" s="418">
        <f t="shared" si="70"/>
        <v>39.000000000000021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-166.15384615384687</v>
      </c>
      <c r="AG110" s="125">
        <f t="shared" si="62"/>
        <v>0.88923076923076871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260</v>
      </c>
      <c r="E111" s="177"/>
      <c r="F111" s="343">
        <v>71.55</v>
      </c>
      <c r="G111" s="57">
        <v>698</v>
      </c>
      <c r="H111" s="45">
        <f t="shared" si="75"/>
        <v>49941.9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1308.7499999999982</v>
      </c>
      <c r="O111" s="47">
        <f t="shared" si="77"/>
        <v>72.708333333333229</v>
      </c>
      <c r="P111" s="48">
        <f t="shared" si="72"/>
        <v>0</v>
      </c>
      <c r="Q111" s="49">
        <f t="shared" si="73"/>
        <v>-4.2361111111112137</v>
      </c>
      <c r="R111" s="425">
        <f t="shared" si="74"/>
        <v>0.94494584837544993</v>
      </c>
      <c r="S111" s="495"/>
      <c r="T111" s="226">
        <v>0.59444444444444444</v>
      </c>
      <c r="U111" s="226">
        <v>0.6166666666666667</v>
      </c>
      <c r="V111" s="227">
        <v>22</v>
      </c>
      <c r="W111" s="418">
        <f t="shared" si="70"/>
        <v>32.000000000000043</v>
      </c>
      <c r="X111" s="53">
        <v>0.58333333333333337</v>
      </c>
      <c r="Y111" s="53">
        <v>0.59375</v>
      </c>
      <c r="Z111" s="54"/>
      <c r="AA111" s="54"/>
      <c r="AB111" s="447"/>
      <c r="AC111" s="447"/>
      <c r="AD111" s="435">
        <v>1</v>
      </c>
      <c r="AE111" s="435"/>
      <c r="AF111" s="48">
        <f t="shared" si="61"/>
        <v>-76.250000000001819</v>
      </c>
      <c r="AG111" s="125">
        <f t="shared" si="62"/>
        <v>0.94494584837544993</v>
      </c>
      <c r="AH111" s="468"/>
    </row>
    <row r="112" spans="1:34" ht="19.149999999999999" customHeight="1">
      <c r="A112" s="492"/>
      <c r="B112" s="421" t="s">
        <v>238</v>
      </c>
      <c r="C112" s="175"/>
      <c r="D112" s="176" t="s">
        <v>261</v>
      </c>
      <c r="E112" s="83"/>
      <c r="F112" s="343">
        <v>59.54</v>
      </c>
      <c r="G112" s="57">
        <v>1236</v>
      </c>
      <c r="H112" s="45">
        <f t="shared" si="75"/>
        <v>73591.44</v>
      </c>
      <c r="I112" s="435"/>
      <c r="J112" s="46">
        <v>18</v>
      </c>
      <c r="K112" s="44">
        <v>1385</v>
      </c>
      <c r="L112" s="47">
        <v>76.944444444444443</v>
      </c>
      <c r="M112" s="419">
        <v>18</v>
      </c>
      <c r="N112" s="44">
        <f t="shared" si="76"/>
        <v>1278.6206896551735</v>
      </c>
      <c r="O112" s="47">
        <f t="shared" si="77"/>
        <v>71.034482758620754</v>
      </c>
      <c r="P112" s="48">
        <f t="shared" si="72"/>
        <v>0</v>
      </c>
      <c r="Q112" s="49">
        <f t="shared" si="73"/>
        <v>-5.9099616858236885</v>
      </c>
      <c r="R112" s="425">
        <f t="shared" si="74"/>
        <v>0.92319183368604596</v>
      </c>
      <c r="S112" s="495"/>
      <c r="T112" s="226">
        <v>0.62152777777777779</v>
      </c>
      <c r="U112" s="226">
        <v>0.66180555555555554</v>
      </c>
      <c r="V112" s="227">
        <v>7</v>
      </c>
      <c r="W112" s="418">
        <f t="shared" si="70"/>
        <v>57.999999999999957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-106.37931034482654</v>
      </c>
      <c r="AG112" s="125">
        <f t="shared" si="62"/>
        <v>0.92319183368604585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262</v>
      </c>
      <c r="E113" s="83"/>
      <c r="F113" s="343">
        <v>55.56</v>
      </c>
      <c r="G113" s="57">
        <v>1094</v>
      </c>
      <c r="H113" s="45">
        <f t="shared" si="75"/>
        <v>60782.64</v>
      </c>
      <c r="I113" s="435"/>
      <c r="J113" s="46">
        <v>16</v>
      </c>
      <c r="K113" s="44">
        <v>1440</v>
      </c>
      <c r="L113" s="47">
        <v>90</v>
      </c>
      <c r="M113" s="424">
        <v>16</v>
      </c>
      <c r="N113" s="44">
        <f t="shared" si="76"/>
        <v>1339.5918367346944</v>
      </c>
      <c r="O113" s="47">
        <f t="shared" si="77"/>
        <v>83.724489795918402</v>
      </c>
      <c r="P113" s="48">
        <f t="shared" si="72"/>
        <v>0</v>
      </c>
      <c r="Q113" s="49">
        <f t="shared" si="73"/>
        <v>-6.2755102040815984</v>
      </c>
      <c r="R113" s="425">
        <f t="shared" si="74"/>
        <v>0.93027210884353784</v>
      </c>
      <c r="S113" s="495"/>
      <c r="T113" s="226">
        <v>0.70208333333333328</v>
      </c>
      <c r="U113" s="226">
        <v>0.73611111111111105</v>
      </c>
      <c r="V113" s="227">
        <v>5</v>
      </c>
      <c r="W113" s="418">
        <f t="shared" si="70"/>
        <v>48.999999999999986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-100.40816326530557</v>
      </c>
      <c r="AG113" s="125">
        <f t="shared" si="62"/>
        <v>0.93027210884353784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263</v>
      </c>
      <c r="E114" s="43"/>
      <c r="F114" s="343">
        <v>54.09</v>
      </c>
      <c r="G114" s="44">
        <v>897</v>
      </c>
      <c r="H114" s="45">
        <f t="shared" si="75"/>
        <v>48518.73</v>
      </c>
      <c r="I114" s="435"/>
      <c r="J114" s="46">
        <v>16</v>
      </c>
      <c r="K114" s="44">
        <v>1440</v>
      </c>
      <c r="L114" s="47">
        <v>90</v>
      </c>
      <c r="M114" s="424">
        <v>15</v>
      </c>
      <c r="N114" s="44">
        <f t="shared" si="76"/>
        <v>1312.6829268292679</v>
      </c>
      <c r="O114" s="47">
        <f t="shared" si="77"/>
        <v>87.512195121951194</v>
      </c>
      <c r="P114" s="48">
        <f t="shared" si="72"/>
        <v>-1</v>
      </c>
      <c r="Q114" s="49">
        <f t="shared" si="73"/>
        <v>-2.4878048780488058</v>
      </c>
      <c r="R114" s="425">
        <f t="shared" si="74"/>
        <v>0.97235772357723549</v>
      </c>
      <c r="S114" s="495"/>
      <c r="T114" s="226">
        <v>0.74166666666666659</v>
      </c>
      <c r="U114" s="226">
        <v>0.77013888888888882</v>
      </c>
      <c r="V114" s="227">
        <v>8</v>
      </c>
      <c r="W114" s="418">
        <f t="shared" si="70"/>
        <v>41.000000000000014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-127.3170731707321</v>
      </c>
      <c r="AG114" s="125">
        <f t="shared" si="62"/>
        <v>0.91158536585365824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264</v>
      </c>
      <c r="E115" s="83"/>
      <c r="F115" s="343">
        <v>52.21</v>
      </c>
      <c r="G115" s="229">
        <v>954</v>
      </c>
      <c r="H115" s="45">
        <f t="shared" si="75"/>
        <v>49808.340000000004</v>
      </c>
      <c r="I115" s="435"/>
      <c r="J115" s="46">
        <v>17</v>
      </c>
      <c r="K115" s="44">
        <v>1440</v>
      </c>
      <c r="L115" s="47">
        <v>84.705882352941174</v>
      </c>
      <c r="M115" s="424">
        <v>17</v>
      </c>
      <c r="N115" s="44">
        <f t="shared" si="76"/>
        <v>1331.1627906976742</v>
      </c>
      <c r="O115" s="47">
        <f t="shared" si="77"/>
        <v>78.303693570451415</v>
      </c>
      <c r="P115" s="48">
        <f t="shared" si="72"/>
        <v>0</v>
      </c>
      <c r="Q115" s="49">
        <f t="shared" si="73"/>
        <v>-6.402188782489759</v>
      </c>
      <c r="R115" s="425">
        <f t="shared" si="74"/>
        <v>0.92441860465116255</v>
      </c>
      <c r="S115" s="495"/>
      <c r="T115" s="226">
        <v>0.77499999999999991</v>
      </c>
      <c r="U115" s="226">
        <v>0.80486111111111103</v>
      </c>
      <c r="V115" s="227">
        <v>7</v>
      </c>
      <c r="W115" s="418">
        <f t="shared" si="70"/>
        <v>43.000000000000007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-108.83720930232585</v>
      </c>
      <c r="AG115" s="125">
        <f t="shared" si="62"/>
        <v>0.92441860465116266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329</v>
      </c>
      <c r="E116" s="83"/>
      <c r="F116" s="343">
        <v>54.5</v>
      </c>
      <c r="G116" s="229">
        <v>2644</v>
      </c>
      <c r="H116" s="45">
        <f t="shared" si="75"/>
        <v>144098</v>
      </c>
      <c r="I116" s="435"/>
      <c r="J116" s="46">
        <v>21</v>
      </c>
      <c r="K116" s="44">
        <v>1440</v>
      </c>
      <c r="L116" s="47">
        <v>68.571428571428569</v>
      </c>
      <c r="M116" s="424">
        <v>21</v>
      </c>
      <c r="N116" s="44">
        <f t="shared" si="76"/>
        <v>1201.818181818182</v>
      </c>
      <c r="O116" s="47">
        <f t="shared" si="77"/>
        <v>57.229437229437238</v>
      </c>
      <c r="P116" s="48">
        <f t="shared" si="72"/>
        <v>0</v>
      </c>
      <c r="Q116" s="49">
        <f t="shared" si="73"/>
        <v>-11.341991341991331</v>
      </c>
      <c r="R116" s="425">
        <f t="shared" si="74"/>
        <v>0.83459595959595978</v>
      </c>
      <c r="S116" s="495"/>
      <c r="T116" s="226">
        <v>0.8208333333333333</v>
      </c>
      <c r="U116" s="226">
        <v>0.91249999999999998</v>
      </c>
      <c r="V116" s="227">
        <v>23</v>
      </c>
      <c r="W116" s="418">
        <f t="shared" si="70"/>
        <v>132</v>
      </c>
      <c r="X116" s="216">
        <v>0.80902777777777779</v>
      </c>
      <c r="Y116" s="216">
        <v>0.81944444444444453</v>
      </c>
      <c r="Z116" s="217"/>
      <c r="AA116" s="217"/>
      <c r="AB116" s="447"/>
      <c r="AC116" s="447"/>
      <c r="AD116" s="221"/>
      <c r="AE116" s="221"/>
      <c r="AF116" s="48">
        <f t="shared" si="61"/>
        <v>-238.18181818181802</v>
      </c>
      <c r="AG116" s="125">
        <f t="shared" si="62"/>
        <v>0.83459595959595967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277</v>
      </c>
      <c r="E117" s="83"/>
      <c r="F117" s="343">
        <v>56.43</v>
      </c>
      <c r="G117" s="229">
        <v>1276</v>
      </c>
      <c r="H117" s="45">
        <f t="shared" si="75"/>
        <v>72004.679999999993</v>
      </c>
      <c r="I117" s="435"/>
      <c r="J117" s="46">
        <v>16</v>
      </c>
      <c r="K117" s="44">
        <v>1500</v>
      </c>
      <c r="L117" s="47">
        <v>93.75</v>
      </c>
      <c r="M117" s="424">
        <v>17</v>
      </c>
      <c r="N117" s="44">
        <f t="shared" si="76"/>
        <v>1417.7777777777785</v>
      </c>
      <c r="O117" s="47">
        <f t="shared" si="77"/>
        <v>83.398692810457561</v>
      </c>
      <c r="P117" s="48">
        <f t="shared" si="72"/>
        <v>1</v>
      </c>
      <c r="Q117" s="49">
        <f t="shared" si="73"/>
        <v>-10.351307189542439</v>
      </c>
      <c r="R117" s="425">
        <f t="shared" si="74"/>
        <v>0.88958605664488066</v>
      </c>
      <c r="S117" s="495"/>
      <c r="T117" s="226">
        <v>0.91736111111111107</v>
      </c>
      <c r="U117" s="226">
        <v>0.95486111111111105</v>
      </c>
      <c r="V117" s="227">
        <v>7</v>
      </c>
      <c r="W117" s="418">
        <f t="shared" si="70"/>
        <v>53.999999999999972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-82.22222222222149</v>
      </c>
      <c r="AG117" s="125">
        <f t="shared" si="62"/>
        <v>0.94518518518518568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17.555555555555557</v>
      </c>
      <c r="K121" s="202">
        <v>1414.4444444444443</v>
      </c>
      <c r="L121" s="203">
        <v>81.21291109036207</v>
      </c>
      <c r="M121" s="202">
        <f t="shared" ref="M121:O121" si="78">AVERAGE(M109:M120)</f>
        <v>17.666666666666668</v>
      </c>
      <c r="N121" s="202">
        <f t="shared" si="78"/>
        <v>1305.8317390529519</v>
      </c>
      <c r="O121" s="203">
        <f t="shared" si="78"/>
        <v>74.739761285670113</v>
      </c>
      <c r="P121" s="48">
        <f t="shared" ref="P121:P130" si="79">M121-J121</f>
        <v>0.11111111111111072</v>
      </c>
      <c r="Q121" s="49">
        <f t="shared" ref="Q121:Q130" si="80">O121-L121</f>
        <v>-6.4731498046919569</v>
      </c>
      <c r="R121" s="172">
        <f t="shared" ref="R121:R130" si="81">O121/L121</f>
        <v>0.9202940798724778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0</v>
      </c>
      <c r="AF121" s="48">
        <f>N121-K121</f>
        <v>-108.61270539149245</v>
      </c>
      <c r="AG121" s="125">
        <f>N121/K121</f>
        <v>0.92321175581119941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1530</v>
      </c>
      <c r="H122" s="45">
        <f t="shared" ref="H122:H132" si="82">F122*G122</f>
        <v>89765.1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1330.4347826086941</v>
      </c>
      <c r="O122" s="237">
        <f t="shared" ref="O122:O130" si="84">N122/M122</f>
        <v>70.022883295194433</v>
      </c>
      <c r="P122" s="108">
        <f t="shared" si="79"/>
        <v>0</v>
      </c>
      <c r="Q122" s="182">
        <f t="shared" si="80"/>
        <v>-5.7665903890160877</v>
      </c>
      <c r="R122" s="109">
        <f t="shared" si="81"/>
        <v>0.92391304347825998</v>
      </c>
      <c r="S122" s="459">
        <f>R134</f>
        <v>0.91617934191626227</v>
      </c>
      <c r="T122" s="50">
        <v>0.5</v>
      </c>
      <c r="U122" s="50">
        <v>0.54791666666666672</v>
      </c>
      <c r="V122" s="227">
        <v>5</v>
      </c>
      <c r="W122" s="418">
        <f t="shared" si="70"/>
        <v>69.000000000000071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-109.56521739130585</v>
      </c>
      <c r="AG122" s="425">
        <f t="shared" si="62"/>
        <v>0.92391304347825987</v>
      </c>
      <c r="AH122" s="473">
        <f>AG134</f>
        <v>0.91762596893916781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1869</v>
      </c>
      <c r="H123" s="45">
        <f t="shared" si="82"/>
        <v>111242.88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1319.2941176470586</v>
      </c>
      <c r="O123" s="86">
        <f t="shared" si="84"/>
        <v>62.823529411764696</v>
      </c>
      <c r="P123" s="54">
        <f t="shared" si="79"/>
        <v>0</v>
      </c>
      <c r="Q123" s="88">
        <f t="shared" si="80"/>
        <v>-3.1288515406162531</v>
      </c>
      <c r="R123" s="428">
        <f t="shared" si="81"/>
        <v>0.95255892970906764</v>
      </c>
      <c r="S123" s="459"/>
      <c r="T123" s="50">
        <v>0.55347222222222225</v>
      </c>
      <c r="U123" s="50">
        <v>0.61250000000000004</v>
      </c>
      <c r="V123" s="227">
        <v>8</v>
      </c>
      <c r="W123" s="418">
        <f t="shared" si="70"/>
        <v>85.000000000000014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-65.705882352941444</v>
      </c>
      <c r="AG123" s="425">
        <f t="shared" si="62"/>
        <v>0.95255892970906753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968</v>
      </c>
      <c r="H124" s="45">
        <f t="shared" si="82"/>
        <v>61874.560000000005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1350.6976744186045</v>
      </c>
      <c r="O124" s="237">
        <f t="shared" si="84"/>
        <v>71.089351285189707</v>
      </c>
      <c r="P124" s="108">
        <f t="shared" si="79"/>
        <v>0</v>
      </c>
      <c r="Q124" s="182">
        <f t="shared" si="80"/>
        <v>-4.7001223990208132</v>
      </c>
      <c r="R124" s="109">
        <f t="shared" si="81"/>
        <v>0.9379844961240309</v>
      </c>
      <c r="S124" s="497"/>
      <c r="T124" s="50">
        <v>0.62847222222222232</v>
      </c>
      <c r="U124" s="50">
        <v>0.65833333333333344</v>
      </c>
      <c r="V124" s="227">
        <v>23</v>
      </c>
      <c r="W124" s="418">
        <f t="shared" si="70"/>
        <v>43.000000000000007</v>
      </c>
      <c r="X124" s="188">
        <v>0.6166666666666667</v>
      </c>
      <c r="Y124" s="188">
        <v>0.62777777777777777</v>
      </c>
      <c r="Z124" s="54"/>
      <c r="AA124" s="54"/>
      <c r="AB124" s="447"/>
      <c r="AC124" s="447"/>
      <c r="AD124" s="435"/>
      <c r="AE124" s="435"/>
      <c r="AF124" s="108">
        <f t="shared" si="61"/>
        <v>-89.302325581395507</v>
      </c>
      <c r="AG124" s="109">
        <f t="shared" si="62"/>
        <v>0.9379844961240309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1465</v>
      </c>
      <c r="H125" s="45">
        <f t="shared" si="82"/>
        <v>83197.350000000006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1465.0000000000014</v>
      </c>
      <c r="O125" s="237">
        <f t="shared" si="84"/>
        <v>81.388888888888971</v>
      </c>
      <c r="P125" s="108">
        <f t="shared" si="79"/>
        <v>0</v>
      </c>
      <c r="Q125" s="182">
        <f t="shared" si="80"/>
        <v>-9.4999999999999147</v>
      </c>
      <c r="R125" s="109">
        <f t="shared" si="81"/>
        <v>0.89547677261613789</v>
      </c>
      <c r="S125" s="497"/>
      <c r="T125" s="50">
        <v>0.69861111111111118</v>
      </c>
      <c r="U125" s="50">
        <v>0.74027777777777781</v>
      </c>
      <c r="V125" s="227">
        <v>5</v>
      </c>
      <c r="W125" s="418">
        <f t="shared" si="70"/>
        <v>59.999999999999943</v>
      </c>
      <c r="X125" s="64"/>
      <c r="Y125" s="64"/>
      <c r="Z125" s="54"/>
      <c r="AA125" s="54"/>
      <c r="AB125" s="447"/>
      <c r="AC125" s="447"/>
      <c r="AD125" s="435">
        <v>1</v>
      </c>
      <c r="AE125" s="435"/>
      <c r="AF125" s="48">
        <f t="shared" si="61"/>
        <v>-170.99999999999864</v>
      </c>
      <c r="AG125" s="425">
        <f t="shared" si="62"/>
        <v>0.89547677261613778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1214</v>
      </c>
      <c r="H126" s="45">
        <f t="shared" si="82"/>
        <v>69040.179999999993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1456.8000000000004</v>
      </c>
      <c r="O126" s="86">
        <f t="shared" si="84"/>
        <v>80.933333333333351</v>
      </c>
      <c r="P126" s="54">
        <f t="shared" si="79"/>
        <v>0</v>
      </c>
      <c r="Q126" s="88">
        <f t="shared" si="80"/>
        <v>-9.9555555555555344</v>
      </c>
      <c r="R126" s="428">
        <f t="shared" si="81"/>
        <v>0.8904645476772618</v>
      </c>
      <c r="S126" s="497"/>
      <c r="T126" s="50">
        <v>0.74513888888888891</v>
      </c>
      <c r="U126" s="50">
        <v>0.77986111111111112</v>
      </c>
      <c r="V126" s="227">
        <v>7</v>
      </c>
      <c r="W126" s="418">
        <f t="shared" si="70"/>
        <v>49.999999999999986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-179.19999999999959</v>
      </c>
      <c r="AG126" s="109">
        <f t="shared" si="62"/>
        <v>0.89046454767726191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1466</v>
      </c>
      <c r="H127" s="45">
        <f t="shared" si="82"/>
        <v>69781.600000000006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1353.2307692307706</v>
      </c>
      <c r="O127" s="86">
        <f t="shared" si="84"/>
        <v>71.222672064777399</v>
      </c>
      <c r="P127" s="54">
        <f t="shared" si="79"/>
        <v>0</v>
      </c>
      <c r="Q127" s="88">
        <f t="shared" si="80"/>
        <v>-4.5668016194331216</v>
      </c>
      <c r="R127" s="428">
        <f t="shared" si="81"/>
        <v>0.93974358974359073</v>
      </c>
      <c r="S127" s="497"/>
      <c r="T127" s="50">
        <v>0.78541666666666665</v>
      </c>
      <c r="U127" s="50">
        <v>0.83055555555555549</v>
      </c>
      <c r="V127" s="421">
        <v>8</v>
      </c>
      <c r="W127" s="418">
        <f t="shared" si="70"/>
        <v>64.999999999999929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-86.769230769229353</v>
      </c>
      <c r="AG127" s="109">
        <f t="shared" si="62"/>
        <v>0.93974358974359073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1328</v>
      </c>
      <c r="H128" s="45">
        <f t="shared" si="82"/>
        <v>67289.760000000009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1422.857142857144</v>
      </c>
      <c r="O128" s="86">
        <f t="shared" si="84"/>
        <v>79.047619047619108</v>
      </c>
      <c r="P128" s="54">
        <f t="shared" si="79"/>
        <v>0</v>
      </c>
      <c r="Q128" s="88">
        <f t="shared" si="80"/>
        <v>-4.2857142857142208</v>
      </c>
      <c r="R128" s="428">
        <f t="shared" si="81"/>
        <v>0.9485714285714294</v>
      </c>
      <c r="S128" s="497"/>
      <c r="T128" s="50">
        <v>0.84652777777777777</v>
      </c>
      <c r="U128" s="50">
        <v>0.88541666666666663</v>
      </c>
      <c r="V128" s="421">
        <v>23</v>
      </c>
      <c r="W128" s="418">
        <f t="shared" si="70"/>
        <v>55.999999999999957</v>
      </c>
      <c r="X128" s="64">
        <v>0.83472222222222225</v>
      </c>
      <c r="Y128" s="64">
        <v>0.84583333333333333</v>
      </c>
      <c r="Z128" s="54"/>
      <c r="AA128" s="54"/>
      <c r="AB128" s="447"/>
      <c r="AC128" s="447"/>
      <c r="AD128" s="435"/>
      <c r="AE128" s="435"/>
      <c r="AF128" s="48">
        <f t="shared" si="61"/>
        <v>-77.142857142855974</v>
      </c>
      <c r="AG128" s="425">
        <f t="shared" si="62"/>
        <v>0.9485714285714294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1190</v>
      </c>
      <c r="H129" s="45">
        <f t="shared" si="82"/>
        <v>69222.3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1428.0000000000005</v>
      </c>
      <c r="O129" s="86">
        <f t="shared" si="84"/>
        <v>89.250000000000028</v>
      </c>
      <c r="P129" s="54">
        <f t="shared" si="79"/>
        <v>0</v>
      </c>
      <c r="Q129" s="88">
        <f t="shared" si="80"/>
        <v>-12.999999999999972</v>
      </c>
      <c r="R129" s="428">
        <f t="shared" si="81"/>
        <v>0.87286063569682182</v>
      </c>
      <c r="S129" s="497"/>
      <c r="T129" s="50">
        <v>0.89027777777777772</v>
      </c>
      <c r="U129" s="50">
        <v>0.92499999999999993</v>
      </c>
      <c r="V129" s="421">
        <v>7</v>
      </c>
      <c r="W129" s="418">
        <f t="shared" si="70"/>
        <v>49.999999999999986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-207.99999999999955</v>
      </c>
      <c r="AG129" s="109">
        <f t="shared" si="62"/>
        <v>0.87286063569682182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1616</v>
      </c>
      <c r="H130" s="45">
        <f t="shared" si="82"/>
        <v>92596.799999999988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1310.2702702702693</v>
      </c>
      <c r="O130" s="86">
        <f t="shared" si="84"/>
        <v>68.961593172119436</v>
      </c>
      <c r="P130" s="54">
        <f t="shared" si="79"/>
        <v>0</v>
      </c>
      <c r="Q130" s="88">
        <f t="shared" si="80"/>
        <v>-6.8278805120910846</v>
      </c>
      <c r="R130" s="428">
        <f t="shared" si="81"/>
        <v>0.90990990990990928</v>
      </c>
      <c r="S130" s="497"/>
      <c r="T130" s="50">
        <v>0.93055555555555547</v>
      </c>
      <c r="U130" s="50">
        <v>0.9819444444444444</v>
      </c>
      <c r="V130" s="421">
        <v>8</v>
      </c>
      <c r="W130" s="418">
        <f t="shared" si="70"/>
        <v>74.000000000000057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-129.72972972973071</v>
      </c>
      <c r="AG130" s="109">
        <f t="shared" si="62"/>
        <v>0.90990990990990928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1381.8427507813935</v>
      </c>
      <c r="O134" s="243">
        <f t="shared" si="85"/>
        <v>74.971096722098579</v>
      </c>
      <c r="P134" s="51">
        <f t="shared" ref="P134:P143" si="86">M134-J134</f>
        <v>0</v>
      </c>
      <c r="Q134" s="139">
        <f t="shared" ref="Q134:Q143" si="87">O134-L134</f>
        <v>-6.859057366827443</v>
      </c>
      <c r="R134" s="244">
        <f t="shared" ref="R134:R143" si="88">O134/L134</f>
        <v>0.91617934191626227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-124.04613810749538</v>
      </c>
      <c r="AG134" s="425">
        <f t="shared" si="62"/>
        <v>0.91762596893916781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2104.38</v>
      </c>
      <c r="H135" s="245">
        <f t="shared" ref="H135:H146" si="89">F135*G135</f>
        <v>113825.91420000001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0">G135/W135*60</f>
        <v>1418.6831460674143</v>
      </c>
      <c r="O135" s="115">
        <f t="shared" ref="O135:O143" si="91">N135/M135</f>
        <v>83.451949768671426</v>
      </c>
      <c r="P135" s="54">
        <f t="shared" si="86"/>
        <v>1</v>
      </c>
      <c r="Q135" s="88">
        <f t="shared" si="87"/>
        <v>-10.298050231328574</v>
      </c>
      <c r="R135" s="428">
        <f t="shared" si="88"/>
        <v>0.89015413086582851</v>
      </c>
      <c r="S135" s="495">
        <f>R147</f>
        <v>0.91166736430636752</v>
      </c>
      <c r="T135" s="246">
        <v>0.45833333333333331</v>
      </c>
      <c r="U135" s="50">
        <v>0.52013888888888893</v>
      </c>
      <c r="V135" s="142">
        <v>5</v>
      </c>
      <c r="W135" s="247">
        <f t="shared" ref="W135:W147" si="92">(U135-T135)*24*60</f>
        <v>89.000000000000085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-81.316853932585673</v>
      </c>
      <c r="AG135" s="120">
        <f t="shared" si="62"/>
        <v>0.94578876404494283</v>
      </c>
      <c r="AH135" s="468">
        <f>AG147</f>
        <v>0.92686503780488971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1343.2</v>
      </c>
      <c r="H136" s="84">
        <f t="shared" si="89"/>
        <v>77549.652000000002</v>
      </c>
      <c r="I136" s="435"/>
      <c r="J136" s="46">
        <v>16</v>
      </c>
      <c r="K136" s="57">
        <v>1565</v>
      </c>
      <c r="L136" s="86">
        <v>97.8125</v>
      </c>
      <c r="M136" s="424">
        <v>16</v>
      </c>
      <c r="N136" s="57">
        <f t="shared" si="90"/>
        <v>1389.5172413793114</v>
      </c>
      <c r="O136" s="86">
        <f t="shared" si="91"/>
        <v>86.844827586206961</v>
      </c>
      <c r="P136" s="54">
        <f t="shared" si="86"/>
        <v>0</v>
      </c>
      <c r="Q136" s="88">
        <f t="shared" si="87"/>
        <v>-10.967672413793039</v>
      </c>
      <c r="R136" s="428">
        <f t="shared" si="88"/>
        <v>0.88787044177591778</v>
      </c>
      <c r="S136" s="495"/>
      <c r="T136" s="246">
        <v>0.52500000000000002</v>
      </c>
      <c r="U136" s="50">
        <v>0.56527777777777777</v>
      </c>
      <c r="V136" s="142">
        <v>7</v>
      </c>
      <c r="W136" s="247">
        <f t="shared" si="92"/>
        <v>57.999999999999957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-175.48275862068863</v>
      </c>
      <c r="AG136" s="125">
        <f t="shared" si="62"/>
        <v>0.88787044177591778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1412</v>
      </c>
      <c r="H137" s="84">
        <f t="shared" si="89"/>
        <v>75217.240000000005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1388.8524590163947</v>
      </c>
      <c r="O137" s="86">
        <f t="shared" si="91"/>
        <v>86.803278688524671</v>
      </c>
      <c r="P137" s="54">
        <f t="shared" si="86"/>
        <v>0</v>
      </c>
      <c r="Q137" s="88">
        <f t="shared" si="87"/>
        <v>-6.9467213114753292</v>
      </c>
      <c r="R137" s="428">
        <f t="shared" si="88"/>
        <v>0.92590163934426317</v>
      </c>
      <c r="S137" s="495"/>
      <c r="T137" s="50">
        <v>0.58055555555555549</v>
      </c>
      <c r="U137" s="50">
        <v>0.62291666666666656</v>
      </c>
      <c r="V137" s="249">
        <v>22</v>
      </c>
      <c r="W137" s="247">
        <f t="shared" si="92"/>
        <v>60.999999999999943</v>
      </c>
      <c r="X137" s="53">
        <v>0.56944444444444442</v>
      </c>
      <c r="Y137" s="53">
        <v>0.57986111111111105</v>
      </c>
      <c r="Z137" s="54"/>
      <c r="AA137" s="54"/>
      <c r="AB137" s="447"/>
      <c r="AC137" s="447"/>
      <c r="AD137" s="435">
        <v>1</v>
      </c>
      <c r="AE137" s="435"/>
      <c r="AF137" s="48">
        <f t="shared" si="61"/>
        <v>-111.14754098360527</v>
      </c>
      <c r="AG137" s="125">
        <f t="shared" si="62"/>
        <v>0.92590163934426317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1405</v>
      </c>
      <c r="H138" s="84">
        <f t="shared" si="89"/>
        <v>71191.350000000006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1405.0000000000014</v>
      </c>
      <c r="O138" s="86">
        <f t="shared" si="91"/>
        <v>78.055555555555628</v>
      </c>
      <c r="P138" s="54">
        <f t="shared" si="86"/>
        <v>0</v>
      </c>
      <c r="Q138" s="88">
        <f t="shared" si="87"/>
        <v>-5.2777777777777004</v>
      </c>
      <c r="R138" s="434">
        <f t="shared" si="88"/>
        <v>0.93666666666666765</v>
      </c>
      <c r="S138" s="495"/>
      <c r="T138" s="50">
        <v>0.62777777777777766</v>
      </c>
      <c r="U138" s="50">
        <v>0.66944444444444429</v>
      </c>
      <c r="V138" s="249">
        <v>7</v>
      </c>
      <c r="W138" s="247">
        <f t="shared" si="92"/>
        <v>59.999999999999943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-94.999999999998636</v>
      </c>
      <c r="AG138" s="125">
        <f t="shared" si="62"/>
        <v>0.93666666666666754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1657</v>
      </c>
      <c r="H139" s="84">
        <f t="shared" si="89"/>
        <v>84473.86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1361.917808219177</v>
      </c>
      <c r="O139" s="86">
        <f t="shared" si="91"/>
        <v>68.095890410958845</v>
      </c>
      <c r="P139" s="54">
        <f t="shared" si="86"/>
        <v>0</v>
      </c>
      <c r="Q139" s="88">
        <f t="shared" si="87"/>
        <v>-3.9041095890411555</v>
      </c>
      <c r="R139" s="428">
        <f t="shared" si="88"/>
        <v>0.94577625570776169</v>
      </c>
      <c r="S139" s="495"/>
      <c r="T139" s="50">
        <v>0.70972222222222203</v>
      </c>
      <c r="U139" s="50">
        <v>0.76041666666666652</v>
      </c>
      <c r="V139" s="250">
        <v>5</v>
      </c>
      <c r="W139" s="247">
        <f t="shared" si="92"/>
        <v>73.000000000000057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-78.082191780822995</v>
      </c>
      <c r="AG139" s="125">
        <f t="shared" si="62"/>
        <v>0.9457762557077618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1038</v>
      </c>
      <c r="H140" s="84">
        <f t="shared" si="89"/>
        <v>52595.46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1384</v>
      </c>
      <c r="O140" s="86">
        <f t="shared" si="91"/>
        <v>81.411764705882348</v>
      </c>
      <c r="P140" s="54">
        <f t="shared" si="86"/>
        <v>0</v>
      </c>
      <c r="Q140" s="88">
        <f t="shared" si="87"/>
        <v>-6.8235294117647101</v>
      </c>
      <c r="R140" s="428">
        <f t="shared" si="88"/>
        <v>0.92266666666666663</v>
      </c>
      <c r="S140" s="502"/>
      <c r="T140" s="63">
        <v>0.76527777777777761</v>
      </c>
      <c r="U140" s="252">
        <v>0.79652777777777761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-116</v>
      </c>
      <c r="AG140" s="125">
        <f t="shared" si="62"/>
        <v>0.92266666666666663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1896</v>
      </c>
      <c r="H141" s="84">
        <f t="shared" si="89"/>
        <v>96544.320000000007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1354.2857142857138</v>
      </c>
      <c r="O141" s="86">
        <f t="shared" si="91"/>
        <v>71.278195488721778</v>
      </c>
      <c r="P141" s="54">
        <f t="shared" si="86"/>
        <v>0</v>
      </c>
      <c r="Q141" s="88">
        <f t="shared" si="87"/>
        <v>-4.5112781954887424</v>
      </c>
      <c r="R141" s="428">
        <f t="shared" si="88"/>
        <v>0.94047619047619024</v>
      </c>
      <c r="S141" s="502"/>
      <c r="T141" s="63">
        <v>0.81249999999999978</v>
      </c>
      <c r="U141" s="252">
        <v>0.87083333333333313</v>
      </c>
      <c r="V141" s="55">
        <v>23</v>
      </c>
      <c r="W141" s="247">
        <f t="shared" si="92"/>
        <v>84.000000000000028</v>
      </c>
      <c r="X141" s="53">
        <v>0.80138888888888893</v>
      </c>
      <c r="Y141" s="53">
        <v>0.81111111111111101</v>
      </c>
      <c r="Z141" s="54"/>
      <c r="AA141" s="54"/>
      <c r="AB141" s="447"/>
      <c r="AC141" s="447"/>
      <c r="AD141" s="435"/>
      <c r="AE141" s="435"/>
      <c r="AF141" s="48">
        <f t="shared" si="61"/>
        <v>-85.714285714286234</v>
      </c>
      <c r="AG141" s="125">
        <f t="shared" si="62"/>
        <v>0.94047619047619013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287</v>
      </c>
      <c r="E142" s="254"/>
      <c r="F142" s="343">
        <v>50.49</v>
      </c>
      <c r="G142" s="57">
        <v>1314</v>
      </c>
      <c r="H142" s="84">
        <f t="shared" si="89"/>
        <v>66343.86</v>
      </c>
      <c r="I142" s="435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1336.271186440679</v>
      </c>
      <c r="O142" s="86">
        <f t="shared" si="91"/>
        <v>89.084745762711933</v>
      </c>
      <c r="P142" s="54">
        <f t="shared" si="86"/>
        <v>1</v>
      </c>
      <c r="Q142" s="88">
        <f t="shared" si="87"/>
        <v>-13.772397094430929</v>
      </c>
      <c r="R142" s="428">
        <f t="shared" si="88"/>
        <v>0.8661016949152549</v>
      </c>
      <c r="S142" s="502"/>
      <c r="T142" s="63">
        <v>0.87569444444444422</v>
      </c>
      <c r="U142" s="252">
        <v>0.91666666666666641</v>
      </c>
      <c r="V142" s="55">
        <v>7</v>
      </c>
      <c r="W142" s="247">
        <f t="shared" si="92"/>
        <v>58.99999999999995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-103.728813559321</v>
      </c>
      <c r="AG142" s="125">
        <f t="shared" si="62"/>
        <v>0.927966101694916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267</v>
      </c>
      <c r="E143" s="83"/>
      <c r="F143" s="343">
        <v>51.06</v>
      </c>
      <c r="G143" s="57">
        <v>1869</v>
      </c>
      <c r="H143" s="84">
        <f t="shared" si="89"/>
        <v>95431.14</v>
      </c>
      <c r="I143" s="435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1367.5609756097556</v>
      </c>
      <c r="O143" s="86">
        <f t="shared" si="91"/>
        <v>85.472560975609724</v>
      </c>
      <c r="P143" s="54">
        <f t="shared" si="86"/>
        <v>0</v>
      </c>
      <c r="Q143" s="88">
        <f t="shared" si="87"/>
        <v>-8.2774390243902758</v>
      </c>
      <c r="R143" s="428">
        <f t="shared" si="88"/>
        <v>0.91170731707317043</v>
      </c>
      <c r="S143" s="502"/>
      <c r="T143" s="63">
        <v>0.9215277777777775</v>
      </c>
      <c r="U143" s="252">
        <v>0.97847222222222197</v>
      </c>
      <c r="V143" s="55">
        <v>7</v>
      </c>
      <c r="W143" s="247">
        <f t="shared" si="92"/>
        <v>82.000000000000028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-132.43902439024441</v>
      </c>
      <c r="AG143" s="125">
        <f t="shared" si="62"/>
        <v>0.91170731707317043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16.888888888888889</v>
      </c>
      <c r="K147" s="101">
        <v>1487.2222222222222</v>
      </c>
      <c r="L147" s="104">
        <v>89.030860443592644</v>
      </c>
      <c r="M147" s="242">
        <f t="shared" ref="M147:O147" si="93">AVERAGE(M135:M146)</f>
        <v>17.111111111111111</v>
      </c>
      <c r="N147" s="242">
        <f t="shared" si="93"/>
        <v>1378.4542812242721</v>
      </c>
      <c r="O147" s="243">
        <f t="shared" si="93"/>
        <v>81.166529882538143</v>
      </c>
      <c r="P147" s="51">
        <f t="shared" ref="P147:P156" si="94">M147-J147</f>
        <v>0.22222222222222143</v>
      </c>
      <c r="Q147" s="139">
        <f t="shared" ref="Q147:Q156" si="95">O147-L147</f>
        <v>-7.8643305610545013</v>
      </c>
      <c r="R147" s="258">
        <f t="shared" ref="R147:R156" si="96">O147/L147</f>
        <v>0.91166736430636752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-108.76794099795006</v>
      </c>
      <c r="AG147" s="259">
        <f t="shared" si="62"/>
        <v>0.92686503780488971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3117</v>
      </c>
      <c r="H148" s="84">
        <f t="shared" ref="H148:H172" si="97">F148*G148</f>
        <v>115079.64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6" si="98">G148/W148*60</f>
        <v>1406.1654135338354</v>
      </c>
      <c r="O148" s="47">
        <f t="shared" ref="O148:O156" si="99">N148/M148</f>
        <v>117.18045112781961</v>
      </c>
      <c r="P148" s="48">
        <f t="shared" si="94"/>
        <v>0</v>
      </c>
      <c r="Q148" s="49">
        <f t="shared" si="95"/>
        <v>-49.486215538847048</v>
      </c>
      <c r="R148" s="425">
        <f t="shared" si="96"/>
        <v>0.70308270676691764</v>
      </c>
      <c r="S148" s="506">
        <f>R160</f>
        <v>0.84616221119655421</v>
      </c>
      <c r="T148" s="246">
        <v>0.45833333333333331</v>
      </c>
      <c r="U148" s="50">
        <v>0.55069444444444438</v>
      </c>
      <c r="V148" s="421">
        <v>5</v>
      </c>
      <c r="W148" s="418">
        <f>(U148-T148)*24*60</f>
        <v>132.99999999999991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-593.83458646616464</v>
      </c>
      <c r="AG148" s="125">
        <f t="shared" si="62"/>
        <v>0.70308270676691764</v>
      </c>
      <c r="AH148" s="468">
        <f>AG160</f>
        <v>0.81542234962694349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1054.4000000000001</v>
      </c>
      <c r="H149" s="84">
        <f t="shared" si="97"/>
        <v>27941.600000000002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1437.818181818182</v>
      </c>
      <c r="O149" s="47">
        <f t="shared" si="99"/>
        <v>119.81818181818183</v>
      </c>
      <c r="P149" s="48">
        <f t="shared" si="94"/>
        <v>0</v>
      </c>
      <c r="Q149" s="49">
        <f t="shared" si="95"/>
        <v>-46.84848484848483</v>
      </c>
      <c r="R149" s="425">
        <f t="shared" si="96"/>
        <v>0.71890909090909105</v>
      </c>
      <c r="S149" s="507"/>
      <c r="T149" s="246">
        <v>0.55416666666666659</v>
      </c>
      <c r="U149" s="50">
        <v>0.58472222222222214</v>
      </c>
      <c r="V149" s="421">
        <v>5</v>
      </c>
      <c r="W149" s="418">
        <f t="shared" ref="W149:W159" si="100">(U149-T149)*24*60</f>
        <v>44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-562.18181818181802</v>
      </c>
      <c r="AG149" s="125">
        <f t="shared" si="62"/>
        <v>0.71890909090909094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252</v>
      </c>
      <c r="E150" s="60"/>
      <c r="F150" s="350">
        <v>29.113149847094796</v>
      </c>
      <c r="G150" s="57">
        <v>664.40000000000009</v>
      </c>
      <c r="H150" s="84">
        <f t="shared" si="97"/>
        <v>19342.776758409786</v>
      </c>
      <c r="I150" s="260">
        <v>1</v>
      </c>
      <c r="J150" s="87">
        <v>20</v>
      </c>
      <c r="K150" s="57">
        <v>1385</v>
      </c>
      <c r="L150" s="86">
        <v>69.25</v>
      </c>
      <c r="M150" s="228">
        <v>20</v>
      </c>
      <c r="N150" s="44">
        <f t="shared" si="98"/>
        <v>1285.935483870966</v>
      </c>
      <c r="O150" s="47">
        <f t="shared" si="99"/>
        <v>64.296774193548302</v>
      </c>
      <c r="P150" s="48">
        <f t="shared" si="94"/>
        <v>0</v>
      </c>
      <c r="Q150" s="49">
        <f t="shared" si="95"/>
        <v>-4.9532258064516981</v>
      </c>
      <c r="R150" s="425">
        <f t="shared" si="96"/>
        <v>0.9284732735530441</v>
      </c>
      <c r="S150" s="507"/>
      <c r="T150" s="246">
        <v>0.58819444444444435</v>
      </c>
      <c r="U150" s="50">
        <v>0.60972222222222217</v>
      </c>
      <c r="V150" s="421">
        <v>5</v>
      </c>
      <c r="W150" s="418">
        <f t="shared" si="100"/>
        <v>31.00000000000005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-99.064516129034018</v>
      </c>
      <c r="AG150" s="125">
        <f t="shared" si="62"/>
        <v>0.92847327355304399</v>
      </c>
      <c r="AH150" s="508"/>
    </row>
    <row r="151" spans="1:34" s="218" customFormat="1" ht="19.149999999999999" customHeight="1">
      <c r="A151" s="505"/>
      <c r="B151" s="435" t="s">
        <v>203</v>
      </c>
      <c r="C151" s="221"/>
      <c r="D151" s="59" t="s">
        <v>291</v>
      </c>
      <c r="E151" s="60"/>
      <c r="F151" s="350">
        <v>55.51</v>
      </c>
      <c r="G151" s="57">
        <v>198</v>
      </c>
      <c r="H151" s="84">
        <f t="shared" si="97"/>
        <v>10990.98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1188.0000000000043</v>
      </c>
      <c r="O151" s="47">
        <f t="shared" si="99"/>
        <v>99.000000000000355</v>
      </c>
      <c r="P151" s="48">
        <f t="shared" si="94"/>
        <v>0</v>
      </c>
      <c r="Q151" s="49">
        <f t="shared" si="95"/>
        <v>-25.999999999999645</v>
      </c>
      <c r="R151" s="425">
        <f t="shared" si="96"/>
        <v>0.79200000000000281</v>
      </c>
      <c r="S151" s="507"/>
      <c r="T151" s="246">
        <v>0.70833333333333337</v>
      </c>
      <c r="U151" s="50">
        <v>0.71527777777777779</v>
      </c>
      <c r="V151" s="421">
        <v>5</v>
      </c>
      <c r="W151" s="418">
        <f t="shared" si="100"/>
        <v>9.9999999999999645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-311.99999999999568</v>
      </c>
      <c r="AG151" s="125">
        <f t="shared" si="62"/>
        <v>0.79200000000000292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292</v>
      </c>
      <c r="E152" s="60"/>
      <c r="F152" s="350">
        <v>28.57</v>
      </c>
      <c r="G152" s="57">
        <v>1372</v>
      </c>
      <c r="H152" s="84">
        <f t="shared" si="97"/>
        <v>39198.04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1349.5081967213127</v>
      </c>
      <c r="O152" s="47">
        <f t="shared" si="99"/>
        <v>112.45901639344272</v>
      </c>
      <c r="P152" s="48">
        <f t="shared" si="94"/>
        <v>0</v>
      </c>
      <c r="Q152" s="49">
        <f t="shared" si="95"/>
        <v>-12.540983606557276</v>
      </c>
      <c r="R152" s="425">
        <f t="shared" si="96"/>
        <v>0.89967213114754174</v>
      </c>
      <c r="S152" s="507"/>
      <c r="T152" s="261">
        <v>0.71875</v>
      </c>
      <c r="U152" s="63">
        <v>0.76111111111111107</v>
      </c>
      <c r="V152" s="422">
        <v>5</v>
      </c>
      <c r="W152" s="418">
        <f t="shared" si="100"/>
        <v>60.999999999999943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-150.49180327868726</v>
      </c>
      <c r="AG152" s="125">
        <f t="shared" si="62"/>
        <v>0.89967213114754185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293</v>
      </c>
      <c r="E153" s="60"/>
      <c r="F153" s="350">
        <v>20.420000000000002</v>
      </c>
      <c r="G153" s="57">
        <v>339</v>
      </c>
      <c r="H153" s="84">
        <f t="shared" si="97"/>
        <v>6922.380000000001</v>
      </c>
      <c r="I153" s="260"/>
      <c r="J153" s="87">
        <v>12</v>
      </c>
      <c r="K153" s="57">
        <v>1500</v>
      </c>
      <c r="L153" s="86">
        <v>125</v>
      </c>
      <c r="M153" s="199">
        <v>10</v>
      </c>
      <c r="N153" s="44">
        <f t="shared" si="98"/>
        <v>968.57142857143197</v>
      </c>
      <c r="O153" s="47">
        <f t="shared" si="99"/>
        <v>96.857142857143202</v>
      </c>
      <c r="P153" s="48">
        <f t="shared" si="94"/>
        <v>-2</v>
      </c>
      <c r="Q153" s="49">
        <f t="shared" si="95"/>
        <v>-28.142857142856798</v>
      </c>
      <c r="R153" s="425">
        <f t="shared" si="96"/>
        <v>0.77485714285714558</v>
      </c>
      <c r="S153" s="507"/>
      <c r="T153" s="261">
        <v>0.76458333333333328</v>
      </c>
      <c r="U153" s="63">
        <v>0.77916666666666656</v>
      </c>
      <c r="V153" s="422">
        <v>5</v>
      </c>
      <c r="W153" s="418">
        <f t="shared" si="100"/>
        <v>20.999999999999925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-531.42857142856803</v>
      </c>
      <c r="AG153" s="125">
        <f t="shared" si="62"/>
        <v>0.64571428571428802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294</v>
      </c>
      <c r="E154" s="60"/>
      <c r="F154" s="350">
        <v>18.920000000000002</v>
      </c>
      <c r="G154" s="57">
        <v>1251</v>
      </c>
      <c r="H154" s="84">
        <f t="shared" si="97"/>
        <v>23668.920000000002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1975.2631578947355</v>
      </c>
      <c r="O154" s="47">
        <f t="shared" si="99"/>
        <v>395.05263157894711</v>
      </c>
      <c r="P154" s="48">
        <f t="shared" si="94"/>
        <v>0</v>
      </c>
      <c r="Q154" s="49">
        <f t="shared" si="95"/>
        <v>-44.947368421052886</v>
      </c>
      <c r="R154" s="425">
        <f t="shared" si="96"/>
        <v>0.89784688995215256</v>
      </c>
      <c r="S154" s="507"/>
      <c r="T154" s="261">
        <v>0.78263888888888877</v>
      </c>
      <c r="U154" s="63">
        <v>0.80902777777777768</v>
      </c>
      <c r="V154" s="422">
        <v>5</v>
      </c>
      <c r="W154" s="418">
        <f t="shared" si="100"/>
        <v>38.000000000000028</v>
      </c>
      <c r="X154" s="219"/>
      <c r="Y154" s="219"/>
      <c r="Z154" s="217"/>
      <c r="AA154" s="217"/>
      <c r="AB154" s="447"/>
      <c r="AC154" s="447"/>
      <c r="AD154" s="221">
        <v>1</v>
      </c>
      <c r="AE154" s="221"/>
      <c r="AF154" s="48">
        <f t="shared" si="61"/>
        <v>-224.73684210526449</v>
      </c>
      <c r="AG154" s="125">
        <f t="shared" si="62"/>
        <v>0.89784688995215256</v>
      </c>
      <c r="AH154" s="508"/>
    </row>
    <row r="155" spans="1:34" s="218" customFormat="1" ht="19.149999999999999" customHeight="1">
      <c r="A155" s="505"/>
      <c r="B155" s="435" t="s">
        <v>118</v>
      </c>
      <c r="C155" s="221"/>
      <c r="D155" s="251" t="s">
        <v>295</v>
      </c>
      <c r="E155" s="60"/>
      <c r="F155" s="350">
        <v>17.71</v>
      </c>
      <c r="G155" s="57">
        <v>961</v>
      </c>
      <c r="H155" s="84">
        <f t="shared" si="97"/>
        <v>17019.310000000001</v>
      </c>
      <c r="I155" s="260"/>
      <c r="J155" s="87">
        <v>5</v>
      </c>
      <c r="K155" s="57">
        <v>2200</v>
      </c>
      <c r="L155" s="86">
        <v>440</v>
      </c>
      <c r="M155" s="199">
        <v>5</v>
      </c>
      <c r="N155" s="44">
        <f t="shared" si="98"/>
        <v>1988.2758620689615</v>
      </c>
      <c r="O155" s="47">
        <f t="shared" si="99"/>
        <v>397.65517241379229</v>
      </c>
      <c r="P155" s="48">
        <f t="shared" si="94"/>
        <v>0</v>
      </c>
      <c r="Q155" s="49">
        <f t="shared" si="95"/>
        <v>-42.344827586207714</v>
      </c>
      <c r="R155" s="425">
        <f t="shared" si="96"/>
        <v>0.90376175548589155</v>
      </c>
      <c r="S155" s="507"/>
      <c r="T155" s="261">
        <v>0.81249999999999989</v>
      </c>
      <c r="U155" s="63">
        <v>0.83263888888888882</v>
      </c>
      <c r="V155" s="422">
        <v>5</v>
      </c>
      <c r="W155" s="418">
        <f t="shared" si="100"/>
        <v>29.000000000000057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-211.72413793103851</v>
      </c>
      <c r="AG155" s="125">
        <f t="shared" si="62"/>
        <v>0.90376175548589155</v>
      </c>
      <c r="AH155" s="508"/>
    </row>
    <row r="156" spans="1:34" s="218" customFormat="1" ht="19.149999999999999" customHeight="1">
      <c r="A156" s="505"/>
      <c r="B156" s="221" t="s">
        <v>227</v>
      </c>
      <c r="C156" s="221"/>
      <c r="D156" s="251" t="s">
        <v>286</v>
      </c>
      <c r="E156" s="60"/>
      <c r="F156" s="350">
        <v>50.67</v>
      </c>
      <c r="G156" s="57">
        <v>958</v>
      </c>
      <c r="H156" s="84">
        <f t="shared" si="97"/>
        <v>48541.86</v>
      </c>
      <c r="I156" s="260"/>
      <c r="J156" s="87">
        <v>17</v>
      </c>
      <c r="K156" s="57">
        <v>1440</v>
      </c>
      <c r="L156" s="86">
        <v>84.705882352941174</v>
      </c>
      <c r="M156" s="199">
        <v>17</v>
      </c>
      <c r="N156" s="44">
        <f t="shared" si="98"/>
        <v>1222.9787234042553</v>
      </c>
      <c r="O156" s="47">
        <f t="shared" si="99"/>
        <v>71.93992490613266</v>
      </c>
      <c r="P156" s="48">
        <f t="shared" si="94"/>
        <v>0</v>
      </c>
      <c r="Q156" s="49">
        <f t="shared" si="95"/>
        <v>-12.765957446808514</v>
      </c>
      <c r="R156" s="425">
        <f t="shared" si="96"/>
        <v>0.84929078014184389</v>
      </c>
      <c r="S156" s="507"/>
      <c r="T156" s="261">
        <v>0.83819444444444435</v>
      </c>
      <c r="U156" s="63">
        <v>0.87083333333333324</v>
      </c>
      <c r="V156" s="422">
        <v>8</v>
      </c>
      <c r="W156" s="265">
        <f t="shared" si="100"/>
        <v>46.999999999999993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11.888888888888889</v>
      </c>
      <c r="K160" s="269">
        <v>1747.2222222222222</v>
      </c>
      <c r="L160" s="270">
        <v>193.58769063180827</v>
      </c>
      <c r="M160" s="269">
        <f t="shared" ref="M160:O160" si="101">AVERAGE(M148:M159)</f>
        <v>11.666666666666666</v>
      </c>
      <c r="N160" s="269">
        <f t="shared" si="101"/>
        <v>1424.724049764854</v>
      </c>
      <c r="O160" s="270">
        <f t="shared" si="101"/>
        <v>163.80658836544535</v>
      </c>
      <c r="P160" s="65">
        <f t="shared" ref="P160:P163" si="102">M160-J160</f>
        <v>-0.22222222222222321</v>
      </c>
      <c r="Q160" s="74">
        <f t="shared" ref="Q160:Q163" si="103">O160-L160</f>
        <v>-29.781102266362922</v>
      </c>
      <c r="R160" s="271">
        <f>O160/L160</f>
        <v>0.84616221119655421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0</v>
      </c>
      <c r="AF160" s="65">
        <f t="shared" si="61"/>
        <v>-322.49817245736813</v>
      </c>
      <c r="AG160" s="129">
        <f t="shared" si="62"/>
        <v>0.81542234962694349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4026</v>
      </c>
      <c r="H161" s="84">
        <f t="shared" ref="H161:H170" si="104">F161*G161</f>
        <v>121303.37999999999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1207.7999999999997</v>
      </c>
      <c r="O161" s="86">
        <f t="shared" ref="O161:O166" si="106">N161/M161</f>
        <v>67.09999999999998</v>
      </c>
      <c r="P161" s="54">
        <f t="shared" si="102"/>
        <v>0</v>
      </c>
      <c r="Q161" s="88">
        <f t="shared" si="103"/>
        <v>0.4333333333333087</v>
      </c>
      <c r="R161" s="428">
        <f t="shared" ref="R161:R163" si="107">O161/L161</f>
        <v>1.0064999999999997</v>
      </c>
      <c r="S161" s="468">
        <f>R173</f>
        <v>0.92539946710281074</v>
      </c>
      <c r="T161" s="89">
        <v>0.16666666666666666</v>
      </c>
      <c r="U161" s="89">
        <v>0.30555555555555558</v>
      </c>
      <c r="V161" s="435">
        <v>5</v>
      </c>
      <c r="W161" s="90">
        <f t="shared" ref="W161:W172" si="108">(U161-T161)*24*60</f>
        <v>200.00000000000003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7.7999999999997272</v>
      </c>
      <c r="AG161" s="428">
        <f t="shared" si="62"/>
        <v>1.0064999999999997</v>
      </c>
      <c r="AH161" s="468">
        <f>AG173</f>
        <v>0.93242479012295454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3157</v>
      </c>
      <c r="H162" s="84">
        <f t="shared" si="104"/>
        <v>108064.10999999999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2202.5581395348836</v>
      </c>
      <c r="O162" s="86">
        <f t="shared" si="106"/>
        <v>169.42754919499106</v>
      </c>
      <c r="P162" s="54">
        <f t="shared" si="102"/>
        <v>0</v>
      </c>
      <c r="Q162" s="88">
        <f t="shared" si="103"/>
        <v>-3.6493738819320072</v>
      </c>
      <c r="R162" s="428">
        <f t="shared" si="107"/>
        <v>0.97891472868217067</v>
      </c>
      <c r="S162" s="468"/>
      <c r="T162" s="89">
        <v>0.3215277777777778</v>
      </c>
      <c r="U162" s="89">
        <v>0.38125000000000003</v>
      </c>
      <c r="V162" s="435">
        <v>23</v>
      </c>
      <c r="W162" s="90">
        <f t="shared" si="108"/>
        <v>86.000000000000014</v>
      </c>
      <c r="X162" s="96">
        <v>0.30972222222222223</v>
      </c>
      <c r="Y162" s="96">
        <v>0.32083333333333336</v>
      </c>
      <c r="Z162" s="54"/>
      <c r="AA162" s="54"/>
      <c r="AB162" s="447"/>
      <c r="AC162" s="447"/>
      <c r="AD162" s="435"/>
      <c r="AE162" s="435"/>
      <c r="AF162" s="54">
        <f t="shared" si="61"/>
        <v>-47.441860465116406</v>
      </c>
      <c r="AG162" s="428">
        <f t="shared" si="62"/>
        <v>0.97891472868217044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256</v>
      </c>
      <c r="E163" s="248"/>
      <c r="F163" s="349">
        <v>36.409999999999997</v>
      </c>
      <c r="G163" s="57">
        <v>2110.5</v>
      </c>
      <c r="H163" s="84">
        <f t="shared" si="104"/>
        <v>76843.304999999993</v>
      </c>
      <c r="I163" s="435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2435.192307692309</v>
      </c>
      <c r="O163" s="86">
        <f t="shared" si="106"/>
        <v>243.51923076923089</v>
      </c>
      <c r="P163" s="54">
        <f t="shared" si="102"/>
        <v>0</v>
      </c>
      <c r="Q163" s="88">
        <f t="shared" si="103"/>
        <v>-33.38076923076909</v>
      </c>
      <c r="R163" s="428">
        <f t="shared" si="107"/>
        <v>0.87944828735728031</v>
      </c>
      <c r="S163" s="468"/>
      <c r="T163" s="89">
        <v>0.38611111111111113</v>
      </c>
      <c r="U163" s="89">
        <v>0.42222222222222222</v>
      </c>
      <c r="V163" s="435">
        <v>7</v>
      </c>
      <c r="W163" s="90">
        <f t="shared" si="108"/>
        <v>51.999999999999972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-333.80769230769101</v>
      </c>
      <c r="AG163" s="428">
        <f t="shared" si="62"/>
        <v>0.8794482873572802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4924.5</v>
      </c>
      <c r="H164" s="84">
        <f t="shared" si="104"/>
        <v>179301.04499999998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2402.1951219512207</v>
      </c>
      <c r="O164" s="86">
        <f t="shared" si="106"/>
        <v>240.21951219512206</v>
      </c>
      <c r="P164" s="54">
        <f>M164-J164</f>
        <v>0</v>
      </c>
      <c r="Q164" s="88">
        <f>O164-L164</f>
        <v>-36.680487804877913</v>
      </c>
      <c r="R164" s="428">
        <f>O164/L164</f>
        <v>0.86753164389715454</v>
      </c>
      <c r="S164" s="468"/>
      <c r="T164" s="89">
        <v>0.46041666666666664</v>
      </c>
      <c r="U164" s="89">
        <v>0.54583333333333328</v>
      </c>
      <c r="V164" s="435">
        <v>5</v>
      </c>
      <c r="W164" s="90">
        <f t="shared" si="108"/>
        <v>122.99999999999996</v>
      </c>
      <c r="X164" s="96"/>
      <c r="Y164" s="96"/>
      <c r="Z164" s="54"/>
      <c r="AA164" s="54"/>
      <c r="AB164" s="447"/>
      <c r="AC164" s="447"/>
      <c r="AD164" s="435">
        <v>1</v>
      </c>
      <c r="AE164" s="435"/>
      <c r="AF164" s="54">
        <f>N164-K164</f>
        <v>-366.8048780487793</v>
      </c>
      <c r="AG164" s="428">
        <f>N164/K164</f>
        <v>0.86753164389715443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216</v>
      </c>
      <c r="E165" s="83"/>
      <c r="F165" s="346">
        <v>35.83</v>
      </c>
      <c r="G165" s="57">
        <v>2038.4</v>
      </c>
      <c r="H165" s="84">
        <f t="shared" si="104"/>
        <v>73035.872000000003</v>
      </c>
      <c r="I165" s="435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2184.0000000000018</v>
      </c>
      <c r="O165" s="86">
        <f t="shared" si="106"/>
        <v>198.5454545454547</v>
      </c>
      <c r="P165" s="54">
        <f t="shared" ref="P165:P166" si="109">M165-J165</f>
        <v>0</v>
      </c>
      <c r="Q165" s="88">
        <f t="shared" ref="Q165:Q166" si="110">O165-L165</f>
        <v>-5.9999999999998295</v>
      </c>
      <c r="R165" s="428">
        <f t="shared" ref="R165:R166" si="111">O165/L165</f>
        <v>0.97066666666666745</v>
      </c>
      <c r="S165" s="468"/>
      <c r="T165" s="89">
        <v>0.56111111111111101</v>
      </c>
      <c r="U165" s="89">
        <v>0.59999999999999987</v>
      </c>
      <c r="V165" s="435">
        <v>22</v>
      </c>
      <c r="W165" s="90">
        <f t="shared" si="108"/>
        <v>55.999999999999957</v>
      </c>
      <c r="X165" s="96">
        <v>0.54999999999999993</v>
      </c>
      <c r="Y165" s="96">
        <v>0.55972222222222223</v>
      </c>
      <c r="Z165" s="54"/>
      <c r="AA165" s="54"/>
      <c r="AB165" s="447"/>
      <c r="AC165" s="447"/>
      <c r="AD165" s="435"/>
      <c r="AE165" s="435"/>
      <c r="AF165" s="54">
        <f>N165-K165</f>
        <v>-65.999999999998181</v>
      </c>
      <c r="AG165" s="428">
        <f>N165/K165</f>
        <v>0.97066666666666745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215</v>
      </c>
      <c r="E166" s="83"/>
      <c r="F166" s="349">
        <v>34.229999999999997</v>
      </c>
      <c r="G166" s="57">
        <v>1072.3999999999999</v>
      </c>
      <c r="H166" s="84">
        <f t="shared" si="104"/>
        <v>36708.251999999993</v>
      </c>
      <c r="I166" s="435">
        <v>1</v>
      </c>
      <c r="J166" s="87">
        <v>13</v>
      </c>
      <c r="K166" s="57">
        <v>2250</v>
      </c>
      <c r="L166" s="86">
        <v>173.07692307692307</v>
      </c>
      <c r="M166" s="87">
        <v>13</v>
      </c>
      <c r="N166" s="57">
        <f t="shared" si="105"/>
        <v>2144.7999999999961</v>
      </c>
      <c r="O166" s="86">
        <f t="shared" si="106"/>
        <v>164.9846153846151</v>
      </c>
      <c r="P166" s="54">
        <f t="shared" si="109"/>
        <v>0</v>
      </c>
      <c r="Q166" s="88">
        <f t="shared" si="110"/>
        <v>-8.0923076923079691</v>
      </c>
      <c r="R166" s="428">
        <f t="shared" si="111"/>
        <v>0.9532444444444429</v>
      </c>
      <c r="S166" s="468"/>
      <c r="T166" s="89">
        <v>0.60486111111111096</v>
      </c>
      <c r="U166" s="89">
        <v>0.62569444444444433</v>
      </c>
      <c r="V166" s="435">
        <v>7</v>
      </c>
      <c r="W166" s="90">
        <f t="shared" si="108"/>
        <v>30.000000000000053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-105.20000000000391</v>
      </c>
      <c r="AG166" s="428">
        <f>N166/K166</f>
        <v>0.95324444444444267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12.5</v>
      </c>
      <c r="K173" s="101">
        <v>2248</v>
      </c>
      <c r="L173" s="104">
        <v>195.19432789432787</v>
      </c>
      <c r="M173" s="101">
        <f t="shared" ref="M173:O173" si="112">AVERAGE(M161:M172)</f>
        <v>12.5</v>
      </c>
      <c r="N173" s="101">
        <f t="shared" si="112"/>
        <v>2096.0909281964018</v>
      </c>
      <c r="O173" s="104">
        <f t="shared" si="112"/>
        <v>180.63272701490231</v>
      </c>
      <c r="P173" s="54">
        <f>M173-J173</f>
        <v>0</v>
      </c>
      <c r="Q173" s="88">
        <f>O173-L173</f>
        <v>-14.561600879425555</v>
      </c>
      <c r="R173" s="105">
        <f>O173/L173</f>
        <v>0.92539946710281074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0</v>
      </c>
      <c r="AF173" s="54">
        <f t="shared" si="61"/>
        <v>-151.90907180359818</v>
      </c>
      <c r="AG173" s="428">
        <f t="shared" si="62"/>
        <v>0.93242479012295454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 xr:uid="{00000000-0002-0000-17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339</v>
      </c>
      <c r="E3" s="583"/>
      <c r="F3" s="572" t="s">
        <v>3</v>
      </c>
      <c r="G3" s="533"/>
      <c r="H3" s="584">
        <v>273033</v>
      </c>
      <c r="I3" s="585"/>
      <c r="J3" s="572" t="s">
        <v>4</v>
      </c>
      <c r="K3" s="533"/>
      <c r="L3" s="577">
        <v>9008067.5078325178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380.61828814887485</v>
      </c>
      <c r="G6" s="574"/>
      <c r="H6" s="552">
        <f>AVERAGE(D13:P13,Q13)</f>
        <v>143.1144528053747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7</v>
      </c>
      <c r="Q6" s="541">
        <v>4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336.18347182868882</v>
      </c>
      <c r="G7" s="545"/>
      <c r="H7" s="546">
        <f>AVERAGE(D14:P14,Q14)</f>
        <v>129.16478086437462</v>
      </c>
      <c r="I7" s="547"/>
      <c r="J7" s="546">
        <f>AVERAGE(D31:E31,G31:H31)</f>
        <v>708.71709489944396</v>
      </c>
      <c r="K7" s="547"/>
      <c r="L7" s="548">
        <f>AVERAGE(K31:M31)</f>
        <v>805.55919890114819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0.90574315621070112</v>
      </c>
      <c r="G8" s="551"/>
      <c r="H8" s="550">
        <f>AVERAGE(D15:O15,P15:Q15)</f>
        <v>0.89690311390401056</v>
      </c>
      <c r="I8" s="551"/>
      <c r="J8" s="550">
        <f>AVERAGE(D32:E32,G32:H32)</f>
        <v>0.9446913390245204</v>
      </c>
      <c r="K8" s="551"/>
      <c r="L8" s="550">
        <f>AVERAGE(K32:M32)</f>
        <v>0.89506577655683139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140.19526758071652</v>
      </c>
      <c r="E13" s="19">
        <v>118.18015978321152</v>
      </c>
      <c r="F13" s="19">
        <v>142.76914174576714</v>
      </c>
      <c r="G13" s="19">
        <v>314.46258503401361</v>
      </c>
      <c r="H13" s="19">
        <v>228.57142857142858</v>
      </c>
      <c r="I13" s="19">
        <v>86.777734778121768</v>
      </c>
      <c r="J13" s="19">
        <v>79.975232198142407</v>
      </c>
      <c r="K13" s="19">
        <v>96.180497198879564</v>
      </c>
      <c r="L13" s="19">
        <v>81.21291109036207</v>
      </c>
      <c r="M13" s="19">
        <v>81.341583124477864</v>
      </c>
      <c r="N13" s="19">
        <v>89.909024399233374</v>
      </c>
      <c r="O13" s="19">
        <v>193.58769063180827</v>
      </c>
      <c r="P13" s="19">
        <v>200.43908313908312</v>
      </c>
      <c r="Q13" s="21">
        <v>150</v>
      </c>
    </row>
    <row r="14" spans="2:17" ht="39.950000000000003" customHeight="1">
      <c r="B14" s="525"/>
      <c r="C14" s="14" t="s">
        <v>42</v>
      </c>
      <c r="D14" s="19">
        <v>126.89003951539048</v>
      </c>
      <c r="E14" s="19">
        <v>104.69648612169817</v>
      </c>
      <c r="F14" s="19">
        <v>126.87561676271538</v>
      </c>
      <c r="G14" s="19">
        <v>286.40694760574007</v>
      </c>
      <c r="H14" s="19">
        <v>221.9534299316968</v>
      </c>
      <c r="I14" s="19">
        <v>76.691976216744294</v>
      </c>
      <c r="J14" s="19">
        <v>70.458347916082744</v>
      </c>
      <c r="K14" s="19">
        <v>84.754462288060239</v>
      </c>
      <c r="L14" s="19">
        <v>72.692215676713559</v>
      </c>
      <c r="M14" s="19">
        <v>73.097881412475687</v>
      </c>
      <c r="N14" s="19">
        <v>80.069193999280813</v>
      </c>
      <c r="O14" s="19">
        <v>164.31662091898659</v>
      </c>
      <c r="P14" s="19">
        <v>186.74657087851691</v>
      </c>
      <c r="Q14" s="9">
        <v>132.65714285714279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0.90509502713659262</v>
      </c>
      <c r="E15" s="10">
        <f t="shared" si="0"/>
        <v>0.88590577567124917</v>
      </c>
      <c r="F15" s="10">
        <f t="shared" si="0"/>
        <v>0.88867674913004813</v>
      </c>
      <c r="G15" s="10">
        <f t="shared" si="0"/>
        <v>0.9107822718393066</v>
      </c>
      <c r="H15" s="10">
        <f t="shared" si="0"/>
        <v>0.97104625595117344</v>
      </c>
      <c r="I15" s="10">
        <f t="shared" si="0"/>
        <v>0.88377481173983952</v>
      </c>
      <c r="J15" s="10">
        <f t="shared" si="0"/>
        <v>0.8810021050207002</v>
      </c>
      <c r="K15" s="10">
        <f t="shared" si="0"/>
        <v>0.88120216422677811</v>
      </c>
      <c r="L15" s="10">
        <f t="shared" si="0"/>
        <v>0.89508200975374586</v>
      </c>
      <c r="M15" s="10">
        <f t="shared" si="0"/>
        <v>0.89865329152265505</v>
      </c>
      <c r="N15" s="10">
        <f t="shared" si="0"/>
        <v>0.8905579226812691</v>
      </c>
      <c r="O15" s="10">
        <f t="shared" si="0"/>
        <v>0.84879684437946301</v>
      </c>
      <c r="P15" s="362">
        <f t="shared" si="0"/>
        <v>0.93168741322237492</v>
      </c>
      <c r="Q15" s="11">
        <f t="shared" si="0"/>
        <v>0.88438095238095193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0.40625</v>
      </c>
    </row>
    <row r="17" spans="2:23" ht="22.9" customHeight="1">
      <c r="B17" s="528"/>
      <c r="C17" s="360" t="s">
        <v>46</v>
      </c>
      <c r="D17" s="12">
        <v>0.75486111111111109</v>
      </c>
      <c r="E17" s="12">
        <v>0.64513888888888871</v>
      </c>
      <c r="F17" s="12">
        <v>0.63263888888888886</v>
      </c>
      <c r="G17" s="12">
        <v>0.67222222222222228</v>
      </c>
      <c r="H17" s="12">
        <v>0.69375000000000009</v>
      </c>
      <c r="I17" s="12">
        <v>0.71597222222222201</v>
      </c>
      <c r="J17" s="12">
        <v>0.76874999999999982</v>
      </c>
      <c r="K17" s="12">
        <v>0.73333333333333317</v>
      </c>
      <c r="L17" s="12">
        <v>0.9194444444444444</v>
      </c>
      <c r="M17" s="12">
        <v>0.99166666666666636</v>
      </c>
      <c r="N17" s="12">
        <v>0.97708333333333286</v>
      </c>
      <c r="O17" s="22">
        <v>0.85555555555555551</v>
      </c>
      <c r="P17" s="12">
        <v>0.59791666666666654</v>
      </c>
      <c r="Q17" s="363">
        <v>0.53819444444444442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 t="s">
        <v>49</v>
      </c>
      <c r="F20" s="365" t="s">
        <v>49</v>
      </c>
      <c r="G20" s="365">
        <v>1</v>
      </c>
      <c r="H20" s="365" t="s">
        <v>49</v>
      </c>
      <c r="I20" s="365">
        <v>1</v>
      </c>
      <c r="J20" s="365" t="s">
        <v>49</v>
      </c>
      <c r="K20" s="365">
        <v>1</v>
      </c>
      <c r="L20" s="365">
        <v>1</v>
      </c>
      <c r="M20" s="365">
        <v>1</v>
      </c>
      <c r="N20" s="365">
        <v>1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>
        <v>1</v>
      </c>
      <c r="G21" s="365" t="s">
        <v>49</v>
      </c>
      <c r="H21" s="365" t="s">
        <v>49</v>
      </c>
      <c r="I21" s="365" t="s">
        <v>49</v>
      </c>
      <c r="J21" s="365" t="s">
        <v>49</v>
      </c>
      <c r="K21" s="365">
        <v>1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18.285714285714285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17.666666666666668</v>
      </c>
      <c r="J22" s="367">
        <v>18.125</v>
      </c>
      <c r="K22" s="367">
        <v>18</v>
      </c>
      <c r="L22" s="367">
        <v>17.777777777777779</v>
      </c>
      <c r="M22" s="367">
        <v>18.5</v>
      </c>
      <c r="N22" s="367">
        <v>16.899999999999999</v>
      </c>
      <c r="O22" s="367">
        <v>11.444444444444445</v>
      </c>
      <c r="P22" s="367">
        <v>12.166666666666666</v>
      </c>
      <c r="Q22" s="368">
        <v>12.666666666666666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158.96534875051421</v>
      </c>
      <c r="E31" s="8">
        <v>821.40299227799255</v>
      </c>
      <c r="F31" s="8">
        <v>0</v>
      </c>
      <c r="G31" s="8">
        <v>893.7133869714504</v>
      </c>
      <c r="H31" s="376">
        <v>960.78665159781849</v>
      </c>
      <c r="I31" s="375">
        <v>0</v>
      </c>
      <c r="J31" s="8">
        <v>0</v>
      </c>
      <c r="K31" s="8">
        <v>631.38333333333446</v>
      </c>
      <c r="L31" s="8">
        <v>922.74696968678597</v>
      </c>
      <c r="M31" s="376">
        <v>862.54729368332426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0.72256976704779186</v>
      </c>
      <c r="E32" s="10">
        <f t="shared" si="1"/>
        <v>0.99563999063999098</v>
      </c>
      <c r="F32" s="10">
        <f t="shared" si="1"/>
        <v>0</v>
      </c>
      <c r="G32" s="10">
        <f t="shared" si="1"/>
        <v>0.99301487441272263</v>
      </c>
      <c r="H32" s="10">
        <f t="shared" si="1"/>
        <v>1.067540723997576</v>
      </c>
      <c r="I32" s="375">
        <f t="shared" si="1"/>
        <v>0</v>
      </c>
      <c r="J32" s="10">
        <f t="shared" si="1"/>
        <v>0</v>
      </c>
      <c r="K32" s="10">
        <f t="shared" si="1"/>
        <v>0.70153703703703829</v>
      </c>
      <c r="L32" s="10">
        <f t="shared" si="1"/>
        <v>1.0252744107630956</v>
      </c>
      <c r="M32" s="11">
        <f t="shared" si="1"/>
        <v>0.95838588187036033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2814.545454545444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3.4722222222222224E-2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0.65625</v>
      </c>
      <c r="E34" s="12">
        <v>0.37361111111111112</v>
      </c>
      <c r="F34" s="12">
        <v>0</v>
      </c>
      <c r="G34" s="12">
        <v>1058.0645161290306</v>
      </c>
      <c r="H34" s="363">
        <v>0.4694444444444445</v>
      </c>
      <c r="I34" s="23">
        <v>0</v>
      </c>
      <c r="J34" s="12">
        <v>0</v>
      </c>
      <c r="K34" s="12">
        <v>0.82291666666666663</v>
      </c>
      <c r="L34" s="12">
        <v>46213.020833333336</v>
      </c>
      <c r="M34" s="13">
        <v>46213.020833333336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18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4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8" tint="0.79998168889431442"/>
    <pageSetUpPr fitToPage="1"/>
  </sheetPr>
  <dimension ref="A1:R126"/>
  <sheetViews>
    <sheetView topLeftCell="A85" zoomScale="70" zoomScaleNormal="70" workbookViewId="0">
      <selection activeCell="G95" sqref="G95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82411</v>
      </c>
      <c r="F1" s="278" t="s">
        <v>4</v>
      </c>
      <c r="G1" s="279">
        <f>SUM(H5:H124)</f>
        <v>1593297.5403896102</v>
      </c>
      <c r="H1" s="280" t="s">
        <v>80</v>
      </c>
      <c r="I1" s="281">
        <f>+J16+J64+J24+J38+J51+J81+J100+J91+J57+J124+J111</f>
        <v>44.161904761904758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340</v>
      </c>
      <c r="B2" s="634"/>
      <c r="C2" s="283"/>
      <c r="D2" s="409" t="s">
        <v>84</v>
      </c>
      <c r="E2" s="284">
        <f>AVERAGE(L16,L24,L38,L51,L100,L111,L91)</f>
        <v>533.43115738115398</v>
      </c>
      <c r="F2" s="285" t="s">
        <v>85</v>
      </c>
      <c r="G2" s="286">
        <f>G1/E1</f>
        <v>19.333554263261096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867</v>
      </c>
      <c r="H5" s="291">
        <f>F5*G5</f>
        <v>22229.88</v>
      </c>
      <c r="I5" s="412"/>
      <c r="J5" s="292">
        <v>10</v>
      </c>
      <c r="K5" s="293">
        <f t="shared" ref="K5:K7" si="0">G5/P5*60</f>
        <v>1486.2857142857129</v>
      </c>
      <c r="L5" s="294">
        <f t="shared" ref="L5:L7" si="1">K5/J5</f>
        <v>148.62857142857129</v>
      </c>
      <c r="M5" s="295">
        <v>0.40625</v>
      </c>
      <c r="N5" s="295">
        <v>0.43055555555555558</v>
      </c>
      <c r="O5" s="289">
        <v>5</v>
      </c>
      <c r="P5" s="415">
        <f t="shared" ref="P5:P7" si="2">(N5-M5)*24*60</f>
        <v>35.000000000000036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2181</v>
      </c>
      <c r="H6" s="291">
        <f t="shared" ref="H6:H15" si="3">F6*G6</f>
        <v>65102.850000000006</v>
      </c>
      <c r="I6" s="412"/>
      <c r="J6" s="292">
        <v>14</v>
      </c>
      <c r="K6" s="293">
        <f t="shared" si="0"/>
        <v>1744.7999999999986</v>
      </c>
      <c r="L6" s="294">
        <f t="shared" si="1"/>
        <v>124.62857142857133</v>
      </c>
      <c r="M6" s="295">
        <v>0.43402777777777773</v>
      </c>
      <c r="N6" s="295">
        <v>0.4861111111111111</v>
      </c>
      <c r="O6" s="289">
        <v>5</v>
      </c>
      <c r="P6" s="415">
        <f t="shared" si="2"/>
        <v>75.000000000000057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2037</v>
      </c>
      <c r="H7" s="291">
        <f t="shared" si="3"/>
        <v>60132.24</v>
      </c>
      <c r="I7" s="412"/>
      <c r="J7" s="292">
        <v>14</v>
      </c>
      <c r="K7" s="293">
        <f t="shared" si="0"/>
        <v>1746.0000000000002</v>
      </c>
      <c r="L7" s="294">
        <f t="shared" si="1"/>
        <v>124.71428571428574</v>
      </c>
      <c r="M7" s="295">
        <v>0.48958333333333331</v>
      </c>
      <c r="N7" s="295">
        <v>0.53819444444444442</v>
      </c>
      <c r="O7" s="289">
        <v>5</v>
      </c>
      <c r="P7" s="415">
        <f t="shared" si="2"/>
        <v>69.999999999999986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1659.0285714285703</v>
      </c>
      <c r="L16" s="303">
        <f>AVERAGE(L5:L15)</f>
        <v>132.65714285714279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2181</v>
      </c>
      <c r="H17" s="304">
        <f t="shared" ref="H17:H23" si="4">F17*G17</f>
        <v>0</v>
      </c>
      <c r="I17" s="305"/>
      <c r="J17" s="292">
        <v>8</v>
      </c>
      <c r="K17" s="293">
        <f t="shared" ref="K17:K20" si="5">G17/P17*60</f>
        <v>1539.5294117647068</v>
      </c>
      <c r="L17" s="294">
        <f>K17/J17</f>
        <v>192.44117647058835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2037</v>
      </c>
      <c r="H18" s="291">
        <f t="shared" si="4"/>
        <v>0</v>
      </c>
      <c r="I18" s="412"/>
      <c r="J18" s="292">
        <v>8</v>
      </c>
      <c r="K18" s="293">
        <f t="shared" si="5"/>
        <v>1527.75</v>
      </c>
      <c r="L18" s="294">
        <f t="shared" ref="L18:L20" si="6">K18/J18</f>
        <v>190.96875</v>
      </c>
      <c r="M18" s="295">
        <v>0.23611111111111113</v>
      </c>
      <c r="N18" s="295">
        <v>0.29166666666666669</v>
      </c>
      <c r="O18" s="289">
        <v>5</v>
      </c>
      <c r="P18" s="415">
        <f t="shared" ref="P18:P20" si="7">(N18-M18)*24*60</f>
        <v>80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3398</v>
      </c>
      <c r="H19" s="291">
        <f t="shared" si="4"/>
        <v>66702.739999999991</v>
      </c>
      <c r="I19" s="412"/>
      <c r="J19" s="292">
        <v>15</v>
      </c>
      <c r="K19" s="293">
        <f t="shared" si="5"/>
        <v>2038.8000000000006</v>
      </c>
      <c r="L19" s="294">
        <f t="shared" si="6"/>
        <v>135.92000000000004</v>
      </c>
      <c r="M19" s="295">
        <v>0.2951388888888889</v>
      </c>
      <c r="N19" s="295">
        <v>0.36458333333333331</v>
      </c>
      <c r="O19" s="289">
        <v>5</v>
      </c>
      <c r="P19" s="415">
        <f t="shared" si="7"/>
        <v>99.999999999999972</v>
      </c>
      <c r="Q19" s="296">
        <v>0.37152777777777773</v>
      </c>
      <c r="R19" s="296">
        <v>0.40277777777777773</v>
      </c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4166</v>
      </c>
      <c r="H20" s="291">
        <f t="shared" si="4"/>
        <v>151850.70000000001</v>
      </c>
      <c r="I20" s="412"/>
      <c r="J20" s="292">
        <v>13</v>
      </c>
      <c r="K20" s="293">
        <f t="shared" si="5"/>
        <v>1514.9090909090903</v>
      </c>
      <c r="L20" s="294">
        <f t="shared" si="6"/>
        <v>116.53146853146849</v>
      </c>
      <c r="M20" s="295">
        <v>0.54166666666666663</v>
      </c>
      <c r="N20" s="295">
        <v>0.65625</v>
      </c>
      <c r="O20" s="289">
        <v>5</v>
      </c>
      <c r="P20" s="415">
        <f t="shared" si="7"/>
        <v>165.00000000000006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11</v>
      </c>
      <c r="K24" s="302">
        <f>AVERAGE(K17:K23)</f>
        <v>1655.2471256684494</v>
      </c>
      <c r="L24" s="303">
        <f>AVERAGE(L17:L23)</f>
        <v>158.96534875051421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1617</v>
      </c>
      <c r="H25" s="291">
        <f t="shared" ref="H25:H37" si="8">F25*G25</f>
        <v>29963.010000000002</v>
      </c>
      <c r="I25" s="412"/>
      <c r="J25" s="292">
        <v>3</v>
      </c>
      <c r="K25" s="293">
        <f t="shared" ref="K25:K28" si="9">G25/P25*60</f>
        <v>2771.9999999999973</v>
      </c>
      <c r="L25" s="294">
        <f t="shared" ref="L25:L28" si="10">K25/J25</f>
        <v>923.99999999999909</v>
      </c>
      <c r="M25" s="295">
        <v>0.18055555555555555</v>
      </c>
      <c r="N25" s="295">
        <v>0.20486111111111113</v>
      </c>
      <c r="O25" s="289">
        <v>20</v>
      </c>
      <c r="P25" s="415">
        <f t="shared" ref="P25:P28" si="11">(N25-M25)*24*60</f>
        <v>35.000000000000036</v>
      </c>
      <c r="Q25" s="296">
        <v>0.20486111111111113</v>
      </c>
      <c r="R25" s="296">
        <v>0.28819444444444448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827</v>
      </c>
      <c r="H26" s="291">
        <f t="shared" si="8"/>
        <v>12429.81</v>
      </c>
      <c r="I26" s="412"/>
      <c r="J26" s="292">
        <v>4</v>
      </c>
      <c r="K26" s="293">
        <f t="shared" si="9"/>
        <v>2756.6666666666765</v>
      </c>
      <c r="L26" s="294">
        <f t="shared" si="10"/>
        <v>689.16666666666913</v>
      </c>
      <c r="M26" s="295">
        <v>0.2638888888888889</v>
      </c>
      <c r="N26" s="295">
        <v>0.27638888888888885</v>
      </c>
      <c r="O26" s="289">
        <v>25</v>
      </c>
      <c r="P26" s="415">
        <f t="shared" si="11"/>
        <v>17.999999999999936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2906</v>
      </c>
      <c r="H27" s="291">
        <f t="shared" si="8"/>
        <v>52831.08</v>
      </c>
      <c r="I27" s="412"/>
      <c r="J27" s="292">
        <v>4</v>
      </c>
      <c r="K27" s="293">
        <f t="shared" si="9"/>
        <v>2767.6190476190473</v>
      </c>
      <c r="L27" s="294">
        <f t="shared" si="10"/>
        <v>691.90476190476181</v>
      </c>
      <c r="M27" s="295">
        <v>0.2902777777777778</v>
      </c>
      <c r="N27" s="295">
        <v>0.33402777777777781</v>
      </c>
      <c r="O27" s="289">
        <v>20</v>
      </c>
      <c r="P27" s="415">
        <f t="shared" si="11"/>
        <v>63.000000000000014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1814</v>
      </c>
      <c r="H28" s="291">
        <f t="shared" si="8"/>
        <v>45223.02</v>
      </c>
      <c r="I28" s="412"/>
      <c r="J28" s="292">
        <v>3</v>
      </c>
      <c r="K28" s="293">
        <f t="shared" si="9"/>
        <v>2941.6216216216194</v>
      </c>
      <c r="L28" s="294">
        <f t="shared" si="10"/>
        <v>980.54054054053984</v>
      </c>
      <c r="M28" s="295">
        <v>0.34791666666666665</v>
      </c>
      <c r="N28" s="295">
        <v>0.37361111111111112</v>
      </c>
      <c r="O28" s="289">
        <v>20</v>
      </c>
      <c r="P28" s="415">
        <f t="shared" si="11"/>
        <v>37.000000000000028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2809.4768339768352</v>
      </c>
      <c r="L38" s="303">
        <f>AVERAGE(L25:L37)</f>
        <v>821.40299227799255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946</v>
      </c>
      <c r="H52" s="291">
        <f>F52*G52</f>
        <v>17198.28</v>
      </c>
      <c r="I52" s="412"/>
      <c r="J52" s="292">
        <v>3</v>
      </c>
      <c r="K52" s="293">
        <f>G52/P52*60</f>
        <v>3153.3333333333308</v>
      </c>
      <c r="L52" s="294">
        <f>K52/J52</f>
        <v>1051.1111111111102</v>
      </c>
      <c r="M52" s="295">
        <v>0.30555555555555552</v>
      </c>
      <c r="N52" s="295">
        <v>0.31805555555555554</v>
      </c>
      <c r="O52" s="293">
        <v>20</v>
      </c>
      <c r="P52" s="415">
        <f>(N52-M52)*24*60</f>
        <v>18.000000000000014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549</v>
      </c>
      <c r="H53" s="291">
        <f t="shared" ref="H53:H116" si="13">F53*G53</f>
        <v>13741.470000000001</v>
      </c>
      <c r="I53" s="412"/>
      <c r="J53" s="292">
        <v>4</v>
      </c>
      <c r="K53" s="293">
        <f t="shared" ref="K53:K59" si="14">G53/P53*60</f>
        <v>2994.5454545454431</v>
      </c>
      <c r="L53" s="294">
        <f t="shared" ref="L53:L59" si="15">K53/J53</f>
        <v>748.63636363636078</v>
      </c>
      <c r="M53" s="295">
        <v>0.33194444444444443</v>
      </c>
      <c r="N53" s="295">
        <v>0.33958333333333335</v>
      </c>
      <c r="O53" s="293">
        <v>20</v>
      </c>
      <c r="P53" s="415">
        <f t="shared" ref="P53:P59" si="16">(N53-M53)*24*60</f>
        <v>11.000000000000041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756</v>
      </c>
      <c r="H54" s="291">
        <f t="shared" si="13"/>
        <v>18763.920000000002</v>
      </c>
      <c r="I54" s="412"/>
      <c r="J54" s="292">
        <v>4</v>
      </c>
      <c r="K54" s="293">
        <f t="shared" si="14"/>
        <v>3023.999999999995</v>
      </c>
      <c r="L54" s="294">
        <f t="shared" si="15"/>
        <v>755.99999999999875</v>
      </c>
      <c r="M54" s="295">
        <v>0.35347222222222219</v>
      </c>
      <c r="N54" s="295">
        <v>0.36388888888888887</v>
      </c>
      <c r="O54" s="293">
        <v>20</v>
      </c>
      <c r="P54" s="415">
        <f t="shared" si="16"/>
        <v>15.000000000000027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516</v>
      </c>
      <c r="H55" s="291">
        <f t="shared" si="13"/>
        <v>12239.519999999999</v>
      </c>
      <c r="I55" s="412"/>
      <c r="J55" s="292">
        <v>4</v>
      </c>
      <c r="K55" s="293">
        <f t="shared" si="14"/>
        <v>2814.545454545444</v>
      </c>
      <c r="L55" s="294">
        <f t="shared" si="15"/>
        <v>703.63636363636101</v>
      </c>
      <c r="M55" s="295">
        <v>0.37777777777777777</v>
      </c>
      <c r="N55" s="295">
        <v>0.38541666666666669</v>
      </c>
      <c r="O55" s="293">
        <v>20</v>
      </c>
      <c r="P55" s="415">
        <f t="shared" si="16"/>
        <v>11.000000000000041</v>
      </c>
      <c r="Q55" s="296">
        <v>0.38541666666666669</v>
      </c>
      <c r="R55" s="296">
        <v>0.42708333333333331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1134</v>
      </c>
      <c r="H56" s="291">
        <f t="shared" si="13"/>
        <v>34020</v>
      </c>
      <c r="I56" s="412"/>
      <c r="J56" s="292">
        <v>4</v>
      </c>
      <c r="K56" s="293">
        <f t="shared" si="14"/>
        <v>3092.727272727273</v>
      </c>
      <c r="L56" s="294">
        <f t="shared" si="15"/>
        <v>773.18181818181824</v>
      </c>
      <c r="M56" s="295">
        <v>0.4861111111111111</v>
      </c>
      <c r="N56" s="295">
        <v>0.50138888888888888</v>
      </c>
      <c r="O56" s="293">
        <v>25</v>
      </c>
      <c r="P56" s="415">
        <f t="shared" si="16"/>
        <v>22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513</v>
      </c>
      <c r="H57" s="291">
        <f t="shared" si="13"/>
        <v>12927.6</v>
      </c>
      <c r="I57" s="412"/>
      <c r="J57" s="292">
        <v>3</v>
      </c>
      <c r="K57" s="293">
        <f t="shared" si="14"/>
        <v>3078.0000000000109</v>
      </c>
      <c r="L57" s="294">
        <f t="shared" si="15"/>
        <v>1026.0000000000036</v>
      </c>
      <c r="M57" s="295">
        <v>0.51527777777777783</v>
      </c>
      <c r="N57" s="295">
        <v>0.52222222222222225</v>
      </c>
      <c r="O57" s="293">
        <v>20</v>
      </c>
      <c r="P57" s="415">
        <f t="shared" si="16"/>
        <v>9.9999999999999645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1343</v>
      </c>
      <c r="H58" s="291">
        <f t="shared" si="13"/>
        <v>27826.959999999999</v>
      </c>
      <c r="I58" s="412"/>
      <c r="J58" s="292">
        <v>3</v>
      </c>
      <c r="K58" s="293">
        <f t="shared" si="14"/>
        <v>3099.2307692307613</v>
      </c>
      <c r="L58" s="294">
        <f t="shared" si="15"/>
        <v>1033.0769230769204</v>
      </c>
      <c r="M58" s="295">
        <v>0.53611111111111109</v>
      </c>
      <c r="N58" s="295">
        <v>0.5541666666666667</v>
      </c>
      <c r="O58" s="293">
        <v>20</v>
      </c>
      <c r="P58" s="415">
        <f t="shared" si="16"/>
        <v>26.000000000000068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1640</v>
      </c>
      <c r="H59" s="291">
        <f t="shared" si="13"/>
        <v>27994.799999999999</v>
      </c>
      <c r="I59" s="412"/>
      <c r="J59" s="292">
        <v>3</v>
      </c>
      <c r="K59" s="293">
        <f t="shared" si="14"/>
        <v>3174.1935483870921</v>
      </c>
      <c r="L59" s="294">
        <f t="shared" si="15"/>
        <v>1058.0645161290306</v>
      </c>
      <c r="M59" s="295">
        <v>0.56805555555555554</v>
      </c>
      <c r="N59" s="295">
        <v>0.58958333333333335</v>
      </c>
      <c r="O59" s="293">
        <v>20</v>
      </c>
      <c r="P59" s="415">
        <f t="shared" si="16"/>
        <v>31.00000000000005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3053.8219790961684</v>
      </c>
      <c r="L64" s="303">
        <f>AVERAGE(L52:L63)</f>
        <v>893.7133869714504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647</v>
      </c>
      <c r="H65" s="291">
        <f>F65*G65</f>
        <v>14416.336363636363</v>
      </c>
      <c r="I65" s="412"/>
      <c r="J65" s="292">
        <v>4</v>
      </c>
      <c r="K65" s="293">
        <f t="shared" ref="K65:K70" si="17">G65/P65*60</f>
        <v>2986.1538461538476</v>
      </c>
      <c r="L65" s="294">
        <f t="shared" ref="L65:L70" si="18">K65/J65</f>
        <v>746.53846153846189</v>
      </c>
      <c r="M65" s="295">
        <v>0.18055555555555555</v>
      </c>
      <c r="N65" s="295">
        <v>0.18958333333333333</v>
      </c>
      <c r="O65" s="293">
        <v>20</v>
      </c>
      <c r="P65" s="415">
        <f>(N65-M65)*24*60</f>
        <v>12.999999999999993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2685</v>
      </c>
      <c r="H66" s="291">
        <f t="shared" ref="H66:H74" si="19">F66*G66</f>
        <v>37670.549999999996</v>
      </c>
      <c r="I66" s="412"/>
      <c r="J66" s="292">
        <v>3</v>
      </c>
      <c r="K66" s="293">
        <f t="shared" si="17"/>
        <v>3158.8235294117612</v>
      </c>
      <c r="L66" s="294">
        <f t="shared" si="18"/>
        <v>1052.9411764705872</v>
      </c>
      <c r="M66" s="295">
        <v>0.20347222222222219</v>
      </c>
      <c r="N66" s="295">
        <v>0.2388888888888889</v>
      </c>
      <c r="O66" s="293">
        <v>20</v>
      </c>
      <c r="P66" s="415">
        <f t="shared" ref="P66:P70" si="20">(N66-M66)*24*60</f>
        <v>51.000000000000057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1452</v>
      </c>
      <c r="H67" s="291">
        <f t="shared" si="19"/>
        <v>26397.360000000001</v>
      </c>
      <c r="I67" s="412"/>
      <c r="J67" s="292">
        <v>3</v>
      </c>
      <c r="K67" s="293">
        <f t="shared" si="17"/>
        <v>3111.4285714285738</v>
      </c>
      <c r="L67" s="294">
        <f t="shared" si="18"/>
        <v>1037.142857142858</v>
      </c>
      <c r="M67" s="295">
        <v>0.25277777777777777</v>
      </c>
      <c r="N67" s="295">
        <v>0.2722222222222222</v>
      </c>
      <c r="O67" s="293">
        <v>20</v>
      </c>
      <c r="P67" s="415">
        <f t="shared" si="20"/>
        <v>27.999999999999979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1512</v>
      </c>
      <c r="H68" s="291">
        <f t="shared" si="19"/>
        <v>27051.054545454546</v>
      </c>
      <c r="I68" s="412"/>
      <c r="J68" s="292">
        <v>3</v>
      </c>
      <c r="K68" s="293">
        <f t="shared" si="17"/>
        <v>3128.2758620689769</v>
      </c>
      <c r="L68" s="294">
        <f t="shared" si="18"/>
        <v>1042.758620689659</v>
      </c>
      <c r="M68" s="295">
        <v>0.28611111111111115</v>
      </c>
      <c r="N68" s="295">
        <v>0.30624999999999997</v>
      </c>
      <c r="O68" s="293">
        <v>20</v>
      </c>
      <c r="P68" s="415">
        <f t="shared" si="20"/>
        <v>28.999999999999897</v>
      </c>
      <c r="Q68" s="296">
        <v>0.30624999999999997</v>
      </c>
      <c r="R68" s="296">
        <v>0.34791666666666665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2770</v>
      </c>
      <c r="H69" s="291">
        <f t="shared" si="19"/>
        <v>46148.2</v>
      </c>
      <c r="I69" s="412"/>
      <c r="J69" s="292">
        <v>4</v>
      </c>
      <c r="K69" s="293">
        <f t="shared" si="17"/>
        <v>3258.8235294117658</v>
      </c>
      <c r="L69" s="294">
        <f t="shared" si="18"/>
        <v>814.70588235294144</v>
      </c>
      <c r="M69" s="295">
        <v>0.36527777777777781</v>
      </c>
      <c r="N69" s="295">
        <v>0.40069444444444446</v>
      </c>
      <c r="O69" s="293">
        <v>25</v>
      </c>
      <c r="P69" s="415">
        <f t="shared" si="20"/>
        <v>50.999999999999979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4229</v>
      </c>
      <c r="H70" s="291">
        <f t="shared" si="19"/>
        <v>60414.285714285703</v>
      </c>
      <c r="I70" s="412"/>
      <c r="J70" s="292">
        <v>3</v>
      </c>
      <c r="K70" s="293">
        <f t="shared" si="17"/>
        <v>3211.8987341772104</v>
      </c>
      <c r="L70" s="294">
        <f t="shared" si="18"/>
        <v>1070.6329113924035</v>
      </c>
      <c r="M70" s="295">
        <v>0.4145833333333333</v>
      </c>
      <c r="N70" s="295">
        <v>0.4694444444444445</v>
      </c>
      <c r="O70" s="293">
        <v>20</v>
      </c>
      <c r="P70" s="415">
        <f t="shared" si="20"/>
        <v>79.000000000000114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3142.5673454420225</v>
      </c>
      <c r="L75" s="303">
        <f>AVERAGE(L65:L74)</f>
        <v>960.78665159781849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1330</v>
      </c>
      <c r="H92" s="291">
        <f t="shared" ref="H92:H99" si="22">F92*G92</f>
        <v>32638.199999999997</v>
      </c>
      <c r="I92" s="412"/>
      <c r="J92" s="292">
        <v>3</v>
      </c>
      <c r="K92" s="293">
        <f>G92/P92*60</f>
        <v>2279.9999999999977</v>
      </c>
      <c r="L92" s="294">
        <f t="shared" ref="L92:L94" si="23">K92/J92</f>
        <v>759.9999999999992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731</v>
      </c>
      <c r="H93" s="291">
        <f t="shared" si="22"/>
        <v>17010.37</v>
      </c>
      <c r="I93" s="412"/>
      <c r="J93" s="292">
        <v>4</v>
      </c>
      <c r="K93" s="293">
        <f t="shared" ref="K93:K94" si="24">G93/P93*60</f>
        <v>2193.0000000000077</v>
      </c>
      <c r="L93" s="294">
        <f t="shared" si="23"/>
        <v>548.25000000000193</v>
      </c>
      <c r="M93" s="295">
        <v>0.76041666666666663</v>
      </c>
      <c r="N93" s="295">
        <v>0.77430555555555547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1953</v>
      </c>
      <c r="H94" s="291">
        <f t="shared" si="22"/>
        <v>47516.49</v>
      </c>
      <c r="I94" s="412"/>
      <c r="J94" s="292">
        <v>4</v>
      </c>
      <c r="K94" s="293">
        <f t="shared" si="24"/>
        <v>2343.6000000000081</v>
      </c>
      <c r="L94" s="294">
        <f t="shared" si="23"/>
        <v>585.90000000000202</v>
      </c>
      <c r="M94" s="295">
        <v>0.78819444444444453</v>
      </c>
      <c r="N94" s="295">
        <v>0.82291666666666663</v>
      </c>
      <c r="O94" s="289">
        <v>20</v>
      </c>
      <c r="P94" s="415">
        <f>(N94-M94)*24*60</f>
        <v>49.999999999999822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2272.2000000000044</v>
      </c>
      <c r="L100" s="303">
        <f>AVERAGE(L92:L99)</f>
        <v>631.38333333333446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849</v>
      </c>
      <c r="H101" s="291">
        <f t="shared" ref="H101:H110" si="25">F101*G101</f>
        <v>21250.47</v>
      </c>
      <c r="I101" s="412"/>
      <c r="J101" s="292">
        <v>4</v>
      </c>
      <c r="K101" s="293">
        <f>G101/P101*60</f>
        <v>3396.0000000000118</v>
      </c>
      <c r="L101" s="294">
        <f t="shared" ref="L101:L105" si="26">K101/J101</f>
        <v>849.00000000000296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2755</v>
      </c>
      <c r="H102" s="291">
        <f t="shared" si="25"/>
        <v>78710.350000000006</v>
      </c>
      <c r="I102" s="412"/>
      <c r="J102" s="292">
        <v>3</v>
      </c>
      <c r="K102" s="293">
        <f t="shared" ref="K102:K105" si="28">G102/P102*60</f>
        <v>3005.4545454545473</v>
      </c>
      <c r="L102" s="294">
        <f t="shared" si="26"/>
        <v>1001.8181818181824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1433</v>
      </c>
      <c r="H103" s="291">
        <f t="shared" si="25"/>
        <v>35567.06</v>
      </c>
      <c r="I103" s="412"/>
      <c r="J103" s="292">
        <v>4</v>
      </c>
      <c r="K103" s="293">
        <f t="shared" si="28"/>
        <v>2865.999999999995</v>
      </c>
      <c r="L103" s="294">
        <f t="shared" si="26"/>
        <v>716.49999999999875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27"/>
        <v>30.000000000000053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1570</v>
      </c>
      <c r="H104" s="291">
        <f t="shared" si="25"/>
        <v>47100</v>
      </c>
      <c r="I104" s="412"/>
      <c r="J104" s="292">
        <v>3</v>
      </c>
      <c r="K104" s="293">
        <f t="shared" si="28"/>
        <v>3139.9999999999945</v>
      </c>
      <c r="L104" s="294">
        <f t="shared" si="26"/>
        <v>1046.6666666666649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7998</v>
      </c>
      <c r="H105" s="291">
        <f t="shared" si="25"/>
        <v>114257.14285714284</v>
      </c>
      <c r="I105" s="412"/>
      <c r="J105" s="292">
        <v>3</v>
      </c>
      <c r="K105" s="293">
        <f t="shared" si="28"/>
        <v>2999.2499998472431</v>
      </c>
      <c r="L105" s="294">
        <f t="shared" si="26"/>
        <v>999.74999994908103</v>
      </c>
      <c r="M105" s="295">
        <v>46212.909722222219</v>
      </c>
      <c r="N105" s="295">
        <v>46213.020833333336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5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5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3081.3409090603582</v>
      </c>
      <c r="L111" s="303">
        <f>AVERAGE(L101:L110)</f>
        <v>922.74696968678597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1152</v>
      </c>
      <c r="H112" s="329">
        <f t="shared" si="13"/>
        <v>19238.399999999998</v>
      </c>
      <c r="I112" s="412"/>
      <c r="J112" s="292">
        <v>3</v>
      </c>
      <c r="K112" s="293">
        <f t="shared" ref="K112:K118" si="29">G112/P112*60</f>
        <v>2764.799999999992</v>
      </c>
      <c r="L112" s="294">
        <f t="shared" ref="L112:L118" si="30">K112/J112</f>
        <v>921.59999999999729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1083</v>
      </c>
      <c r="H113" s="329">
        <f t="shared" si="13"/>
        <v>19688.939999999999</v>
      </c>
      <c r="I113" s="412"/>
      <c r="J113" s="292">
        <v>4</v>
      </c>
      <c r="K113" s="293">
        <f t="shared" si="29"/>
        <v>2599.1999999999925</v>
      </c>
      <c r="L113" s="294">
        <f t="shared" si="30"/>
        <v>649.79999999999814</v>
      </c>
      <c r="M113" s="295">
        <v>0.75347222222222221</v>
      </c>
      <c r="N113" s="295">
        <v>0.77083333333333337</v>
      </c>
      <c r="O113" s="289">
        <v>20</v>
      </c>
      <c r="P113" s="415">
        <f t="shared" si="31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1138</v>
      </c>
      <c r="H114" s="329">
        <f t="shared" si="13"/>
        <v>20688.84</v>
      </c>
      <c r="I114" s="412"/>
      <c r="J114" s="292">
        <v>3</v>
      </c>
      <c r="K114" s="293">
        <f t="shared" si="29"/>
        <v>2731.1999999999921</v>
      </c>
      <c r="L114" s="294">
        <f t="shared" si="30"/>
        <v>910.39999999999736</v>
      </c>
      <c r="M114" s="295">
        <v>0.78472222222222221</v>
      </c>
      <c r="N114" s="295">
        <v>0.80208333333333337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5312</v>
      </c>
      <c r="H115" s="329">
        <f t="shared" si="13"/>
        <v>88497.919999999998</v>
      </c>
      <c r="I115" s="412"/>
      <c r="J115" s="292">
        <v>4</v>
      </c>
      <c r="K115" s="293">
        <f t="shared" si="29"/>
        <v>3035.4285714285729</v>
      </c>
      <c r="L115" s="294">
        <f t="shared" si="30"/>
        <v>758.85714285714323</v>
      </c>
      <c r="M115" s="295">
        <v>0.81597222222222221</v>
      </c>
      <c r="N115" s="295">
        <v>0.88888888888888884</v>
      </c>
      <c r="O115" s="289">
        <v>20</v>
      </c>
      <c r="P115" s="415">
        <f t="shared" si="31"/>
        <v>104.99999999999994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1036</v>
      </c>
      <c r="H116" s="329">
        <f t="shared" si="13"/>
        <v>23083.963636363635</v>
      </c>
      <c r="I116" s="412"/>
      <c r="J116" s="292">
        <v>4</v>
      </c>
      <c r="K116" s="293">
        <f t="shared" si="29"/>
        <v>3108.0000000000109</v>
      </c>
      <c r="L116" s="294">
        <f t="shared" si="30"/>
        <v>777.00000000000273</v>
      </c>
      <c r="M116" s="295">
        <v>0.90277777777777779</v>
      </c>
      <c r="N116" s="331">
        <v>0.91666666666666663</v>
      </c>
      <c r="O116" s="289">
        <v>20</v>
      </c>
      <c r="P116" s="415">
        <f t="shared" si="31"/>
        <v>19.999999999999929</v>
      </c>
      <c r="Q116" s="296">
        <v>0.91666666666666663</v>
      </c>
      <c r="R116" s="296">
        <v>0.95833333333333337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3528</v>
      </c>
      <c r="H117" s="329">
        <f t="shared" ref="H117:H123" si="32">F117*G117</f>
        <v>63119.127272727274</v>
      </c>
      <c r="I117" s="412"/>
      <c r="J117" s="292">
        <v>3</v>
      </c>
      <c r="K117" s="293">
        <f t="shared" si="29"/>
        <v>3023.9999996479601</v>
      </c>
      <c r="L117" s="294">
        <f t="shared" si="30"/>
        <v>1007.9999998826534</v>
      </c>
      <c r="M117" s="295">
        <v>46212.972222222219</v>
      </c>
      <c r="N117" s="295">
        <v>46213.020833333336</v>
      </c>
      <c r="O117" s="293">
        <v>20</v>
      </c>
      <c r="P117" s="415">
        <f t="shared" si="31"/>
        <v>70.000000008149073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5820</v>
      </c>
      <c r="H118" s="329">
        <f t="shared" si="32"/>
        <v>81654.599999999991</v>
      </c>
      <c r="I118" s="412"/>
      <c r="J118" s="292">
        <v>3</v>
      </c>
      <c r="K118" s="293">
        <f t="shared" si="29"/>
        <v>3036.5217391304354</v>
      </c>
      <c r="L118" s="294">
        <f t="shared" si="30"/>
        <v>1012.1739130434785</v>
      </c>
      <c r="M118" s="295">
        <v>3.4722222222222224E-2</v>
      </c>
      <c r="N118" s="295">
        <v>0.11458333333333333</v>
      </c>
      <c r="O118" s="293">
        <v>20</v>
      </c>
      <c r="P118" s="415">
        <f t="shared" si="31"/>
        <v>114.99999999999999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2899.8786157438512</v>
      </c>
      <c r="L124" s="303">
        <f>AVERAGE(L112:L123)</f>
        <v>862.54729368332426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25" activePane="bottomLeft" state="frozen"/>
      <selection pane="bottomLeft" activeCell="R137" sqref="R137"/>
      <selection activeCell="AA145" sqref="AA145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190622</v>
      </c>
      <c r="F1" s="421" t="s">
        <v>4</v>
      </c>
      <c r="G1" s="30">
        <f>SUM(H5:H173)</f>
        <v>7566620.6674429085</v>
      </c>
      <c r="H1" s="417" t="s">
        <v>166</v>
      </c>
      <c r="I1" s="31">
        <f>M17+M30+M43+M56+M69+M82+M95+M108+M121+M134+M147+M160+M173</f>
        <v>194.46626984126985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341</v>
      </c>
      <c r="B2" s="446"/>
      <c r="C2" s="420"/>
      <c r="D2" s="420" t="s">
        <v>84</v>
      </c>
      <c r="E2" s="34">
        <f>AVERAGE(O17,O30,O43,O56,O69,O82,O95,O108,O121,O134,O147,O160,O173)</f>
        <v>128.89613763416168</v>
      </c>
      <c r="F2" s="35" t="s">
        <v>85</v>
      </c>
      <c r="G2" s="36">
        <f>G1/E1</f>
        <v>39.694372461955645</v>
      </c>
      <c r="H2" s="417" t="s">
        <v>176</v>
      </c>
      <c r="I2" s="417">
        <f>COUNT(I5:I173)</f>
        <v>12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7</v>
      </c>
      <c r="AE2" s="38">
        <f>AE17+AE30+AE43+AE56+AE69+AE82+AE95+AE108+AE121+AE134+AE147+AE160+AE173</f>
        <v>4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6005.6799999999994</v>
      </c>
      <c r="H5" s="45">
        <f t="shared" ref="H5:H16" si="0">F5*G5</f>
        <v>227194.87439999997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1" si="1">G5/W5*60</f>
        <v>2324.7793548387094</v>
      </c>
      <c r="O5" s="47">
        <f t="shared" ref="O5:O11" si="2">N5/M5</f>
        <v>116.23896774193547</v>
      </c>
      <c r="P5" s="48">
        <f t="shared" ref="P5:P11" si="3">M5-J5</f>
        <v>0</v>
      </c>
      <c r="Q5" s="49">
        <f t="shared" ref="Q5:Q11" si="4">O5-L5</f>
        <v>-3.7610322580645317</v>
      </c>
      <c r="R5" s="425">
        <f t="shared" ref="R5:R11" si="5">O5/L5</f>
        <v>0.9686580645161289</v>
      </c>
      <c r="S5" s="459">
        <f>R17</f>
        <v>0.90509502713659262</v>
      </c>
      <c r="T5" s="89">
        <v>0.25</v>
      </c>
      <c r="U5" s="89">
        <v>0.3576388888888889</v>
      </c>
      <c r="V5" s="421">
        <v>5</v>
      </c>
      <c r="W5" s="418">
        <f>(U5-T5)*24*60</f>
        <v>155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-75.220645161290577</v>
      </c>
      <c r="AG5" s="425">
        <f t="shared" ref="AG5:AG70" si="7">N5/K5</f>
        <v>0.9686580645161289</v>
      </c>
      <c r="AH5" s="459">
        <f>AG17</f>
        <v>0.89718629364015279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5204.8999999999996</v>
      </c>
      <c r="H6" s="45">
        <f t="shared" si="0"/>
        <v>215534.90899999996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2183.8741258741261</v>
      </c>
      <c r="O6" s="47">
        <f t="shared" si="2"/>
        <v>114.94074346705926</v>
      </c>
      <c r="P6" s="48">
        <f t="shared" si="3"/>
        <v>0</v>
      </c>
      <c r="Q6" s="49">
        <f t="shared" si="4"/>
        <v>-20.375046006624956</v>
      </c>
      <c r="R6" s="425">
        <f t="shared" si="5"/>
        <v>0.84942595327659509</v>
      </c>
      <c r="S6" s="459"/>
      <c r="T6" s="89">
        <v>0.37430555555555556</v>
      </c>
      <c r="U6" s="89">
        <v>0.47361111111111109</v>
      </c>
      <c r="V6" s="421">
        <v>24</v>
      </c>
      <c r="W6" s="418">
        <f t="shared" ref="W6:W17" si="8">(U6-T6)*24*60</f>
        <v>142.99999999999997</v>
      </c>
      <c r="X6" s="53">
        <v>0.36249999999999999</v>
      </c>
      <c r="Y6" s="53">
        <v>0.37361111111111112</v>
      </c>
      <c r="Z6" s="54"/>
      <c r="AA6" s="54"/>
      <c r="AB6" s="447"/>
      <c r="AC6" s="447"/>
      <c r="AD6" s="435">
        <v>1</v>
      </c>
      <c r="AE6" s="435"/>
      <c r="AF6" s="48">
        <f t="shared" si="6"/>
        <v>-387.12587412587391</v>
      </c>
      <c r="AG6" s="425">
        <f t="shared" si="7"/>
        <v>0.84942595327659509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3557</v>
      </c>
      <c r="H7" s="45">
        <f t="shared" si="0"/>
        <v>127660.73</v>
      </c>
      <c r="I7" s="418"/>
      <c r="J7" s="46">
        <v>18</v>
      </c>
      <c r="K7" s="44">
        <v>2571</v>
      </c>
      <c r="L7" s="47">
        <v>142.83333333333334</v>
      </c>
      <c r="M7" s="419">
        <v>17</v>
      </c>
      <c r="N7" s="44">
        <f t="shared" si="1"/>
        <v>2371.3333333333335</v>
      </c>
      <c r="O7" s="47">
        <f t="shared" si="2"/>
        <v>139.49019607843138</v>
      </c>
      <c r="P7" s="48">
        <f t="shared" si="3"/>
        <v>-1</v>
      </c>
      <c r="Q7" s="49">
        <f t="shared" si="4"/>
        <v>-3.3431372549019613</v>
      </c>
      <c r="R7" s="425">
        <f t="shared" si="5"/>
        <v>0.97659413823872609</v>
      </c>
      <c r="S7" s="459"/>
      <c r="T7" s="89">
        <v>0.51388888888888884</v>
      </c>
      <c r="U7" s="89">
        <v>0.57638888888888884</v>
      </c>
      <c r="V7" s="421">
        <v>5</v>
      </c>
      <c r="W7" s="418">
        <f t="shared" si="8"/>
        <v>90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-199.66666666666652</v>
      </c>
      <c r="AG7" s="425">
        <f t="shared" si="7"/>
        <v>0.92233890833657473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1177</v>
      </c>
      <c r="H8" s="45">
        <f t="shared" si="0"/>
        <v>45891.23</v>
      </c>
      <c r="I8" s="418"/>
      <c r="J8" s="46">
        <v>18</v>
      </c>
      <c r="K8" s="44">
        <v>2571</v>
      </c>
      <c r="L8" s="47">
        <v>142.83333333333334</v>
      </c>
      <c r="M8" s="419">
        <v>17</v>
      </c>
      <c r="N8" s="44">
        <f t="shared" si="1"/>
        <v>2278.0645161290286</v>
      </c>
      <c r="O8" s="47">
        <f t="shared" si="2"/>
        <v>134.00379506641343</v>
      </c>
      <c r="P8" s="48">
        <f t="shared" si="3"/>
        <v>-1</v>
      </c>
      <c r="Q8" s="49">
        <f t="shared" si="4"/>
        <v>-8.8295382669199114</v>
      </c>
      <c r="R8" s="425">
        <f t="shared" si="5"/>
        <v>0.93818292928644165</v>
      </c>
      <c r="S8" s="459"/>
      <c r="T8" s="89">
        <v>0.58124999999999993</v>
      </c>
      <c r="U8" s="89">
        <v>0.60277777777777775</v>
      </c>
      <c r="V8" s="421">
        <v>7</v>
      </c>
      <c r="W8" s="418">
        <f t="shared" si="8"/>
        <v>31.00000000000005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-292.93548387097144</v>
      </c>
      <c r="AG8" s="425">
        <f t="shared" si="7"/>
        <v>0.88606165543719506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1985</v>
      </c>
      <c r="H9" s="45">
        <f t="shared" si="0"/>
        <v>57287.1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2335.2941176470595</v>
      </c>
      <c r="O9" s="47">
        <f t="shared" si="2"/>
        <v>137.37024221453291</v>
      </c>
      <c r="P9" s="48">
        <f t="shared" si="3"/>
        <v>0</v>
      </c>
      <c r="Q9" s="49">
        <f t="shared" si="4"/>
        <v>-13.865051903114164</v>
      </c>
      <c r="R9" s="425">
        <f t="shared" si="5"/>
        <v>0.90832132152744427</v>
      </c>
      <c r="S9" s="459"/>
      <c r="T9" s="89">
        <v>0.60763888888888884</v>
      </c>
      <c r="U9" s="89">
        <v>0.64305555555555549</v>
      </c>
      <c r="V9" s="421">
        <v>7</v>
      </c>
      <c r="W9" s="418">
        <f t="shared" si="8"/>
        <v>50.999999999999979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-235.70588235294053</v>
      </c>
      <c r="AG9" s="425">
        <f t="shared" si="7"/>
        <v>0.90832132152744438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3206</v>
      </c>
      <c r="H10" s="45">
        <f t="shared" si="0"/>
        <v>99738.66</v>
      </c>
      <c r="I10" s="418"/>
      <c r="J10" s="46">
        <v>18</v>
      </c>
      <c r="K10" s="44">
        <v>2769</v>
      </c>
      <c r="L10" s="47">
        <v>153.83333333333334</v>
      </c>
      <c r="M10" s="419">
        <v>19</v>
      </c>
      <c r="N10" s="44">
        <f t="shared" si="1"/>
        <v>2498.1818181818167</v>
      </c>
      <c r="O10" s="47">
        <f t="shared" si="2"/>
        <v>131.48325358851667</v>
      </c>
      <c r="P10" s="48">
        <f t="shared" si="3"/>
        <v>1</v>
      </c>
      <c r="Q10" s="49">
        <f t="shared" si="4"/>
        <v>-22.350079744816668</v>
      </c>
      <c r="R10" s="425">
        <f t="shared" si="5"/>
        <v>0.85471237435655467</v>
      </c>
      <c r="S10" s="460"/>
      <c r="T10" s="89">
        <v>0.65902777777777777</v>
      </c>
      <c r="U10" s="89">
        <v>0.71250000000000002</v>
      </c>
      <c r="V10" s="421">
        <v>23</v>
      </c>
      <c r="W10" s="418">
        <f t="shared" si="8"/>
        <v>77.000000000000043</v>
      </c>
      <c r="X10" s="53">
        <v>0.64722222222222225</v>
      </c>
      <c r="Y10" s="53">
        <v>0.65833333333333333</v>
      </c>
      <c r="Z10" s="54"/>
      <c r="AA10" s="54"/>
      <c r="AB10" s="447"/>
      <c r="AC10" s="447"/>
      <c r="AD10" s="435"/>
      <c r="AE10" s="435"/>
      <c r="AF10" s="48">
        <f t="shared" si="6"/>
        <v>-270.81818181818335</v>
      </c>
      <c r="AG10" s="425">
        <f t="shared" si="7"/>
        <v>0.90219639515414107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334</v>
      </c>
      <c r="E11" s="43"/>
      <c r="F11" s="343">
        <v>41.41</v>
      </c>
      <c r="G11" s="44">
        <v>1925.1000000000001</v>
      </c>
      <c r="H11" s="45">
        <f t="shared" si="0"/>
        <v>79718.391000000003</v>
      </c>
      <c r="I11" s="418"/>
      <c r="J11" s="46">
        <v>19</v>
      </c>
      <c r="K11" s="44">
        <v>2571</v>
      </c>
      <c r="L11" s="47">
        <v>135.31578947368422</v>
      </c>
      <c r="M11" s="419">
        <v>19</v>
      </c>
      <c r="N11" s="44">
        <f t="shared" si="1"/>
        <v>2179.3584905660391</v>
      </c>
      <c r="O11" s="47">
        <f t="shared" si="2"/>
        <v>114.70307845084416</v>
      </c>
      <c r="P11" s="48">
        <f t="shared" si="3"/>
        <v>0</v>
      </c>
      <c r="Q11" s="49">
        <f t="shared" si="4"/>
        <v>-20.61271102284006</v>
      </c>
      <c r="R11" s="425">
        <f t="shared" si="5"/>
        <v>0.84766958015015126</v>
      </c>
      <c r="S11" s="460"/>
      <c r="T11" s="89">
        <v>0.71805555555555556</v>
      </c>
      <c r="U11" s="89">
        <v>0.75486111111111109</v>
      </c>
      <c r="V11" s="421">
        <v>8</v>
      </c>
      <c r="W11" s="418">
        <f t="shared" si="8"/>
        <v>52.999999999999972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-391.64150943396089</v>
      </c>
      <c r="AG11" s="425">
        <f t="shared" si="7"/>
        <v>0.84766958015015137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18.428571428571427</v>
      </c>
      <c r="K17" s="70">
        <v>2574.8571428571427</v>
      </c>
      <c r="L17" s="73">
        <v>140.19526758071652</v>
      </c>
      <c r="M17" s="70">
        <f t="shared" ref="M17:O17" si="9">AVERAGE(M5:M16)</f>
        <v>18.285714285714285</v>
      </c>
      <c r="N17" s="70">
        <f t="shared" si="9"/>
        <v>2310.1265366528733</v>
      </c>
      <c r="O17" s="73">
        <f t="shared" si="9"/>
        <v>126.89003951539048</v>
      </c>
      <c r="P17" s="65">
        <f t="shared" ref="P17:P24" si="10">M17-J17</f>
        <v>-0.14285714285714235</v>
      </c>
      <c r="Q17" s="74">
        <f t="shared" ref="Q17:Q24" si="11">O17-L17</f>
        <v>-13.305228065326034</v>
      </c>
      <c r="R17" s="75">
        <f>O17/L17</f>
        <v>0.90509502713659262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-264.73060620426941</v>
      </c>
      <c r="AG17" s="426">
        <f t="shared" si="7"/>
        <v>0.89718629364015279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915</v>
      </c>
      <c r="H18" s="84">
        <f t="shared" ref="H18:H29" si="12">F18*G18</f>
        <v>25162.5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1525.0000000000002</v>
      </c>
      <c r="O18" s="86">
        <f t="shared" ref="O18:O24" si="14">N18/M18</f>
        <v>127.08333333333336</v>
      </c>
      <c r="P18" s="54">
        <f t="shared" si="10"/>
        <v>0</v>
      </c>
      <c r="Q18" s="88">
        <f t="shared" si="11"/>
        <v>-39.5833333333333</v>
      </c>
      <c r="R18" s="428">
        <f t="shared" ref="R18:R24" si="15">O18/L18</f>
        <v>0.76250000000000018</v>
      </c>
      <c r="S18" s="468">
        <f>R30</f>
        <v>0.88590577567124917</v>
      </c>
      <c r="T18" s="89">
        <v>0.125</v>
      </c>
      <c r="U18" s="89">
        <v>0.15</v>
      </c>
      <c r="V18" s="435">
        <v>5</v>
      </c>
      <c r="W18" s="90">
        <f>(U18-T18)*24*60</f>
        <v>35.999999999999993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-474.99999999999977</v>
      </c>
      <c r="AG18" s="92">
        <f t="shared" si="7"/>
        <v>0.76250000000000007</v>
      </c>
      <c r="AH18" s="469">
        <f>AG30</f>
        <v>0.88822700795449716</v>
      </c>
    </row>
    <row r="19" spans="1:34" ht="19.149999999999999" customHeight="1">
      <c r="A19" s="467"/>
      <c r="B19" s="432" t="s">
        <v>193</v>
      </c>
      <c r="C19" s="431"/>
      <c r="D19" s="82" t="s">
        <v>195</v>
      </c>
      <c r="E19" s="83"/>
      <c r="F19" s="343">
        <v>46.93</v>
      </c>
      <c r="G19" s="57">
        <v>2747</v>
      </c>
      <c r="H19" s="84">
        <f t="shared" si="12"/>
        <v>128916.71</v>
      </c>
      <c r="I19" s="435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2168.6842105263154</v>
      </c>
      <c r="O19" s="95">
        <f t="shared" si="14"/>
        <v>103.27067669172931</v>
      </c>
      <c r="P19" s="54">
        <f t="shared" si="10"/>
        <v>0</v>
      </c>
      <c r="Q19" s="88">
        <f t="shared" si="11"/>
        <v>-11.015037593984985</v>
      </c>
      <c r="R19" s="428">
        <f t="shared" si="15"/>
        <v>0.90361842105263135</v>
      </c>
      <c r="S19" s="468"/>
      <c r="T19" s="89">
        <v>0.15486111111111112</v>
      </c>
      <c r="U19" s="89">
        <v>0.2076388888888889</v>
      </c>
      <c r="V19" s="435">
        <v>7</v>
      </c>
      <c r="W19" s="90">
        <f>(U19-T19)*24*60</f>
        <v>76.000000000000014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-231.31578947368462</v>
      </c>
      <c r="AG19" s="425">
        <f t="shared" si="7"/>
        <v>0.90361842105263146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2147</v>
      </c>
      <c r="H20" s="84">
        <f t="shared" si="12"/>
        <v>92621.58</v>
      </c>
      <c r="I20" s="435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1400.2173913043484</v>
      </c>
      <c r="O20" s="95">
        <f t="shared" si="14"/>
        <v>87.513586956521777</v>
      </c>
      <c r="P20" s="54">
        <f t="shared" si="10"/>
        <v>-1</v>
      </c>
      <c r="Q20" s="88">
        <f t="shared" si="11"/>
        <v>-0.72170716112528055</v>
      </c>
      <c r="R20" s="428">
        <f t="shared" si="15"/>
        <v>0.99182065217391346</v>
      </c>
      <c r="S20" s="468"/>
      <c r="T20" s="89">
        <v>0.22361111111111112</v>
      </c>
      <c r="U20" s="89">
        <v>0.28749999999999998</v>
      </c>
      <c r="V20" s="435">
        <v>23</v>
      </c>
      <c r="W20" s="90">
        <f t="shared" ref="W20:W29" si="16">(U20-T20)*24*60</f>
        <v>91.999999999999957</v>
      </c>
      <c r="X20" s="96">
        <v>0.21180555555555555</v>
      </c>
      <c r="Y20" s="96">
        <v>0.22222222222222221</v>
      </c>
      <c r="Z20" s="54"/>
      <c r="AA20" s="54"/>
      <c r="AB20" s="447"/>
      <c r="AC20" s="447"/>
      <c r="AD20" s="435"/>
      <c r="AE20" s="435"/>
      <c r="AF20" s="91">
        <f t="shared" si="6"/>
        <v>-99.782608695651561</v>
      </c>
      <c r="AG20" s="92">
        <f t="shared" si="7"/>
        <v>0.93347826086956565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209</v>
      </c>
      <c r="E21" s="43"/>
      <c r="F21" s="343">
        <v>49.91</v>
      </c>
      <c r="G21" s="44">
        <v>3102</v>
      </c>
      <c r="H21" s="84">
        <f t="shared" si="12"/>
        <v>154820.81999999998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1431.6923076923074</v>
      </c>
      <c r="O21" s="95">
        <f t="shared" si="14"/>
        <v>84.217194570135732</v>
      </c>
      <c r="P21" s="54">
        <f t="shared" si="10"/>
        <v>0</v>
      </c>
      <c r="Q21" s="88">
        <f t="shared" si="11"/>
        <v>-7.8416289592760364</v>
      </c>
      <c r="R21" s="428">
        <f t="shared" si="15"/>
        <v>0.91481936593757662</v>
      </c>
      <c r="S21" s="468"/>
      <c r="T21" s="89">
        <v>0.29236111111111107</v>
      </c>
      <c r="U21" s="89">
        <v>0.38263888888888886</v>
      </c>
      <c r="V21" s="435">
        <v>7</v>
      </c>
      <c r="W21" s="90">
        <f t="shared" si="16"/>
        <v>130.00000000000003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-133.30769230769261</v>
      </c>
      <c r="AG21" s="425">
        <f t="shared" si="7"/>
        <v>0.91481936593757662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208</v>
      </c>
      <c r="E22" s="43"/>
      <c r="F22" s="343">
        <v>44.3</v>
      </c>
      <c r="G22" s="44">
        <v>2737</v>
      </c>
      <c r="H22" s="84">
        <f t="shared" si="12"/>
        <v>121249.09999999999</v>
      </c>
      <c r="I22" s="421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1403.5897435897436</v>
      </c>
      <c r="O22" s="95">
        <f t="shared" si="14"/>
        <v>77.977207977207982</v>
      </c>
      <c r="P22" s="54">
        <f t="shared" si="10"/>
        <v>0</v>
      </c>
      <c r="Q22" s="88">
        <f t="shared" si="11"/>
        <v>-8.9672364672364608</v>
      </c>
      <c r="R22" s="428">
        <f t="shared" si="15"/>
        <v>0.89686245596788738</v>
      </c>
      <c r="S22" s="468"/>
      <c r="T22" s="89">
        <v>0.39861111111111108</v>
      </c>
      <c r="U22" s="89">
        <v>0.47986111111111107</v>
      </c>
      <c r="V22" s="435">
        <v>23</v>
      </c>
      <c r="W22" s="90">
        <f t="shared" si="16"/>
        <v>116.99999999999999</v>
      </c>
      <c r="X22" s="96">
        <v>0.38750000000000001</v>
      </c>
      <c r="Y22" s="96">
        <v>0.3972222222222222</v>
      </c>
      <c r="Z22" s="54"/>
      <c r="AA22" s="54"/>
      <c r="AB22" s="447"/>
      <c r="AC22" s="447"/>
      <c r="AD22" s="435"/>
      <c r="AE22" s="435"/>
      <c r="AF22" s="91">
        <f t="shared" si="6"/>
        <v>-161.41025641025635</v>
      </c>
      <c r="AG22" s="92">
        <f t="shared" si="7"/>
        <v>0.89686245596788727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4309</v>
      </c>
      <c r="H23" s="84">
        <f t="shared" si="12"/>
        <v>165810.31999999998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2510.0970873786418</v>
      </c>
      <c r="O23" s="95">
        <f t="shared" si="14"/>
        <v>132.11037301992852</v>
      </c>
      <c r="P23" s="54">
        <f t="shared" si="10"/>
        <v>0</v>
      </c>
      <c r="Q23" s="88">
        <f t="shared" si="11"/>
        <v>-13.626469085334634</v>
      </c>
      <c r="R23" s="428">
        <f t="shared" si="15"/>
        <v>0.9064994898442188</v>
      </c>
      <c r="S23" s="468"/>
      <c r="T23" s="89">
        <v>0.52013888888888882</v>
      </c>
      <c r="U23" s="89">
        <v>0.59166666666666656</v>
      </c>
      <c r="V23" s="435">
        <v>5</v>
      </c>
      <c r="W23" s="90">
        <f t="shared" si="16"/>
        <v>102.99999999999996</v>
      </c>
      <c r="X23" s="96"/>
      <c r="Y23" s="96"/>
      <c r="Z23" s="54"/>
      <c r="AA23" s="54"/>
      <c r="AB23" s="447"/>
      <c r="AC23" s="447"/>
      <c r="AD23" s="435"/>
      <c r="AE23" s="435">
        <v>1</v>
      </c>
      <c r="AF23" s="48">
        <f t="shared" si="6"/>
        <v>-258.90291262135815</v>
      </c>
      <c r="AG23" s="425">
        <f t="shared" si="7"/>
        <v>0.9064994898442188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1991.6000000000001</v>
      </c>
      <c r="H24" s="84">
        <f t="shared" si="12"/>
        <v>73151.467999999993</v>
      </c>
      <c r="I24" s="4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2172.6545454545471</v>
      </c>
      <c r="O24" s="95">
        <f t="shared" si="14"/>
        <v>120.7030303030304</v>
      </c>
      <c r="P24" s="54">
        <f t="shared" si="10"/>
        <v>0</v>
      </c>
      <c r="Q24" s="88">
        <f t="shared" si="11"/>
        <v>-12.63030303030294</v>
      </c>
      <c r="R24" s="428">
        <f t="shared" si="15"/>
        <v>0.90527272727272801</v>
      </c>
      <c r="S24" s="468"/>
      <c r="T24" s="89">
        <v>0.60694444444444429</v>
      </c>
      <c r="U24" s="89">
        <v>0.64513888888888871</v>
      </c>
      <c r="V24" s="435">
        <v>22</v>
      </c>
      <c r="W24" s="90">
        <f t="shared" si="16"/>
        <v>54.999999999999964</v>
      </c>
      <c r="X24" s="96">
        <v>0.59583333333333333</v>
      </c>
      <c r="Y24" s="96">
        <v>0.60555555555555551</v>
      </c>
      <c r="Z24" s="54"/>
      <c r="AA24" s="54"/>
      <c r="AB24" s="447"/>
      <c r="AC24" s="447"/>
      <c r="AD24" s="435"/>
      <c r="AE24" s="435"/>
      <c r="AF24" s="91">
        <f t="shared" si="6"/>
        <v>-227.34545454545287</v>
      </c>
      <c r="AG24" s="92">
        <f t="shared" si="7"/>
        <v>0.90527272727272801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1801.7050408494149</v>
      </c>
      <c r="O30" s="104">
        <f t="shared" si="17"/>
        <v>104.69648612169817</v>
      </c>
      <c r="P30" s="54">
        <f t="shared" ref="P30:P37" si="18">M30-J30</f>
        <v>-0.14285714285714235</v>
      </c>
      <c r="Q30" s="88">
        <f t="shared" ref="Q30:Q37" si="19">O30-L30</f>
        <v>-13.48367366151335</v>
      </c>
      <c r="R30" s="105">
        <f t="shared" ref="R30:R37" si="20">O30/L30</f>
        <v>0.88590577567124917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1</v>
      </c>
      <c r="AF30" s="108">
        <f t="shared" si="6"/>
        <v>-226.72353057915643</v>
      </c>
      <c r="AG30" s="109">
        <f t="shared" ref="AG30" si="21">N30/K30</f>
        <v>0.88822700795449716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1704</v>
      </c>
      <c r="H31" s="112">
        <f t="shared" ref="H31:H40" si="22">F31*G31</f>
        <v>45156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1503.5294117647059</v>
      </c>
      <c r="O31" s="115">
        <f t="shared" ref="O31:O37" si="24">N31/M31</f>
        <v>125.29411764705883</v>
      </c>
      <c r="P31" s="116">
        <f t="shared" si="18"/>
        <v>0</v>
      </c>
      <c r="Q31" s="117">
        <f t="shared" si="19"/>
        <v>-41.372549019607831</v>
      </c>
      <c r="R31" s="429">
        <f t="shared" si="20"/>
        <v>0.751764705882353</v>
      </c>
      <c r="S31" s="477">
        <f>R43</f>
        <v>0.88867674913004813</v>
      </c>
      <c r="T31" s="118">
        <v>0.125</v>
      </c>
      <c r="U31" s="118">
        <v>0.17222222222222222</v>
      </c>
      <c r="V31" s="142">
        <v>5</v>
      </c>
      <c r="W31" s="119">
        <f t="shared" ref="W31:W42" si="25">(U31-T31)*24*60</f>
        <v>68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-496.47058823529414</v>
      </c>
      <c r="AG31" s="120">
        <f t="shared" si="7"/>
        <v>0.75176470588235289</v>
      </c>
      <c r="AH31" s="473">
        <f>AG43</f>
        <v>0.87660234070522691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2100</v>
      </c>
      <c r="H32" s="84">
        <f t="shared" si="22"/>
        <v>74193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2000.0000000000005</v>
      </c>
      <c r="O32" s="47">
        <f t="shared" si="24"/>
        <v>166.66666666666671</v>
      </c>
      <c r="P32" s="116">
        <f t="shared" si="18"/>
        <v>0</v>
      </c>
      <c r="Q32" s="49">
        <f t="shared" si="19"/>
        <v>-9.833333333333286</v>
      </c>
      <c r="R32" s="425">
        <f t="shared" si="20"/>
        <v>0.94428706326723355</v>
      </c>
      <c r="S32" s="468"/>
      <c r="T32" s="89">
        <v>0.1763888888888889</v>
      </c>
      <c r="U32" s="89">
        <v>0.22013888888888888</v>
      </c>
      <c r="V32" s="142">
        <v>6</v>
      </c>
      <c r="W32" s="90">
        <f t="shared" si="25"/>
        <v>62.999999999999979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-117.99999999999955</v>
      </c>
      <c r="AG32" s="425">
        <f t="shared" si="7"/>
        <v>0.94428706326723344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2952</v>
      </c>
      <c r="H33" s="84">
        <f t="shared" si="22"/>
        <v>101046.95999999999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2083.7647058823536</v>
      </c>
      <c r="O33" s="47">
        <f t="shared" si="24"/>
        <v>160.28959276018105</v>
      </c>
      <c r="P33" s="116">
        <f t="shared" si="18"/>
        <v>0</v>
      </c>
      <c r="Q33" s="49">
        <f t="shared" si="19"/>
        <v>-12.787330316742015</v>
      </c>
      <c r="R33" s="425">
        <f t="shared" si="20"/>
        <v>0.92611764705882393</v>
      </c>
      <c r="S33" s="468"/>
      <c r="T33" s="89">
        <v>0.22569444444444445</v>
      </c>
      <c r="U33" s="89">
        <v>0.28472222222222221</v>
      </c>
      <c r="V33" s="142">
        <v>8</v>
      </c>
      <c r="W33" s="90">
        <f t="shared" si="25"/>
        <v>84.999999999999972</v>
      </c>
      <c r="X33" s="123"/>
      <c r="Y33" s="123"/>
      <c r="Z33" s="124"/>
      <c r="AA33" s="124"/>
      <c r="AB33" s="447"/>
      <c r="AC33" s="447"/>
      <c r="AD33" s="435"/>
      <c r="AE33" s="435"/>
      <c r="AF33" s="48">
        <f t="shared" si="6"/>
        <v>-166.23529411764639</v>
      </c>
      <c r="AG33" s="125">
        <f t="shared" si="7"/>
        <v>0.92611764705882382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217</v>
      </c>
      <c r="E34" s="83"/>
      <c r="F34" s="343">
        <v>49.91</v>
      </c>
      <c r="G34" s="137">
        <v>3835.7200000000003</v>
      </c>
      <c r="H34" s="84">
        <f t="shared" si="22"/>
        <v>191440.78520000001</v>
      </c>
      <c r="I34" s="435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1394.8072727272731</v>
      </c>
      <c r="O34" s="47">
        <f t="shared" si="24"/>
        <v>82.047486631016071</v>
      </c>
      <c r="P34" s="116">
        <f t="shared" si="18"/>
        <v>0</v>
      </c>
      <c r="Q34" s="49">
        <f t="shared" si="19"/>
        <v>-10.011336898395697</v>
      </c>
      <c r="R34" s="425">
        <f t="shared" si="20"/>
        <v>0.89125065349985499</v>
      </c>
      <c r="S34" s="468"/>
      <c r="T34" s="89">
        <v>0.30069444444444443</v>
      </c>
      <c r="U34" s="89">
        <v>0.41527777777777775</v>
      </c>
      <c r="V34" s="137">
        <v>23</v>
      </c>
      <c r="W34" s="90">
        <f t="shared" si="25"/>
        <v>164.99999999999997</v>
      </c>
      <c r="X34" s="123">
        <v>0.28888888888888892</v>
      </c>
      <c r="Y34" s="123">
        <v>0.3</v>
      </c>
      <c r="Z34" s="124"/>
      <c r="AA34" s="124"/>
      <c r="AB34" s="447"/>
      <c r="AC34" s="447"/>
      <c r="AD34" s="435"/>
      <c r="AE34" s="435"/>
      <c r="AF34" s="48">
        <f t="shared" si="6"/>
        <v>-170.19272727272687</v>
      </c>
      <c r="AG34" s="125">
        <f t="shared" si="7"/>
        <v>0.89125065349985499</v>
      </c>
      <c r="AH34" s="459"/>
    </row>
    <row r="35" spans="1:34" ht="19.149999999999999" customHeight="1">
      <c r="A35" s="476"/>
      <c r="B35" s="121" t="s">
        <v>193</v>
      </c>
      <c r="C35" s="41"/>
      <c r="D35" s="150" t="s">
        <v>218</v>
      </c>
      <c r="E35" s="43"/>
      <c r="F35" s="343">
        <v>46.93</v>
      </c>
      <c r="G35" s="137">
        <v>1216</v>
      </c>
      <c r="H35" s="84">
        <f t="shared" si="22"/>
        <v>57066.879999999997</v>
      </c>
      <c r="I35" s="421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2084.5714285714262</v>
      </c>
      <c r="O35" s="47">
        <f t="shared" si="24"/>
        <v>115.80952380952368</v>
      </c>
      <c r="P35" s="116">
        <f t="shared" si="18"/>
        <v>-1</v>
      </c>
      <c r="Q35" s="49">
        <f t="shared" si="19"/>
        <v>-10.506265664160523</v>
      </c>
      <c r="R35" s="425">
        <f t="shared" si="20"/>
        <v>0.91682539682539588</v>
      </c>
      <c r="S35" s="468"/>
      <c r="T35" s="89">
        <v>0.45555555555555549</v>
      </c>
      <c r="U35" s="89">
        <v>0.47986111111111107</v>
      </c>
      <c r="V35" s="134">
        <v>5</v>
      </c>
      <c r="W35" s="90">
        <f t="shared" si="25"/>
        <v>35.000000000000036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6"/>
        <v>-315.42857142857383</v>
      </c>
      <c r="AG35" s="120">
        <f t="shared" si="7"/>
        <v>0.86857142857142755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219</v>
      </c>
      <c r="E36" s="83"/>
      <c r="F36" s="343">
        <v>43.96</v>
      </c>
      <c r="G36" s="134">
        <v>1564</v>
      </c>
      <c r="H36" s="84">
        <f t="shared" si="22"/>
        <v>68753.440000000002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2085.333333333333</v>
      </c>
      <c r="O36" s="47">
        <f t="shared" si="24"/>
        <v>109.75438596491226</v>
      </c>
      <c r="P36" s="116">
        <f t="shared" si="18"/>
        <v>0</v>
      </c>
      <c r="Q36" s="49">
        <f t="shared" si="19"/>
        <v>-16.561403508771946</v>
      </c>
      <c r="R36" s="425">
        <f t="shared" si="20"/>
        <v>0.86888888888888871</v>
      </c>
      <c r="S36" s="468"/>
      <c r="T36" s="89">
        <v>0.48541666666666661</v>
      </c>
      <c r="U36" s="89">
        <v>0.51666666666666661</v>
      </c>
      <c r="V36" s="134">
        <v>8</v>
      </c>
      <c r="W36" s="90">
        <f t="shared" si="25"/>
        <v>45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-314.66666666666697</v>
      </c>
      <c r="AG36" s="425">
        <f t="shared" si="7"/>
        <v>0.86888888888888871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200</v>
      </c>
      <c r="E37" s="83"/>
      <c r="F37" s="343">
        <v>37.799999999999997</v>
      </c>
      <c r="G37" s="134">
        <v>5849</v>
      </c>
      <c r="H37" s="84">
        <f t="shared" si="22"/>
        <v>221092.19999999998</v>
      </c>
      <c r="I37" s="435"/>
      <c r="J37" s="46">
        <v>20</v>
      </c>
      <c r="K37" s="44">
        <v>2769</v>
      </c>
      <c r="L37" s="47">
        <v>138.44999999999999</v>
      </c>
      <c r="M37" s="149">
        <v>19</v>
      </c>
      <c r="N37" s="44">
        <f t="shared" si="23"/>
        <v>2437.0833333333339</v>
      </c>
      <c r="O37" s="47">
        <f t="shared" si="24"/>
        <v>128.26754385964915</v>
      </c>
      <c r="P37" s="116">
        <f t="shared" si="18"/>
        <v>-1</v>
      </c>
      <c r="Q37" s="49">
        <f t="shared" si="19"/>
        <v>-10.182456140350837</v>
      </c>
      <c r="R37" s="425">
        <f t="shared" si="20"/>
        <v>0.92645391014553391</v>
      </c>
      <c r="S37" s="468"/>
      <c r="T37" s="89">
        <v>0.53263888888888888</v>
      </c>
      <c r="U37" s="89">
        <v>0.63263888888888886</v>
      </c>
      <c r="V37" s="134">
        <v>23</v>
      </c>
      <c r="W37" s="90">
        <f t="shared" si="25"/>
        <v>143.99999999999997</v>
      </c>
      <c r="X37" s="123">
        <v>0.52083333333333337</v>
      </c>
      <c r="Y37" s="123">
        <v>0.53194444444444444</v>
      </c>
      <c r="Z37" s="124"/>
      <c r="AA37" s="124"/>
      <c r="AB37" s="447"/>
      <c r="AC37" s="447"/>
      <c r="AD37" s="435"/>
      <c r="AE37" s="435">
        <v>1</v>
      </c>
      <c r="AF37" s="48">
        <f t="shared" si="6"/>
        <v>-331.91666666666606</v>
      </c>
      <c r="AG37" s="125">
        <f t="shared" si="7"/>
        <v>0.88013121463825716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16</v>
      </c>
      <c r="K43" s="101">
        <v>2214.5714285714284</v>
      </c>
      <c r="L43" s="104">
        <v>142.76914174576714</v>
      </c>
      <c r="M43" s="101">
        <f t="shared" ref="M43:O43" si="26">AVERAGE(M31:M42)</f>
        <v>15.714285714285714</v>
      </c>
      <c r="N43" s="101">
        <f t="shared" si="26"/>
        <v>1941.2984979446323</v>
      </c>
      <c r="O43" s="104">
        <f t="shared" si="26"/>
        <v>126.87561676271538</v>
      </c>
      <c r="P43" s="54">
        <f>M43-J43</f>
        <v>-0.28571428571428648</v>
      </c>
      <c r="Q43" s="88">
        <f>N43-K43</f>
        <v>-273.2729306267961</v>
      </c>
      <c r="R43" s="105">
        <f t="shared" ref="R43:R50" si="27">O43/L43</f>
        <v>0.88867674913004813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-273.2729306267961</v>
      </c>
      <c r="AG43" s="426">
        <f t="shared" si="7"/>
        <v>0.87660234070522691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1781</v>
      </c>
      <c r="H44" s="45">
        <f>F44*G44</f>
        <v>44044.13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2180.816326530613</v>
      </c>
      <c r="O44" s="138">
        <f t="shared" ref="O44:O50" si="30">N44/M44</f>
        <v>436.16326530612258</v>
      </c>
      <c r="P44" s="51">
        <f t="shared" ref="P44:P50" si="31">M44-J44</f>
        <v>1</v>
      </c>
      <c r="Q44" s="139">
        <f t="shared" ref="Q44:Q50" si="32">O44-L44</f>
        <v>-63.836734693877418</v>
      </c>
      <c r="R44" s="140">
        <f t="shared" si="27"/>
        <v>0.87232653061224519</v>
      </c>
      <c r="S44" s="459">
        <f>R56</f>
        <v>0.9107822718393066</v>
      </c>
      <c r="T44" s="118">
        <v>0.125</v>
      </c>
      <c r="U44" s="118">
        <v>0.15902777777777777</v>
      </c>
      <c r="V44" s="142">
        <v>5</v>
      </c>
      <c r="W44" s="143">
        <f t="shared" ref="W44:W56" si="33">(U44-T44)*24*60</f>
        <v>48.999999999999986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180.81632653061297</v>
      </c>
      <c r="AG44" s="430">
        <f t="shared" si="7"/>
        <v>1.0904081632653064</v>
      </c>
      <c r="AH44" s="482">
        <f>AG56</f>
        <v>0.995758450693779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1558</v>
      </c>
      <c r="H45" s="45">
        <f>F45*G45</f>
        <v>38529.340000000004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2124.5454545454545</v>
      </c>
      <c r="O45" s="138">
        <f t="shared" si="30"/>
        <v>424.90909090909088</v>
      </c>
      <c r="P45" s="51">
        <f t="shared" si="31"/>
        <v>1</v>
      </c>
      <c r="Q45" s="139">
        <f t="shared" si="32"/>
        <v>-75.090909090909122</v>
      </c>
      <c r="R45" s="140">
        <f t="shared" si="27"/>
        <v>0.84981818181818181</v>
      </c>
      <c r="S45" s="459"/>
      <c r="T45" s="89">
        <v>0.16249999999999998</v>
      </c>
      <c r="U45" s="89">
        <v>0.19305555555555554</v>
      </c>
      <c r="V45" s="142">
        <v>5</v>
      </c>
      <c r="W45" s="143">
        <f t="shared" si="33"/>
        <v>44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124.5454545454545</v>
      </c>
      <c r="AG45" s="430">
        <f t="shared" si="7"/>
        <v>1.0622727272727273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2302</v>
      </c>
      <c r="H46" s="45">
        <f t="shared" ref="H46:H51" si="34">F46*G46</f>
        <v>72351.86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1453.8947368421057</v>
      </c>
      <c r="O46" s="138">
        <f t="shared" si="30"/>
        <v>207.69924812030081</v>
      </c>
      <c r="P46" s="51">
        <f t="shared" si="31"/>
        <v>0</v>
      </c>
      <c r="Q46" s="139">
        <f t="shared" si="32"/>
        <v>-6.5864661654134693</v>
      </c>
      <c r="R46" s="140">
        <f t="shared" si="27"/>
        <v>0.96926315789473716</v>
      </c>
      <c r="S46" s="459"/>
      <c r="T46" s="89">
        <v>0.19652777777777775</v>
      </c>
      <c r="U46" s="89">
        <v>0.26249999999999996</v>
      </c>
      <c r="V46" s="142">
        <v>5</v>
      </c>
      <c r="W46" s="143">
        <f t="shared" si="33"/>
        <v>94.999999999999986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-46.105263157894342</v>
      </c>
      <c r="AG46" s="430">
        <f t="shared" si="7"/>
        <v>0.96926315789473716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226</v>
      </c>
      <c r="E47" s="148"/>
      <c r="F47" s="350">
        <v>11.86</v>
      </c>
      <c r="G47" s="137">
        <v>2011</v>
      </c>
      <c r="H47" s="45">
        <f t="shared" si="34"/>
        <v>23850.46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1471.4634146341459</v>
      </c>
      <c r="O47" s="138">
        <f t="shared" si="30"/>
        <v>245.24390243902431</v>
      </c>
      <c r="P47" s="51">
        <f t="shared" si="31"/>
        <v>0</v>
      </c>
      <c r="Q47" s="139">
        <f t="shared" si="32"/>
        <v>-27.422764227642375</v>
      </c>
      <c r="R47" s="140">
        <f t="shared" si="27"/>
        <v>0.89942751505754626</v>
      </c>
      <c r="S47" s="459"/>
      <c r="T47" s="89">
        <v>0.27986111111111106</v>
      </c>
      <c r="U47" s="89">
        <v>0.33680555555555552</v>
      </c>
      <c r="V47" s="137">
        <v>25</v>
      </c>
      <c r="W47" s="143">
        <f t="shared" si="33"/>
        <v>82.000000000000028</v>
      </c>
      <c r="X47" s="123">
        <v>0.26666666666666666</v>
      </c>
      <c r="Y47" s="123">
        <v>0.27916666666666667</v>
      </c>
      <c r="Z47" s="124"/>
      <c r="AA47" s="124"/>
      <c r="AB47" s="447"/>
      <c r="AC47" s="447"/>
      <c r="AD47" s="435"/>
      <c r="AE47" s="435"/>
      <c r="AF47" s="144">
        <f t="shared" si="28"/>
        <v>-164.53658536585408</v>
      </c>
      <c r="AG47" s="430">
        <f t="shared" si="7"/>
        <v>0.89942751505754637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225</v>
      </c>
      <c r="E48" s="148"/>
      <c r="F48" s="350">
        <v>28.47</v>
      </c>
      <c r="G48" s="137">
        <v>1821</v>
      </c>
      <c r="H48" s="45">
        <f t="shared" si="34"/>
        <v>51843.869999999995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1476.4864864864869</v>
      </c>
      <c r="O48" s="138">
        <f t="shared" si="30"/>
        <v>210.926640926641</v>
      </c>
      <c r="P48" s="51">
        <f t="shared" si="31"/>
        <v>0</v>
      </c>
      <c r="Q48" s="139">
        <f t="shared" si="32"/>
        <v>-3.3590733590732782</v>
      </c>
      <c r="R48" s="140">
        <f t="shared" si="27"/>
        <v>0.98432432432432471</v>
      </c>
      <c r="S48" s="459"/>
      <c r="T48" s="89">
        <v>0.35416666666666663</v>
      </c>
      <c r="U48" s="89">
        <v>0.4055555555555555</v>
      </c>
      <c r="V48" s="134">
        <v>25</v>
      </c>
      <c r="W48" s="143">
        <f t="shared" si="33"/>
        <v>73.999999999999972</v>
      </c>
      <c r="X48" s="123">
        <v>0.34166666666666662</v>
      </c>
      <c r="Y48" s="123">
        <v>0.3527777777777778</v>
      </c>
      <c r="Z48" s="124"/>
      <c r="AA48" s="124"/>
      <c r="AB48" s="447"/>
      <c r="AC48" s="447"/>
      <c r="AD48" s="435">
        <v>1</v>
      </c>
      <c r="AE48" s="435"/>
      <c r="AF48" s="144">
        <f t="shared" si="28"/>
        <v>-23.513513513513089</v>
      </c>
      <c r="AG48" s="430">
        <f t="shared" si="7"/>
        <v>0.9843243243243246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3970.3199999999997</v>
      </c>
      <c r="H49" s="45">
        <f t="shared" si="34"/>
        <v>40060.5288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1461.4674846625762</v>
      </c>
      <c r="O49" s="138">
        <f t="shared" si="30"/>
        <v>243.57791411042936</v>
      </c>
      <c r="P49" s="51">
        <f t="shared" si="31"/>
        <v>0</v>
      </c>
      <c r="Q49" s="139">
        <f t="shared" si="32"/>
        <v>-6.4220858895706385</v>
      </c>
      <c r="R49" s="140">
        <f t="shared" si="27"/>
        <v>0.97431165644171747</v>
      </c>
      <c r="S49" s="459"/>
      <c r="T49" s="89">
        <v>0.42638888888888882</v>
      </c>
      <c r="U49" s="89">
        <v>0.5395833333333333</v>
      </c>
      <c r="V49" s="134">
        <v>30</v>
      </c>
      <c r="W49" s="143">
        <f t="shared" si="33"/>
        <v>163.00000000000006</v>
      </c>
      <c r="X49" s="152">
        <v>0.40972222222222227</v>
      </c>
      <c r="Y49" s="152">
        <v>0.42499999999999999</v>
      </c>
      <c r="Z49" s="153"/>
      <c r="AA49" s="124"/>
      <c r="AB49" s="447"/>
      <c r="AC49" s="447"/>
      <c r="AD49" s="435"/>
      <c r="AE49" s="435"/>
      <c r="AF49" s="144">
        <f t="shared" si="28"/>
        <v>-38.532515337423774</v>
      </c>
      <c r="AG49" s="430">
        <f t="shared" si="7"/>
        <v>0.97431165644171747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3804.8900000000003</v>
      </c>
      <c r="H50" s="45">
        <f t="shared" si="34"/>
        <v>38391.340100000001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1417.9714285714283</v>
      </c>
      <c r="O50" s="138">
        <f t="shared" si="30"/>
        <v>236.32857142857139</v>
      </c>
      <c r="P50" s="51">
        <f t="shared" si="31"/>
        <v>0</v>
      </c>
      <c r="Q50" s="139">
        <f t="shared" si="32"/>
        <v>-13.671428571428606</v>
      </c>
      <c r="R50" s="140">
        <f t="shared" si="27"/>
        <v>0.94531428571428555</v>
      </c>
      <c r="S50" s="459"/>
      <c r="T50" s="89">
        <v>0.56041666666666667</v>
      </c>
      <c r="U50" s="89">
        <v>0.67222222222222228</v>
      </c>
      <c r="V50" s="134">
        <v>30</v>
      </c>
      <c r="W50" s="143">
        <f t="shared" si="33"/>
        <v>161.00000000000006</v>
      </c>
      <c r="X50" s="152">
        <v>0.5444444444444444</v>
      </c>
      <c r="Y50" s="152">
        <v>0.55972222222222223</v>
      </c>
      <c r="Z50" s="153"/>
      <c r="AA50" s="153"/>
      <c r="AB50" s="447"/>
      <c r="AC50" s="447"/>
      <c r="AD50" s="435"/>
      <c r="AE50" s="435"/>
      <c r="AF50" s="144">
        <f t="shared" si="28"/>
        <v>-82.028571428571695</v>
      </c>
      <c r="AG50" s="430">
        <f t="shared" si="7"/>
        <v>0.94531428571428555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1655.2350474675445</v>
      </c>
      <c r="O56" s="104">
        <f t="shared" si="35"/>
        <v>286.40694760574007</v>
      </c>
      <c r="P56" s="158">
        <f>M56-J56</f>
        <v>0.28571428571428559</v>
      </c>
      <c r="Q56" s="117">
        <f>N56-K56</f>
        <v>-7.0506668181697023</v>
      </c>
      <c r="R56" s="159">
        <f t="shared" ref="R56:R61" si="36">O56/L56</f>
        <v>0.9107822718393066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0</v>
      </c>
      <c r="AF56" s="162">
        <f>N56-K56</f>
        <v>-7.0506668181697023</v>
      </c>
      <c r="AG56" s="428">
        <f>N56/K56</f>
        <v>0.995758450693779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1456</v>
      </c>
      <c r="H57" s="84">
        <f t="shared" ref="H57:H66" si="37">F57*G57</f>
        <v>41146.560000000005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1456.0000000000005</v>
      </c>
      <c r="O57" s="86">
        <f t="shared" ref="O57:O61" si="39">N57/M57</f>
        <v>208.00000000000006</v>
      </c>
      <c r="P57" s="165">
        <f t="shared" ref="P57:P61" si="40">M57-J57</f>
        <v>0</v>
      </c>
      <c r="Q57" s="49">
        <f t="shared" ref="Q57:Q61" si="41">O57-L57</f>
        <v>-6.2857142857142208</v>
      </c>
      <c r="R57" s="425">
        <f t="shared" si="36"/>
        <v>0.97066666666666701</v>
      </c>
      <c r="S57" s="459">
        <f>R69</f>
        <v>0.97104625595117344</v>
      </c>
      <c r="T57" s="50">
        <v>0.125</v>
      </c>
      <c r="U57" s="50">
        <v>0.16666666666666666</v>
      </c>
      <c r="V57" s="421">
        <v>5</v>
      </c>
      <c r="W57" s="418">
        <f>(U57-T57)*24*60</f>
        <v>59.999999999999986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-43.999999999999545</v>
      </c>
      <c r="AG57" s="429">
        <f t="shared" si="7"/>
        <v>0.97066666666666701</v>
      </c>
      <c r="AH57" s="473">
        <f>AG69</f>
        <v>0.97171660960454287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3745</v>
      </c>
      <c r="H58" s="45">
        <f t="shared" si="37"/>
        <v>104410.59999999999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1478.2894736842104</v>
      </c>
      <c r="O58" s="47">
        <f t="shared" si="39"/>
        <v>211.18421052631578</v>
      </c>
      <c r="P58" s="165">
        <f t="shared" si="40"/>
        <v>0</v>
      </c>
      <c r="Q58" s="49">
        <f t="shared" si="41"/>
        <v>-3.1015037593984971</v>
      </c>
      <c r="R58" s="425">
        <f t="shared" si="36"/>
        <v>0.98552631578947369</v>
      </c>
      <c r="S58" s="459"/>
      <c r="T58" s="50">
        <v>0.17708333333333331</v>
      </c>
      <c r="U58" s="50">
        <v>0.28263888888888888</v>
      </c>
      <c r="V58" s="421">
        <v>15</v>
      </c>
      <c r="W58" s="418">
        <f>(U58-T58)*24*60</f>
        <v>152.00000000000003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-21.710526315789593</v>
      </c>
      <c r="AG58" s="425">
        <f t="shared" si="7"/>
        <v>0.98552631578947358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3603</v>
      </c>
      <c r="H59" s="45">
        <f t="shared" si="37"/>
        <v>100884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1470.6122448979588</v>
      </c>
      <c r="O59" s="47">
        <f t="shared" si="39"/>
        <v>210.08746355685125</v>
      </c>
      <c r="P59" s="165">
        <f t="shared" si="40"/>
        <v>0</v>
      </c>
      <c r="Q59" s="49">
        <f t="shared" si="41"/>
        <v>-4.1982507288630302</v>
      </c>
      <c r="R59" s="425">
        <f t="shared" si="36"/>
        <v>0.98040816326530589</v>
      </c>
      <c r="S59" s="459"/>
      <c r="T59" s="50">
        <v>0.29652777777777778</v>
      </c>
      <c r="U59" s="50">
        <v>0.39861111111111114</v>
      </c>
      <c r="V59" s="142">
        <v>20</v>
      </c>
      <c r="W59" s="418">
        <f t="shared" ref="W59:W69" si="42">(U59-T59)*24*60</f>
        <v>147.00000000000003</v>
      </c>
      <c r="X59" s="53">
        <v>0.28750000000000003</v>
      </c>
      <c r="Y59" s="53">
        <v>0.29583333333333334</v>
      </c>
      <c r="Z59" s="54"/>
      <c r="AA59" s="54"/>
      <c r="AB59" s="447"/>
      <c r="AC59" s="447"/>
      <c r="AD59" s="435"/>
      <c r="AE59" s="435"/>
      <c r="AF59" s="48">
        <f t="shared" si="6"/>
        <v>-29.387755102041183</v>
      </c>
      <c r="AG59" s="425">
        <f t="shared" si="7"/>
        <v>0.98040816326530589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4301.18</v>
      </c>
      <c r="H60" s="45">
        <f t="shared" si="37"/>
        <v>43398.906200000005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1449.835955056179</v>
      </c>
      <c r="O60" s="47">
        <f t="shared" si="39"/>
        <v>241.63932584269651</v>
      </c>
      <c r="P60" s="165">
        <f t="shared" si="40"/>
        <v>0</v>
      </c>
      <c r="Q60" s="49">
        <f t="shared" si="41"/>
        <v>-8.3606741573034924</v>
      </c>
      <c r="R60" s="425">
        <f t="shared" si="36"/>
        <v>0.96655730337078605</v>
      </c>
      <c r="S60" s="459"/>
      <c r="T60" s="50">
        <v>0.41944444444444445</v>
      </c>
      <c r="U60" s="50">
        <v>0.54305555555555562</v>
      </c>
      <c r="V60" s="142">
        <v>30</v>
      </c>
      <c r="W60" s="418">
        <f t="shared" si="42"/>
        <v>178.00000000000009</v>
      </c>
      <c r="X60" s="53">
        <v>0.40277777777777773</v>
      </c>
      <c r="Y60" s="53">
        <v>0.41805555555555557</v>
      </c>
      <c r="Z60" s="54"/>
      <c r="AA60" s="54"/>
      <c r="AB60" s="447"/>
      <c r="AC60" s="447"/>
      <c r="AD60" s="435"/>
      <c r="AE60" s="435"/>
      <c r="AF60" s="48">
        <f t="shared" si="6"/>
        <v>-50.164044943820954</v>
      </c>
      <c r="AG60" s="429">
        <f t="shared" si="7"/>
        <v>0.96655730337078605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4466.6100000000006</v>
      </c>
      <c r="H61" s="45">
        <f t="shared" si="37"/>
        <v>45068.094900000004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1433.1368983957225</v>
      </c>
      <c r="O61" s="47">
        <f t="shared" si="39"/>
        <v>238.85614973262042</v>
      </c>
      <c r="P61" s="165">
        <f t="shared" si="40"/>
        <v>0</v>
      </c>
      <c r="Q61" s="49">
        <f t="shared" si="41"/>
        <v>-11.143850267379577</v>
      </c>
      <c r="R61" s="425">
        <f t="shared" si="36"/>
        <v>0.95542459893048171</v>
      </c>
      <c r="S61" s="459"/>
      <c r="T61" s="50">
        <v>0.56388888888888899</v>
      </c>
      <c r="U61" s="50">
        <v>0.69375000000000009</v>
      </c>
      <c r="V61" s="142">
        <v>30</v>
      </c>
      <c r="W61" s="418">
        <f t="shared" si="42"/>
        <v>186.99999999999997</v>
      </c>
      <c r="X61" s="53">
        <v>0.54722222222222217</v>
      </c>
      <c r="Y61" s="53">
        <v>0.5625</v>
      </c>
      <c r="Z61" s="54"/>
      <c r="AA61" s="54"/>
      <c r="AB61" s="447"/>
      <c r="AC61" s="447"/>
      <c r="AD61" s="435"/>
      <c r="AE61" s="435"/>
      <c r="AF61" s="48">
        <f t="shared" si="6"/>
        <v>-66.863101604277517</v>
      </c>
      <c r="AG61" s="425">
        <f t="shared" si="7"/>
        <v>0.95542459893048171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1457.5749144068143</v>
      </c>
      <c r="O69" s="73">
        <f t="shared" si="43"/>
        <v>221.9534299316968</v>
      </c>
      <c r="P69" s="48">
        <f>M69-J69</f>
        <v>0</v>
      </c>
      <c r="Q69" s="49">
        <f>N69-K69</f>
        <v>-42.425085593185713</v>
      </c>
      <c r="R69" s="172">
        <f t="shared" ref="R69:R75" si="44">O69/L69</f>
        <v>0.97104625595117344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-42.425085593185713</v>
      </c>
      <c r="AG69" s="425">
        <f t="shared" si="7"/>
        <v>0.97171660960454287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489.82</v>
      </c>
      <c r="H70" s="45">
        <f>F70*G70</f>
        <v>26494.363800000003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5" si="45">G70/W70*60</f>
        <v>1335.8727272727274</v>
      </c>
      <c r="O70" s="47">
        <f t="shared" ref="O70:O75" si="46">N70/M70</f>
        <v>78.580748663101616</v>
      </c>
      <c r="P70" s="48">
        <f t="shared" ref="P70:P75" si="47">M70-J70</f>
        <v>1</v>
      </c>
      <c r="Q70" s="49">
        <f t="shared" ref="Q70:Q75" si="48">O70-L70</f>
        <v>-15.169251336898384</v>
      </c>
      <c r="R70" s="425">
        <f t="shared" si="44"/>
        <v>0.83819465240641722</v>
      </c>
      <c r="S70" s="459">
        <f>R82</f>
        <v>0.88377481173983952</v>
      </c>
      <c r="T70" s="50">
        <v>0.25</v>
      </c>
      <c r="U70" s="50">
        <v>0.26527777777777778</v>
      </c>
      <c r="V70" s="421">
        <v>5</v>
      </c>
      <c r="W70" s="418">
        <f>(U70-T70)*24*60</f>
        <v>22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-164.12727272727261</v>
      </c>
      <c r="AG70" s="425">
        <f t="shared" si="7"/>
        <v>0.89058181818181825</v>
      </c>
      <c r="AH70" s="459">
        <f>AG82</f>
        <v>0.89237665761606522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2954.25</v>
      </c>
      <c r="H71" s="45">
        <f>F71*G71</f>
        <v>157638.78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1429.4758064516134</v>
      </c>
      <c r="O71" s="47">
        <f t="shared" si="46"/>
        <v>75.23556876061123</v>
      </c>
      <c r="P71" s="48">
        <f t="shared" si="47"/>
        <v>0</v>
      </c>
      <c r="Q71" s="49">
        <f t="shared" si="48"/>
        <v>-10.86969439728351</v>
      </c>
      <c r="R71" s="425">
        <f t="shared" si="44"/>
        <v>0.87376271787995929</v>
      </c>
      <c r="S71" s="459"/>
      <c r="T71" s="50">
        <v>0.27083333333333331</v>
      </c>
      <c r="U71" s="50">
        <v>0.3569444444444444</v>
      </c>
      <c r="V71" s="421">
        <v>8</v>
      </c>
      <c r="W71" s="418">
        <f t="shared" ref="W71:W81" si="49">(U71-T71)*24*60</f>
        <v>123.99999999999996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-206.52419354838662</v>
      </c>
      <c r="AG71" s="425">
        <f>N71/K71</f>
        <v>0.87376271787995929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335</v>
      </c>
      <c r="E72" s="43"/>
      <c r="F72" s="343">
        <v>65.27</v>
      </c>
      <c r="G72" s="44">
        <v>3259.7999999999997</v>
      </c>
      <c r="H72" s="45">
        <f t="shared" ref="H72:H80" si="50">F72*G72</f>
        <v>212767.14599999998</v>
      </c>
      <c r="I72" s="421"/>
      <c r="J72" s="87">
        <v>18</v>
      </c>
      <c r="K72" s="57">
        <v>1440</v>
      </c>
      <c r="L72" s="86">
        <v>80</v>
      </c>
      <c r="M72" s="419">
        <v>18</v>
      </c>
      <c r="N72" s="44">
        <f t="shared" si="45"/>
        <v>1295.28476821192</v>
      </c>
      <c r="O72" s="47">
        <f t="shared" si="46"/>
        <v>71.960264900662224</v>
      </c>
      <c r="P72" s="48">
        <f t="shared" si="47"/>
        <v>0</v>
      </c>
      <c r="Q72" s="49">
        <f t="shared" si="48"/>
        <v>-8.0397350993377756</v>
      </c>
      <c r="R72" s="425">
        <f t="shared" si="44"/>
        <v>0.89950331125827776</v>
      </c>
      <c r="S72" s="459"/>
      <c r="T72" s="50">
        <v>0.37291666666666662</v>
      </c>
      <c r="U72" s="50">
        <v>0.47777777777777775</v>
      </c>
      <c r="V72" s="421">
        <v>23</v>
      </c>
      <c r="W72" s="418">
        <f t="shared" si="49"/>
        <v>151.00000000000003</v>
      </c>
      <c r="X72" s="53">
        <v>0.3611111111111111</v>
      </c>
      <c r="Y72" s="53">
        <v>0.37222222222222223</v>
      </c>
      <c r="Z72" s="54"/>
      <c r="AA72" s="54"/>
      <c r="AB72" s="447"/>
      <c r="AC72" s="447"/>
      <c r="AD72" s="435">
        <v>1</v>
      </c>
      <c r="AE72" s="435"/>
      <c r="AF72" s="48">
        <f>N72-K72</f>
        <v>-144.71523178808002</v>
      </c>
      <c r="AG72" s="425">
        <f>N72/K72</f>
        <v>0.89950331125827776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241</v>
      </c>
      <c r="E73" s="177"/>
      <c r="F73" s="343">
        <v>53.76</v>
      </c>
      <c r="G73" s="44">
        <v>2151</v>
      </c>
      <c r="H73" s="45">
        <f t="shared" si="50"/>
        <v>115637.75999999999</v>
      </c>
      <c r="I73" s="435"/>
      <c r="J73" s="178">
        <v>16</v>
      </c>
      <c r="K73" s="179">
        <v>1440</v>
      </c>
      <c r="L73" s="86">
        <v>90</v>
      </c>
      <c r="M73" s="424">
        <v>16</v>
      </c>
      <c r="N73" s="44">
        <f t="shared" si="45"/>
        <v>1303.636363636364</v>
      </c>
      <c r="O73" s="47">
        <f t="shared" si="46"/>
        <v>81.477272727272748</v>
      </c>
      <c r="P73" s="48">
        <f t="shared" si="47"/>
        <v>0</v>
      </c>
      <c r="Q73" s="49">
        <f t="shared" si="48"/>
        <v>-8.5227272727272521</v>
      </c>
      <c r="R73" s="425">
        <f t="shared" si="44"/>
        <v>0.9053030303030305</v>
      </c>
      <c r="S73" s="459"/>
      <c r="T73" s="50">
        <v>0.51805555555555549</v>
      </c>
      <c r="U73" s="50">
        <v>0.58680555555555547</v>
      </c>
      <c r="V73" s="421">
        <v>5</v>
      </c>
      <c r="W73" s="418">
        <f t="shared" si="49"/>
        <v>98.999999999999972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-136.36363636363603</v>
      </c>
      <c r="AG73" s="425">
        <f>N73/K73</f>
        <v>0.9053030303030305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242</v>
      </c>
      <c r="E74" s="177"/>
      <c r="F74" s="343">
        <v>47.51</v>
      </c>
      <c r="G74" s="44">
        <v>1987</v>
      </c>
      <c r="H74" s="45">
        <f t="shared" si="50"/>
        <v>94402.37</v>
      </c>
      <c r="I74" s="421"/>
      <c r="J74" s="46">
        <v>17</v>
      </c>
      <c r="K74" s="174">
        <v>1440</v>
      </c>
      <c r="L74" s="47">
        <v>84.705882352941174</v>
      </c>
      <c r="M74" s="419">
        <v>17</v>
      </c>
      <c r="N74" s="44">
        <f t="shared" si="45"/>
        <v>1324.6666666666667</v>
      </c>
      <c r="O74" s="47">
        <f t="shared" si="46"/>
        <v>77.921568627450981</v>
      </c>
      <c r="P74" s="48">
        <f t="shared" si="47"/>
        <v>0</v>
      </c>
      <c r="Q74" s="49">
        <f t="shared" si="48"/>
        <v>-6.7843137254901933</v>
      </c>
      <c r="R74" s="425">
        <f t="shared" si="44"/>
        <v>0.9199074074074074</v>
      </c>
      <c r="S74" s="459"/>
      <c r="T74" s="50">
        <v>0.59166666666666656</v>
      </c>
      <c r="U74" s="50">
        <v>0.65416666666666656</v>
      </c>
      <c r="V74" s="421">
        <v>7</v>
      </c>
      <c r="W74" s="418">
        <f t="shared" si="49"/>
        <v>90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-115.33333333333326</v>
      </c>
      <c r="AG74" s="425">
        <f t="shared" ref="AG74:AG80" si="52">N74/K74</f>
        <v>0.91990740740740751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239</v>
      </c>
      <c r="E75" s="43"/>
      <c r="F75" s="343">
        <v>53.36</v>
      </c>
      <c r="G75" s="57">
        <v>1590.75</v>
      </c>
      <c r="H75" s="45">
        <f t="shared" si="50"/>
        <v>84882.42</v>
      </c>
      <c r="I75" s="421">
        <v>1</v>
      </c>
      <c r="J75" s="87">
        <v>19</v>
      </c>
      <c r="K75" s="57">
        <v>1636</v>
      </c>
      <c r="L75" s="86">
        <v>86.10526315789474</v>
      </c>
      <c r="M75" s="419">
        <v>19</v>
      </c>
      <c r="N75" s="44">
        <f t="shared" si="45"/>
        <v>1424.5522388059719</v>
      </c>
      <c r="O75" s="47">
        <f t="shared" si="46"/>
        <v>74.976433621366937</v>
      </c>
      <c r="P75" s="48">
        <f t="shared" si="47"/>
        <v>0</v>
      </c>
      <c r="Q75" s="49">
        <f t="shared" si="48"/>
        <v>-11.128829536527803</v>
      </c>
      <c r="R75" s="425">
        <f t="shared" si="44"/>
        <v>0.87075320220413921</v>
      </c>
      <c r="S75" s="459"/>
      <c r="T75" s="50">
        <v>0.66944444444444429</v>
      </c>
      <c r="U75" s="50">
        <v>0.71597222222222201</v>
      </c>
      <c r="V75" s="421">
        <v>22</v>
      </c>
      <c r="W75" s="418">
        <f t="shared" si="49"/>
        <v>66.999999999999915</v>
      </c>
      <c r="X75" s="180">
        <v>0.65833333333333333</v>
      </c>
      <c r="Y75" s="180">
        <v>0.66805555555555562</v>
      </c>
      <c r="Z75" s="124"/>
      <c r="AA75" s="124"/>
      <c r="AB75" s="447"/>
      <c r="AC75" s="447"/>
      <c r="AD75" s="435"/>
      <c r="AE75" s="435"/>
      <c r="AF75" s="48">
        <f t="shared" si="51"/>
        <v>-211.44776119402809</v>
      </c>
      <c r="AG75" s="425">
        <f t="shared" si="52"/>
        <v>0.87075320220413932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</v>
      </c>
      <c r="K82" s="101">
        <v>1515.3333333333333</v>
      </c>
      <c r="L82" s="104">
        <v>86.777734778121768</v>
      </c>
      <c r="M82" s="101">
        <f t="shared" ref="M82:O82" si="53">AVERAGE(M70:M81)</f>
        <v>17.666666666666668</v>
      </c>
      <c r="N82" s="101">
        <f t="shared" si="53"/>
        <v>1352.2480951742107</v>
      </c>
      <c r="O82" s="184">
        <f t="shared" si="53"/>
        <v>76.691976216744294</v>
      </c>
      <c r="P82" s="116">
        <f>M82-J82</f>
        <v>0.16666666666666785</v>
      </c>
      <c r="Q82" s="117">
        <f>N82-K82</f>
        <v>-163.08523815912258</v>
      </c>
      <c r="R82" s="172">
        <f>O82/L82</f>
        <v>0.88377481173983952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0</v>
      </c>
      <c r="AF82" s="48">
        <f>N82-K82</f>
        <v>-163.08523815912258</v>
      </c>
      <c r="AG82" s="425">
        <f>N82/K82</f>
        <v>0.89237665761606522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1415.05</v>
      </c>
      <c r="H83" s="84">
        <f t="shared" ref="H83:H94" si="54">F83*G83</f>
        <v>86346.350999999995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0" si="55">G83/W83*60</f>
        <v>1347.6666666666663</v>
      </c>
      <c r="O83" s="183">
        <f t="shared" ref="O83:O90" si="56">N83/M83</f>
        <v>79.274509803921546</v>
      </c>
      <c r="P83" s="54">
        <f t="shared" ref="P83:P90" si="57">M83-J83</f>
        <v>0</v>
      </c>
      <c r="Q83" s="88">
        <f t="shared" ref="Q83:Q90" si="58">O83-L83</f>
        <v>-5.4313725490196276</v>
      </c>
      <c r="R83" s="185">
        <f t="shared" ref="R83:R90" si="59">O83/L83</f>
        <v>0.93587962962962934</v>
      </c>
      <c r="S83" s="459">
        <f>R95</f>
        <v>0.8810021050207002</v>
      </c>
      <c r="T83" s="50">
        <v>0.33333333333333331</v>
      </c>
      <c r="U83" s="50">
        <v>0.37708333333333333</v>
      </c>
      <c r="V83" s="421">
        <v>5</v>
      </c>
      <c r="W83" s="418">
        <f t="shared" ref="W83:W93" si="60">(U83-T83)*24*60</f>
        <v>63.000000000000014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-92.333333333333712</v>
      </c>
      <c r="AG83" s="425">
        <f t="shared" ref="AG83:AG173" si="62">N83/K83</f>
        <v>0.93587962962962934</v>
      </c>
      <c r="AH83" s="459">
        <f>AG95</f>
        <v>0.87409088644597266</v>
      </c>
    </row>
    <row r="84" spans="1:34" ht="19.149999999999999" customHeight="1">
      <c r="A84" s="488"/>
      <c r="B84" s="110" t="s">
        <v>207</v>
      </c>
      <c r="C84" s="431"/>
      <c r="D84" s="186" t="s">
        <v>246</v>
      </c>
      <c r="E84" s="43"/>
      <c r="F84" s="350">
        <v>50.67</v>
      </c>
      <c r="G84" s="44">
        <v>3119.3100000000004</v>
      </c>
      <c r="H84" s="84">
        <f t="shared" si="54"/>
        <v>158055.43770000004</v>
      </c>
      <c r="I84" s="421"/>
      <c r="J84" s="87">
        <v>19</v>
      </c>
      <c r="K84" s="57">
        <v>1500</v>
      </c>
      <c r="L84" s="86">
        <v>78.94736842105263</v>
      </c>
      <c r="M84" s="424">
        <v>19</v>
      </c>
      <c r="N84" s="57">
        <f t="shared" si="55"/>
        <v>1327.365957446809</v>
      </c>
      <c r="O84" s="183">
        <f t="shared" si="56"/>
        <v>69.861366181411</v>
      </c>
      <c r="P84" s="54">
        <f t="shared" si="57"/>
        <v>0</v>
      </c>
      <c r="Q84" s="88">
        <f t="shared" si="58"/>
        <v>-9.0860022396416298</v>
      </c>
      <c r="R84" s="185">
        <f t="shared" si="59"/>
        <v>0.88491063829787264</v>
      </c>
      <c r="S84" s="459"/>
      <c r="T84" s="50">
        <v>0.39305555555555555</v>
      </c>
      <c r="U84" s="50">
        <v>0.4909722222222222</v>
      </c>
      <c r="V84" s="421">
        <v>23</v>
      </c>
      <c r="W84" s="418">
        <f t="shared" si="60"/>
        <v>140.99999999999997</v>
      </c>
      <c r="X84" s="53">
        <v>0.38194444444444442</v>
      </c>
      <c r="Y84" s="53">
        <v>0.3923611111111111</v>
      </c>
      <c r="Z84" s="54"/>
      <c r="AA84" s="54"/>
      <c r="AB84" s="447"/>
      <c r="AC84" s="447"/>
      <c r="AD84" s="435"/>
      <c r="AE84" s="435"/>
      <c r="AF84" s="48">
        <f t="shared" si="61"/>
        <v>-172.63404255319097</v>
      </c>
      <c r="AG84" s="425">
        <f t="shared" si="62"/>
        <v>0.88491063829787264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2054</v>
      </c>
      <c r="H85" s="84">
        <f t="shared" si="54"/>
        <v>125478.86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1283.7500000000005</v>
      </c>
      <c r="O85" s="183">
        <f t="shared" si="56"/>
        <v>75.51470588235297</v>
      </c>
      <c r="P85" s="54">
        <f t="shared" si="57"/>
        <v>0</v>
      </c>
      <c r="Q85" s="88">
        <f t="shared" si="58"/>
        <v>-9.1911764705882035</v>
      </c>
      <c r="R85" s="185">
        <f t="shared" si="59"/>
        <v>0.89149305555555591</v>
      </c>
      <c r="S85" s="459"/>
      <c r="T85" s="50">
        <v>0.53124999999999989</v>
      </c>
      <c r="U85" s="50">
        <v>0.59791666666666654</v>
      </c>
      <c r="V85" s="421">
        <v>5</v>
      </c>
      <c r="W85" s="418">
        <f t="shared" si="60"/>
        <v>95.999999999999972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-156.24999999999955</v>
      </c>
      <c r="AG85" s="425">
        <f t="shared" si="62"/>
        <v>0.89149305555555591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253</v>
      </c>
      <c r="E86" s="43"/>
      <c r="F86" s="350">
        <v>77.349999999999994</v>
      </c>
      <c r="G86" s="44">
        <v>306</v>
      </c>
      <c r="H86" s="84">
        <f t="shared" si="54"/>
        <v>23669.1</v>
      </c>
      <c r="I86" s="421"/>
      <c r="J86" s="87">
        <v>19</v>
      </c>
      <c r="K86" s="57">
        <v>1440</v>
      </c>
      <c r="L86" s="86">
        <v>75.78947368421052</v>
      </c>
      <c r="M86" s="424">
        <v>18</v>
      </c>
      <c r="N86" s="57">
        <f t="shared" si="55"/>
        <v>1080.0000000000039</v>
      </c>
      <c r="O86" s="183">
        <f t="shared" si="56"/>
        <v>60.000000000000213</v>
      </c>
      <c r="P86" s="54">
        <f t="shared" si="57"/>
        <v>-1</v>
      </c>
      <c r="Q86" s="88">
        <f t="shared" si="58"/>
        <v>-15.789473684210307</v>
      </c>
      <c r="R86" s="185">
        <f t="shared" si="59"/>
        <v>0.79166666666666952</v>
      </c>
      <c r="S86" s="459"/>
      <c r="T86" s="50">
        <v>0.60277777777777763</v>
      </c>
      <c r="U86" s="50">
        <v>0.61458333333333315</v>
      </c>
      <c r="V86" s="421">
        <v>7</v>
      </c>
      <c r="W86" s="418">
        <f t="shared" si="60"/>
        <v>16.99999999999994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-359.99999999999613</v>
      </c>
      <c r="AG86" s="425">
        <f t="shared" si="62"/>
        <v>0.75000000000000266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254</v>
      </c>
      <c r="E87" s="43"/>
      <c r="F87" s="350">
        <v>77.34</v>
      </c>
      <c r="G87" s="44">
        <v>753</v>
      </c>
      <c r="H87" s="84">
        <f t="shared" si="54"/>
        <v>58237.020000000004</v>
      </c>
      <c r="I87" s="421"/>
      <c r="J87" s="87">
        <v>18</v>
      </c>
      <c r="K87" s="57">
        <v>1440</v>
      </c>
      <c r="L87" s="86">
        <v>80</v>
      </c>
      <c r="M87" s="424">
        <v>18</v>
      </c>
      <c r="N87" s="57">
        <f t="shared" si="55"/>
        <v>1254.9999999999991</v>
      </c>
      <c r="O87" s="183">
        <f t="shared" si="56"/>
        <v>69.722222222222172</v>
      </c>
      <c r="P87" s="54">
        <f t="shared" si="57"/>
        <v>0</v>
      </c>
      <c r="Q87" s="88">
        <f t="shared" si="58"/>
        <v>-10.277777777777828</v>
      </c>
      <c r="R87" s="185">
        <f t="shared" si="59"/>
        <v>0.87152777777777712</v>
      </c>
      <c r="S87" s="459"/>
      <c r="T87" s="50">
        <v>0.6187499999999998</v>
      </c>
      <c r="U87" s="50">
        <v>0.64374999999999982</v>
      </c>
      <c r="V87" s="421">
        <v>6</v>
      </c>
      <c r="W87" s="418">
        <f t="shared" si="60"/>
        <v>36.000000000000028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-185.00000000000091</v>
      </c>
      <c r="AG87" s="425">
        <f t="shared" si="62"/>
        <v>0.87152777777777712</v>
      </c>
      <c r="AH87" s="459"/>
    </row>
    <row r="88" spans="1:34" ht="19.149999999999999" customHeight="1">
      <c r="A88" s="488"/>
      <c r="B88" s="110" t="s">
        <v>227</v>
      </c>
      <c r="C88" s="431"/>
      <c r="D88" s="186" t="s">
        <v>255</v>
      </c>
      <c r="E88" s="43"/>
      <c r="F88" s="350">
        <v>51.44</v>
      </c>
      <c r="G88" s="57">
        <v>1556</v>
      </c>
      <c r="H88" s="84">
        <f t="shared" si="54"/>
        <v>80040.639999999999</v>
      </c>
      <c r="I88" s="421"/>
      <c r="J88" s="87">
        <v>20</v>
      </c>
      <c r="K88" s="57">
        <v>1440</v>
      </c>
      <c r="L88" s="86">
        <v>72</v>
      </c>
      <c r="M88" s="424">
        <v>20</v>
      </c>
      <c r="N88" s="57">
        <f t="shared" si="55"/>
        <v>1244.799999999999</v>
      </c>
      <c r="O88" s="183">
        <f t="shared" si="56"/>
        <v>62.239999999999952</v>
      </c>
      <c r="P88" s="54">
        <f t="shared" si="57"/>
        <v>0</v>
      </c>
      <c r="Q88" s="88">
        <f t="shared" si="58"/>
        <v>-9.7600000000000477</v>
      </c>
      <c r="R88" s="185">
        <f t="shared" si="59"/>
        <v>0.86444444444444379</v>
      </c>
      <c r="S88" s="459"/>
      <c r="T88" s="50">
        <v>0.65902777777777755</v>
      </c>
      <c r="U88" s="50">
        <v>0.71111111111111092</v>
      </c>
      <c r="V88" s="421">
        <v>22</v>
      </c>
      <c r="W88" s="418">
        <f t="shared" si="60"/>
        <v>75.000000000000057</v>
      </c>
      <c r="X88" s="53">
        <v>0.64861111111111114</v>
      </c>
      <c r="Y88" s="53">
        <v>0.65833333333333333</v>
      </c>
      <c r="Z88" s="54"/>
      <c r="AA88" s="54"/>
      <c r="AB88" s="447"/>
      <c r="AC88" s="447"/>
      <c r="AD88" s="435"/>
      <c r="AE88" s="435"/>
      <c r="AF88" s="48">
        <f t="shared" si="61"/>
        <v>-195.20000000000095</v>
      </c>
      <c r="AG88" s="425">
        <f t="shared" si="62"/>
        <v>0.86444444444444379</v>
      </c>
      <c r="AH88" s="459"/>
    </row>
    <row r="89" spans="1:34" ht="19.149999999999999" customHeight="1">
      <c r="A89" s="488"/>
      <c r="B89" s="110" t="s">
        <v>238</v>
      </c>
      <c r="C89" s="431"/>
      <c r="D89" s="42" t="s">
        <v>245</v>
      </c>
      <c r="E89" s="43"/>
      <c r="F89" s="350">
        <v>61.02</v>
      </c>
      <c r="G89" s="114">
        <v>761.94999999999993</v>
      </c>
      <c r="H89" s="84">
        <f t="shared" si="54"/>
        <v>46494.188999999998</v>
      </c>
      <c r="I89" s="421">
        <v>1</v>
      </c>
      <c r="J89" s="87">
        <v>17</v>
      </c>
      <c r="K89" s="57">
        <v>1440</v>
      </c>
      <c r="L89" s="86">
        <v>84.705882352941174</v>
      </c>
      <c r="M89" s="424">
        <v>17</v>
      </c>
      <c r="N89" s="57">
        <f t="shared" si="55"/>
        <v>1344.6176470588218</v>
      </c>
      <c r="O89" s="183">
        <f t="shared" si="56"/>
        <v>79.095155709342464</v>
      </c>
      <c r="P89" s="54">
        <f t="shared" si="57"/>
        <v>0</v>
      </c>
      <c r="Q89" s="88">
        <f t="shared" si="58"/>
        <v>-5.61072664359871</v>
      </c>
      <c r="R89" s="185">
        <f t="shared" si="59"/>
        <v>0.93376225490195963</v>
      </c>
      <c r="S89" s="459"/>
      <c r="T89" s="50">
        <v>0.71666666666666645</v>
      </c>
      <c r="U89" s="50">
        <v>0.74027777777777759</v>
      </c>
      <c r="V89" s="421">
        <v>8</v>
      </c>
      <c r="W89" s="418">
        <f t="shared" si="60"/>
        <v>34.000000000000043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-95.382352941178169</v>
      </c>
      <c r="AG89" s="425">
        <f t="shared" si="62"/>
        <v>0.93376225490195963</v>
      </c>
      <c r="AH89" s="459"/>
    </row>
    <row r="90" spans="1:34" ht="19.149999999999999" customHeight="1">
      <c r="A90" s="488"/>
      <c r="B90" s="110" t="s">
        <v>207</v>
      </c>
      <c r="C90" s="431"/>
      <c r="D90" s="42" t="s">
        <v>246</v>
      </c>
      <c r="E90" s="43"/>
      <c r="F90" s="350">
        <v>50.67</v>
      </c>
      <c r="G90" s="127">
        <v>731.69</v>
      </c>
      <c r="H90" s="84">
        <f t="shared" si="54"/>
        <v>37074.732300000003</v>
      </c>
      <c r="I90" s="187">
        <v>1</v>
      </c>
      <c r="J90" s="87">
        <v>19</v>
      </c>
      <c r="K90" s="57">
        <v>1500</v>
      </c>
      <c r="L90" s="86">
        <v>78.94736842105263</v>
      </c>
      <c r="M90" s="424">
        <v>19</v>
      </c>
      <c r="N90" s="57">
        <f t="shared" si="55"/>
        <v>1291.217647058822</v>
      </c>
      <c r="O90" s="183">
        <f t="shared" si="56"/>
        <v>67.958823529411688</v>
      </c>
      <c r="P90" s="54">
        <f t="shared" si="57"/>
        <v>0</v>
      </c>
      <c r="Q90" s="88">
        <f t="shared" si="58"/>
        <v>-10.988544891640942</v>
      </c>
      <c r="R90" s="185">
        <f t="shared" si="59"/>
        <v>0.86081176470588139</v>
      </c>
      <c r="S90" s="459"/>
      <c r="T90" s="50">
        <v>0.74513888888888868</v>
      </c>
      <c r="U90" s="50">
        <v>0.76874999999999982</v>
      </c>
      <c r="V90" s="421">
        <v>7</v>
      </c>
      <c r="W90" s="418">
        <f t="shared" si="60"/>
        <v>34.000000000000043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-208.78235294117803</v>
      </c>
      <c r="AG90" s="425">
        <f t="shared" si="62"/>
        <v>0.86081176470588128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18.25</v>
      </c>
      <c r="K95" s="202">
        <v>1455</v>
      </c>
      <c r="L95" s="203">
        <v>79.975232198142407</v>
      </c>
      <c r="M95" s="202">
        <f t="shared" ref="M95:O95" si="63">AVERAGE(M83:M94)</f>
        <v>18.125</v>
      </c>
      <c r="N95" s="202">
        <f t="shared" si="63"/>
        <v>1271.8022397788902</v>
      </c>
      <c r="O95" s="203">
        <f t="shared" si="63"/>
        <v>70.458347916082744</v>
      </c>
      <c r="P95" s="204">
        <f>M95-J95</f>
        <v>-0.125</v>
      </c>
      <c r="Q95" s="205">
        <f t="shared" ref="Q95:Q102" si="64">O95-L95</f>
        <v>-9.5168842820596637</v>
      </c>
      <c r="R95" s="206">
        <f>O95/L95</f>
        <v>0.8810021050207002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0</v>
      </c>
      <c r="AE95" s="107">
        <f>SUM(AE83:AE94)</f>
        <v>0</v>
      </c>
      <c r="AF95" s="65">
        <f t="shared" si="61"/>
        <v>-183.19776022110977</v>
      </c>
      <c r="AG95" s="426">
        <f t="shared" si="62"/>
        <v>0.87409088644597266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1722</v>
      </c>
      <c r="H96" s="45">
        <f t="shared" ref="H96:H105" si="65">F96*G96</f>
        <v>50730.12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2" si="66">G96/W96*60</f>
        <v>1135.3846153846155</v>
      </c>
      <c r="O96" s="47">
        <f t="shared" ref="O96:O102" si="67">N96/M96</f>
        <v>70.961538461538467</v>
      </c>
      <c r="P96" s="48">
        <f t="shared" ref="P96:P102" si="68">M96-J96</f>
        <v>0</v>
      </c>
      <c r="Q96" s="49">
        <f t="shared" si="64"/>
        <v>-15.600961538461533</v>
      </c>
      <c r="R96" s="425">
        <f t="shared" ref="R96:R102" si="69">O96/L96</f>
        <v>0.81977228547625669</v>
      </c>
      <c r="S96" s="459">
        <f>R108</f>
        <v>0.88120216422677811</v>
      </c>
      <c r="T96" s="89">
        <v>0.33333333333333331</v>
      </c>
      <c r="U96" s="89">
        <v>0.39652777777777776</v>
      </c>
      <c r="V96" s="435">
        <v>5</v>
      </c>
      <c r="W96" s="90">
        <f t="shared" ref="W96:W133" si="70">(U96-T96)*24*60</f>
        <v>91</v>
      </c>
      <c r="X96" s="96"/>
      <c r="Y96" s="96"/>
      <c r="Z96" s="54"/>
      <c r="AA96" s="54"/>
      <c r="AB96" s="447"/>
      <c r="AC96" s="447"/>
      <c r="AD96" s="435"/>
      <c r="AE96" s="435">
        <v>1</v>
      </c>
      <c r="AF96" s="54">
        <f t="shared" si="61"/>
        <v>-249.61538461538453</v>
      </c>
      <c r="AG96" s="428">
        <f t="shared" si="62"/>
        <v>0.81977228547625669</v>
      </c>
      <c r="AH96" s="468">
        <f>AG108</f>
        <v>0.8837006950767774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2795.2000000000003</v>
      </c>
      <c r="H97" s="210">
        <f t="shared" si="65"/>
        <v>81377.076452599387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1320.5669291338581</v>
      </c>
      <c r="O97" s="47">
        <f t="shared" si="67"/>
        <v>66.028346456692901</v>
      </c>
      <c r="P97" s="48">
        <f t="shared" si="68"/>
        <v>0</v>
      </c>
      <c r="Q97" s="49">
        <f t="shared" si="64"/>
        <v>-3.2216535433070987</v>
      </c>
      <c r="R97" s="425">
        <f t="shared" si="69"/>
        <v>0.95347792717246072</v>
      </c>
      <c r="S97" s="459"/>
      <c r="T97" s="211">
        <v>0.41249999999999998</v>
      </c>
      <c r="U97" s="211">
        <v>0.50069444444444444</v>
      </c>
      <c r="V97" s="212">
        <v>23</v>
      </c>
      <c r="W97" s="90">
        <f t="shared" si="70"/>
        <v>127.00000000000003</v>
      </c>
      <c r="X97" s="53">
        <v>0.40138888888888885</v>
      </c>
      <c r="Y97" s="53">
        <v>0.41111111111111115</v>
      </c>
      <c r="Z97" s="54"/>
      <c r="AA97" s="54"/>
      <c r="AB97" s="447"/>
      <c r="AC97" s="447"/>
      <c r="AD97" s="212"/>
      <c r="AE97" s="212"/>
      <c r="AF97" s="213">
        <f t="shared" si="61"/>
        <v>-64.433070866141861</v>
      </c>
      <c r="AG97" s="214">
        <f t="shared" si="62"/>
        <v>0.95347792717246072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335</v>
      </c>
      <c r="E98" s="83"/>
      <c r="F98" s="354">
        <v>65.27</v>
      </c>
      <c r="G98" s="57">
        <v>2173.2000000000003</v>
      </c>
      <c r="H98" s="210">
        <f t="shared" si="65"/>
        <v>141844.764</v>
      </c>
      <c r="I98" s="435"/>
      <c r="J98" s="46">
        <v>18</v>
      </c>
      <c r="K98" s="44">
        <v>1440</v>
      </c>
      <c r="L98" s="47">
        <v>80</v>
      </c>
      <c r="M98" s="87">
        <v>18</v>
      </c>
      <c r="N98" s="44">
        <f t="shared" si="66"/>
        <v>1265.9417475728162</v>
      </c>
      <c r="O98" s="47">
        <f t="shared" si="67"/>
        <v>70.330097087378675</v>
      </c>
      <c r="P98" s="48">
        <f t="shared" si="68"/>
        <v>0</v>
      </c>
      <c r="Q98" s="49">
        <f t="shared" si="64"/>
        <v>-9.6699029126213247</v>
      </c>
      <c r="R98" s="425">
        <f t="shared" si="69"/>
        <v>0.87912621359223342</v>
      </c>
      <c r="S98" s="459"/>
      <c r="T98" s="89">
        <v>0.53611111111111109</v>
      </c>
      <c r="U98" s="89">
        <v>0.60763888888888884</v>
      </c>
      <c r="V98" s="435">
        <v>5</v>
      </c>
      <c r="W98" s="90">
        <f t="shared" si="70"/>
        <v>102.99999999999996</v>
      </c>
      <c r="X98" s="216"/>
      <c r="Y98" s="216"/>
      <c r="Z98" s="217"/>
      <c r="AA98" s="217"/>
      <c r="AB98" s="447"/>
      <c r="AC98" s="447"/>
      <c r="AD98" s="435">
        <v>1</v>
      </c>
      <c r="AE98" s="435"/>
      <c r="AF98" s="54">
        <f t="shared" si="61"/>
        <v>-174.05825242718379</v>
      </c>
      <c r="AG98" s="428">
        <f t="shared" si="62"/>
        <v>0.87912621359223353</v>
      </c>
      <c r="AH98" s="468"/>
    </row>
    <row r="99" spans="1:34" ht="19.149999999999999" customHeight="1">
      <c r="A99" s="490"/>
      <c r="B99" s="421" t="s">
        <v>207</v>
      </c>
      <c r="C99" s="81"/>
      <c r="D99" s="82" t="s">
        <v>209</v>
      </c>
      <c r="E99" s="83"/>
      <c r="F99" s="354">
        <v>49.91</v>
      </c>
      <c r="G99" s="57">
        <v>423</v>
      </c>
      <c r="H99" s="210">
        <f t="shared" si="65"/>
        <v>21111.93</v>
      </c>
      <c r="I99" s="435">
        <v>1</v>
      </c>
      <c r="J99" s="46">
        <v>17</v>
      </c>
      <c r="K99" s="44">
        <v>1565</v>
      </c>
      <c r="L99" s="47">
        <v>92.058823529411768</v>
      </c>
      <c r="M99" s="419">
        <v>17</v>
      </c>
      <c r="N99" s="44">
        <f t="shared" si="66"/>
        <v>1335.7894736842152</v>
      </c>
      <c r="O99" s="47">
        <f t="shared" si="67"/>
        <v>78.575851393189126</v>
      </c>
      <c r="P99" s="48">
        <f t="shared" si="68"/>
        <v>0</v>
      </c>
      <c r="Q99" s="49">
        <f t="shared" si="64"/>
        <v>-13.482972136222642</v>
      </c>
      <c r="R99" s="425">
        <f t="shared" si="69"/>
        <v>0.85353959979822047</v>
      </c>
      <c r="S99" s="459"/>
      <c r="T99" s="89">
        <v>0.62291666666666656</v>
      </c>
      <c r="U99" s="89">
        <v>0.63611111111111096</v>
      </c>
      <c r="V99" s="435">
        <v>22</v>
      </c>
      <c r="W99" s="90">
        <f t="shared" si="70"/>
        <v>18.999999999999932</v>
      </c>
      <c r="X99" s="180">
        <v>0.61249999999999993</v>
      </c>
      <c r="Y99" s="180">
        <v>0.62222222222222223</v>
      </c>
      <c r="Z99" s="124"/>
      <c r="AA99" s="124"/>
      <c r="AB99" s="447"/>
      <c r="AC99" s="447"/>
      <c r="AD99" s="435"/>
      <c r="AE99" s="435"/>
      <c r="AF99" s="213">
        <f t="shared" si="61"/>
        <v>-229.21052631578482</v>
      </c>
      <c r="AG99" s="214">
        <f t="shared" si="62"/>
        <v>0.85353959979822058</v>
      </c>
      <c r="AH99" s="468"/>
    </row>
    <row r="100" spans="1:34" s="218" customFormat="1" ht="19.149999999999999" customHeight="1">
      <c r="A100" s="490"/>
      <c r="B100" s="421" t="s">
        <v>207</v>
      </c>
      <c r="C100" s="55"/>
      <c r="D100" s="42" t="s">
        <v>217</v>
      </c>
      <c r="E100" s="83"/>
      <c r="F100" s="354">
        <v>49.91</v>
      </c>
      <c r="G100" s="57">
        <v>1211.28</v>
      </c>
      <c r="H100" s="210">
        <f t="shared" si="65"/>
        <v>60454.984799999991</v>
      </c>
      <c r="I100" s="435">
        <v>1</v>
      </c>
      <c r="J100" s="46">
        <v>17</v>
      </c>
      <c r="K100" s="44">
        <v>1565</v>
      </c>
      <c r="L100" s="47">
        <v>92.058823529411768</v>
      </c>
      <c r="M100" s="87">
        <v>17</v>
      </c>
      <c r="N100" s="44">
        <f t="shared" si="66"/>
        <v>1397.6307692307698</v>
      </c>
      <c r="O100" s="47">
        <f t="shared" si="67"/>
        <v>82.213574660633526</v>
      </c>
      <c r="P100" s="48">
        <f t="shared" si="68"/>
        <v>0</v>
      </c>
      <c r="Q100" s="49">
        <f t="shared" si="64"/>
        <v>-9.845248868778242</v>
      </c>
      <c r="R100" s="425">
        <f t="shared" si="69"/>
        <v>0.89305480462030029</v>
      </c>
      <c r="S100" s="459"/>
      <c r="T100" s="211">
        <v>0.64027777777777761</v>
      </c>
      <c r="U100" s="211">
        <v>0.67638888888888871</v>
      </c>
      <c r="V100" s="212">
        <v>6</v>
      </c>
      <c r="W100" s="90">
        <f t="shared" si="70"/>
        <v>51.999999999999972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-167.36923076923017</v>
      </c>
      <c r="AG100" s="428">
        <f t="shared" si="62"/>
        <v>0.89305480462030018</v>
      </c>
      <c r="AH100" s="468"/>
    </row>
    <row r="101" spans="1:34" s="218" customFormat="1" ht="19.149999999999999" customHeight="1">
      <c r="A101" s="490"/>
      <c r="B101" s="421" t="s">
        <v>193</v>
      </c>
      <c r="C101" s="55"/>
      <c r="D101" s="82" t="s">
        <v>194</v>
      </c>
      <c r="E101" s="83"/>
      <c r="F101" s="354">
        <v>37.83</v>
      </c>
      <c r="G101" s="57">
        <v>1318.32</v>
      </c>
      <c r="H101" s="210">
        <f t="shared" si="65"/>
        <v>49872.045599999998</v>
      </c>
      <c r="I101" s="435">
        <v>1</v>
      </c>
      <c r="J101" s="46">
        <v>20</v>
      </c>
      <c r="K101" s="44">
        <v>2400</v>
      </c>
      <c r="L101" s="47">
        <v>120</v>
      </c>
      <c r="M101" s="87">
        <v>20</v>
      </c>
      <c r="N101" s="44">
        <f t="shared" si="66"/>
        <v>2197.199999999998</v>
      </c>
      <c r="O101" s="47">
        <f t="shared" si="67"/>
        <v>109.8599999999999</v>
      </c>
      <c r="P101" s="48">
        <f t="shared" si="68"/>
        <v>0</v>
      </c>
      <c r="Q101" s="49">
        <f t="shared" si="64"/>
        <v>-10.1400000000001</v>
      </c>
      <c r="R101" s="425">
        <f t="shared" si="69"/>
        <v>0.9154999999999992</v>
      </c>
      <c r="S101" s="459"/>
      <c r="T101" s="211">
        <v>0.6812499999999998</v>
      </c>
      <c r="U101" s="89">
        <v>0.70624999999999982</v>
      </c>
      <c r="V101" s="212">
        <v>7</v>
      </c>
      <c r="W101" s="90">
        <f t="shared" si="70"/>
        <v>36.000000000000028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-202.800000000002</v>
      </c>
      <c r="AG101" s="214">
        <f t="shared" si="62"/>
        <v>0.9154999999999992</v>
      </c>
      <c r="AH101" s="468"/>
    </row>
    <row r="102" spans="1:34" s="218" customFormat="1" ht="19.149999999999999" customHeight="1">
      <c r="A102" s="490"/>
      <c r="B102" s="421" t="s">
        <v>193</v>
      </c>
      <c r="C102" s="175"/>
      <c r="D102" s="176" t="s">
        <v>205</v>
      </c>
      <c r="E102" s="177"/>
      <c r="F102" s="354">
        <v>36.729999999999997</v>
      </c>
      <c r="G102" s="57">
        <v>1072.3999999999999</v>
      </c>
      <c r="H102" s="210">
        <f t="shared" si="65"/>
        <v>39389.251999999993</v>
      </c>
      <c r="I102" s="421">
        <v>1</v>
      </c>
      <c r="J102" s="46">
        <v>18</v>
      </c>
      <c r="K102" s="44">
        <v>2400</v>
      </c>
      <c r="L102" s="47">
        <v>133.33333333333334</v>
      </c>
      <c r="M102" s="87">
        <v>18</v>
      </c>
      <c r="N102" s="44">
        <f t="shared" si="66"/>
        <v>2075.6129032258032</v>
      </c>
      <c r="O102" s="47">
        <f t="shared" si="67"/>
        <v>115.31182795698906</v>
      </c>
      <c r="P102" s="48">
        <f t="shared" si="68"/>
        <v>0</v>
      </c>
      <c r="Q102" s="49">
        <f t="shared" si="64"/>
        <v>-18.02150537634428</v>
      </c>
      <c r="R102" s="425">
        <f t="shared" si="69"/>
        <v>0.86483870967741794</v>
      </c>
      <c r="S102" s="459"/>
      <c r="T102" s="211">
        <v>0.71180555555555536</v>
      </c>
      <c r="U102" s="211">
        <v>0.73333333333333317</v>
      </c>
      <c r="V102" s="212">
        <v>8</v>
      </c>
      <c r="W102" s="90">
        <f t="shared" si="70"/>
        <v>31.00000000000005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-324.38709677419683</v>
      </c>
      <c r="AG102" s="428">
        <f t="shared" si="62"/>
        <v>0.86483870967741794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</v>
      </c>
      <c r="K108" s="101">
        <v>1734.2857142857142</v>
      </c>
      <c r="L108" s="104">
        <v>96.180497198879564</v>
      </c>
      <c r="M108" s="101">
        <f t="shared" ref="M108:O108" si="71">AVERAGE(M96:M107)</f>
        <v>18</v>
      </c>
      <c r="N108" s="101">
        <f t="shared" si="71"/>
        <v>1532.5894911760111</v>
      </c>
      <c r="O108" s="104">
        <f t="shared" si="71"/>
        <v>84.754462288060239</v>
      </c>
      <c r="P108" s="54">
        <f t="shared" ref="P108:P117" si="72">M108-J108</f>
        <v>0</v>
      </c>
      <c r="Q108" s="88">
        <f t="shared" ref="Q108:Q117" si="73">O108-L108</f>
        <v>-11.426034910819325</v>
      </c>
      <c r="R108" s="105">
        <f t="shared" ref="R108:R117" si="74">O108/L108</f>
        <v>0.88120216422677811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1"/>
        <v>-201.69622310970317</v>
      </c>
      <c r="AG108" s="428">
        <f t="shared" si="62"/>
        <v>0.8837006950767774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1544</v>
      </c>
      <c r="H109" s="45">
        <f t="shared" ref="H109:H119" si="75">F109*G109</f>
        <v>46266.721877156655</v>
      </c>
      <c r="I109" s="421"/>
      <c r="J109" s="46">
        <v>18</v>
      </c>
      <c r="K109" s="44">
        <v>1200</v>
      </c>
      <c r="L109" s="47">
        <v>66.666666666666671</v>
      </c>
      <c r="M109" s="419">
        <v>20</v>
      </c>
      <c r="N109" s="44">
        <f t="shared" ref="N109:N117" si="76">G109/W109*60</f>
        <v>1218.9473684210516</v>
      </c>
      <c r="O109" s="47">
        <f t="shared" ref="O109:O117" si="77">N109/M109</f>
        <v>60.94736842105258</v>
      </c>
      <c r="P109" s="48">
        <f t="shared" si="72"/>
        <v>2</v>
      </c>
      <c r="Q109" s="49">
        <f t="shared" si="73"/>
        <v>-5.7192982456140911</v>
      </c>
      <c r="R109" s="425">
        <f t="shared" si="74"/>
        <v>0.91421052631578859</v>
      </c>
      <c r="S109" s="494">
        <f>R121</f>
        <v>0.89508200975374586</v>
      </c>
      <c r="T109" s="226">
        <v>0.5</v>
      </c>
      <c r="U109" s="226">
        <v>0.55277777777777781</v>
      </c>
      <c r="V109" s="227">
        <v>5</v>
      </c>
      <c r="W109" s="418">
        <f t="shared" si="70"/>
        <v>76.000000000000057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18.947368421051578</v>
      </c>
      <c r="AG109" s="125">
        <f t="shared" si="62"/>
        <v>1.0157894736842097</v>
      </c>
      <c r="AH109" s="468">
        <f>AG121</f>
        <v>0.90125970192066973</v>
      </c>
    </row>
    <row r="110" spans="1:34" ht="19.149999999999999" customHeight="1">
      <c r="A110" s="492"/>
      <c r="B110" s="421" t="s">
        <v>227</v>
      </c>
      <c r="C110" s="175"/>
      <c r="D110" s="42" t="s">
        <v>240</v>
      </c>
      <c r="E110" s="177"/>
      <c r="F110" s="343">
        <v>56.43</v>
      </c>
      <c r="G110" s="174">
        <v>959</v>
      </c>
      <c r="H110" s="45">
        <f t="shared" si="75"/>
        <v>54116.37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1307.7272727272727</v>
      </c>
      <c r="O110" s="47">
        <f t="shared" si="77"/>
        <v>72.651515151515156</v>
      </c>
      <c r="P110" s="48">
        <f t="shared" si="72"/>
        <v>0</v>
      </c>
      <c r="Q110" s="49">
        <f t="shared" si="73"/>
        <v>-10.681818181818173</v>
      </c>
      <c r="R110" s="425">
        <f t="shared" si="74"/>
        <v>0.87181818181818194</v>
      </c>
      <c r="S110" s="495"/>
      <c r="T110" s="226">
        <v>0.55763888888888891</v>
      </c>
      <c r="U110" s="226">
        <v>0.58819444444444446</v>
      </c>
      <c r="V110" s="227">
        <v>7</v>
      </c>
      <c r="W110" s="418">
        <f t="shared" si="70"/>
        <v>44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-192.27272727272725</v>
      </c>
      <c r="AG110" s="125">
        <f t="shared" si="62"/>
        <v>0.87181818181818183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260</v>
      </c>
      <c r="E111" s="177"/>
      <c r="F111" s="343">
        <v>71.55</v>
      </c>
      <c r="G111" s="57">
        <v>785</v>
      </c>
      <c r="H111" s="45">
        <f t="shared" si="75"/>
        <v>56166.75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1239.4736842105253</v>
      </c>
      <c r="O111" s="47">
        <f t="shared" si="77"/>
        <v>68.859649122806957</v>
      </c>
      <c r="P111" s="48">
        <f t="shared" si="72"/>
        <v>0</v>
      </c>
      <c r="Q111" s="49">
        <f t="shared" si="73"/>
        <v>-8.0847953216374862</v>
      </c>
      <c r="R111" s="425">
        <f t="shared" si="74"/>
        <v>0.89492684780543341</v>
      </c>
      <c r="S111" s="495"/>
      <c r="T111" s="226">
        <v>0.60347222222222219</v>
      </c>
      <c r="U111" s="226">
        <v>0.62986111111111109</v>
      </c>
      <c r="V111" s="227">
        <v>22</v>
      </c>
      <c r="W111" s="418">
        <f t="shared" si="70"/>
        <v>38.000000000000028</v>
      </c>
      <c r="X111" s="53">
        <v>0.59305555555555556</v>
      </c>
      <c r="Y111" s="53">
        <v>0.60277777777777775</v>
      </c>
      <c r="Z111" s="54"/>
      <c r="AA111" s="54"/>
      <c r="AB111" s="447"/>
      <c r="AC111" s="447"/>
      <c r="AD111" s="435"/>
      <c r="AE111" s="435"/>
      <c r="AF111" s="48">
        <f t="shared" si="61"/>
        <v>-145.52631578947467</v>
      </c>
      <c r="AG111" s="125">
        <f t="shared" si="62"/>
        <v>0.89492684780543341</v>
      </c>
      <c r="AH111" s="468"/>
    </row>
    <row r="112" spans="1:34" ht="19.149999999999999" customHeight="1">
      <c r="A112" s="492"/>
      <c r="B112" s="421" t="s">
        <v>238</v>
      </c>
      <c r="C112" s="175"/>
      <c r="D112" s="176" t="s">
        <v>261</v>
      </c>
      <c r="E112" s="83"/>
      <c r="F112" s="343">
        <v>59.54</v>
      </c>
      <c r="G112" s="57">
        <v>1354.32</v>
      </c>
      <c r="H112" s="45">
        <f t="shared" si="75"/>
        <v>80636.212799999994</v>
      </c>
      <c r="I112" s="435"/>
      <c r="J112" s="46">
        <v>18</v>
      </c>
      <c r="K112" s="44">
        <v>1385</v>
      </c>
      <c r="L112" s="47">
        <v>76.944444444444443</v>
      </c>
      <c r="M112" s="419">
        <v>18</v>
      </c>
      <c r="N112" s="44">
        <f t="shared" si="76"/>
        <v>1269.6750000000015</v>
      </c>
      <c r="O112" s="47">
        <f t="shared" si="77"/>
        <v>70.53750000000008</v>
      </c>
      <c r="P112" s="48">
        <f t="shared" si="72"/>
        <v>0</v>
      </c>
      <c r="Q112" s="49">
        <f t="shared" si="73"/>
        <v>-6.4069444444443633</v>
      </c>
      <c r="R112" s="425">
        <f t="shared" si="74"/>
        <v>0.91673285198556065</v>
      </c>
      <c r="S112" s="495"/>
      <c r="T112" s="226">
        <v>0.63472222222222219</v>
      </c>
      <c r="U112" s="226">
        <v>0.67916666666666659</v>
      </c>
      <c r="V112" s="227">
        <v>7</v>
      </c>
      <c r="W112" s="418">
        <f t="shared" si="70"/>
        <v>63.999999999999929</v>
      </c>
      <c r="X112" s="216"/>
      <c r="Y112" s="216"/>
      <c r="Z112" s="54"/>
      <c r="AA112" s="54"/>
      <c r="AB112" s="447"/>
      <c r="AC112" s="447"/>
      <c r="AD112" s="435">
        <v>1</v>
      </c>
      <c r="AE112" s="435"/>
      <c r="AF112" s="48">
        <f t="shared" si="61"/>
        <v>-115.32499999999845</v>
      </c>
      <c r="AG112" s="125">
        <f t="shared" si="62"/>
        <v>0.91673285198556065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262</v>
      </c>
      <c r="E113" s="83"/>
      <c r="F113" s="343">
        <v>55.56</v>
      </c>
      <c r="G113" s="57">
        <v>1031</v>
      </c>
      <c r="H113" s="45">
        <f t="shared" si="75"/>
        <v>57282.36</v>
      </c>
      <c r="I113" s="435"/>
      <c r="J113" s="46">
        <v>16</v>
      </c>
      <c r="K113" s="44">
        <v>1440</v>
      </c>
      <c r="L113" s="47">
        <v>90</v>
      </c>
      <c r="M113" s="424">
        <v>16</v>
      </c>
      <c r="N113" s="44">
        <f t="shared" si="76"/>
        <v>1316.1702127659578</v>
      </c>
      <c r="O113" s="47">
        <f t="shared" si="77"/>
        <v>82.260638297872362</v>
      </c>
      <c r="P113" s="48">
        <f t="shared" si="72"/>
        <v>0</v>
      </c>
      <c r="Q113" s="49">
        <f t="shared" si="73"/>
        <v>-7.7393617021276384</v>
      </c>
      <c r="R113" s="425">
        <f t="shared" si="74"/>
        <v>0.91400709219858178</v>
      </c>
      <c r="S113" s="495"/>
      <c r="T113" s="226">
        <v>0.71944444444444433</v>
      </c>
      <c r="U113" s="226">
        <v>0.75208333333333321</v>
      </c>
      <c r="V113" s="227">
        <v>5</v>
      </c>
      <c r="W113" s="418">
        <f t="shared" si="70"/>
        <v>46.999999999999993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-123.82978723404221</v>
      </c>
      <c r="AG113" s="125">
        <f t="shared" si="62"/>
        <v>0.91400709219858178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263</v>
      </c>
      <c r="E114" s="43"/>
      <c r="F114" s="343">
        <v>54.09</v>
      </c>
      <c r="G114" s="44">
        <v>758</v>
      </c>
      <c r="H114" s="45">
        <f t="shared" si="75"/>
        <v>41000.22</v>
      </c>
      <c r="I114" s="435"/>
      <c r="J114" s="46">
        <v>16</v>
      </c>
      <c r="K114" s="44">
        <v>1440</v>
      </c>
      <c r="L114" s="47">
        <v>90</v>
      </c>
      <c r="M114" s="424">
        <v>15</v>
      </c>
      <c r="N114" s="44">
        <f t="shared" si="76"/>
        <v>1337.6470588235277</v>
      </c>
      <c r="O114" s="47">
        <f t="shared" si="77"/>
        <v>89.176470588235176</v>
      </c>
      <c r="P114" s="48">
        <f t="shared" si="72"/>
        <v>-1</v>
      </c>
      <c r="Q114" s="49">
        <f t="shared" si="73"/>
        <v>-0.82352941176482375</v>
      </c>
      <c r="R114" s="425">
        <f t="shared" si="74"/>
        <v>0.99084967320261308</v>
      </c>
      <c r="S114" s="495"/>
      <c r="T114" s="226">
        <v>0.75763888888888875</v>
      </c>
      <c r="U114" s="226">
        <v>0.78124999999999989</v>
      </c>
      <c r="V114" s="227">
        <v>8</v>
      </c>
      <c r="W114" s="418">
        <f t="shared" si="70"/>
        <v>34.000000000000043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-102.35294117647231</v>
      </c>
      <c r="AG114" s="125">
        <f t="shared" si="62"/>
        <v>0.92892156862744979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264</v>
      </c>
      <c r="E115" s="83"/>
      <c r="F115" s="343">
        <v>52.21</v>
      </c>
      <c r="G115" s="229">
        <v>795</v>
      </c>
      <c r="H115" s="45">
        <f t="shared" si="75"/>
        <v>41506.949999999997</v>
      </c>
      <c r="I115" s="435"/>
      <c r="J115" s="46">
        <v>17</v>
      </c>
      <c r="K115" s="44">
        <v>1440</v>
      </c>
      <c r="L115" s="47">
        <v>84.705882352941174</v>
      </c>
      <c r="M115" s="424">
        <v>17</v>
      </c>
      <c r="N115" s="44">
        <f t="shared" si="76"/>
        <v>1289.1891891891883</v>
      </c>
      <c r="O115" s="47">
        <f t="shared" si="77"/>
        <v>75.834658187599302</v>
      </c>
      <c r="P115" s="48">
        <f t="shared" si="72"/>
        <v>0</v>
      </c>
      <c r="Q115" s="49">
        <f t="shared" si="73"/>
        <v>-8.8712241653418715</v>
      </c>
      <c r="R115" s="425">
        <f t="shared" si="74"/>
        <v>0.89527027027026962</v>
      </c>
      <c r="S115" s="495"/>
      <c r="T115" s="226">
        <v>0.78611111111111098</v>
      </c>
      <c r="U115" s="226">
        <v>0.81180555555555545</v>
      </c>
      <c r="V115" s="227">
        <v>7</v>
      </c>
      <c r="W115" s="418">
        <f t="shared" si="70"/>
        <v>37.000000000000028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-150.81081081081174</v>
      </c>
      <c r="AG115" s="125">
        <f t="shared" si="62"/>
        <v>0.89527027027026962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329</v>
      </c>
      <c r="E116" s="83"/>
      <c r="F116" s="343">
        <v>54.5</v>
      </c>
      <c r="G116" s="229">
        <v>1480</v>
      </c>
      <c r="H116" s="45">
        <f t="shared" si="75"/>
        <v>80660</v>
      </c>
      <c r="I116" s="435"/>
      <c r="J116" s="46">
        <v>21</v>
      </c>
      <c r="K116" s="44">
        <v>1440</v>
      </c>
      <c r="L116" s="47">
        <v>68.571428571428569</v>
      </c>
      <c r="M116" s="424">
        <v>21</v>
      </c>
      <c r="N116" s="44">
        <f t="shared" si="76"/>
        <v>1138.4615384615379</v>
      </c>
      <c r="O116" s="47">
        <f t="shared" si="77"/>
        <v>54.212454212454183</v>
      </c>
      <c r="P116" s="48">
        <f t="shared" si="72"/>
        <v>0</v>
      </c>
      <c r="Q116" s="49">
        <f t="shared" si="73"/>
        <v>-14.358974358974386</v>
      </c>
      <c r="R116" s="425">
        <f t="shared" si="74"/>
        <v>0.79059829059829023</v>
      </c>
      <c r="S116" s="495"/>
      <c r="T116" s="226">
        <v>0.82777777777777772</v>
      </c>
      <c r="U116" s="226">
        <v>0.88194444444444442</v>
      </c>
      <c r="V116" s="227">
        <v>23</v>
      </c>
      <c r="W116" s="418">
        <f t="shared" si="70"/>
        <v>78.000000000000043</v>
      </c>
      <c r="X116" s="216">
        <v>0.81597222222222221</v>
      </c>
      <c r="Y116" s="216">
        <v>0.82638888888888884</v>
      </c>
      <c r="Z116" s="217"/>
      <c r="AA116" s="217"/>
      <c r="AB116" s="447"/>
      <c r="AC116" s="447"/>
      <c r="AD116" s="221"/>
      <c r="AE116" s="221"/>
      <c r="AF116" s="48">
        <f t="shared" si="61"/>
        <v>-301.53846153846212</v>
      </c>
      <c r="AG116" s="125">
        <f t="shared" si="62"/>
        <v>0.79059829059829023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277</v>
      </c>
      <c r="E117" s="83"/>
      <c r="F117" s="343">
        <v>56.43</v>
      </c>
      <c r="G117" s="229">
        <v>1062</v>
      </c>
      <c r="H117" s="45">
        <f t="shared" si="75"/>
        <v>59928.659999999996</v>
      </c>
      <c r="I117" s="435"/>
      <c r="J117" s="46">
        <v>16</v>
      </c>
      <c r="K117" s="44">
        <v>1500</v>
      </c>
      <c r="L117" s="47">
        <v>93.75</v>
      </c>
      <c r="M117" s="424">
        <v>17</v>
      </c>
      <c r="N117" s="44">
        <f t="shared" si="76"/>
        <v>1355.744680851064</v>
      </c>
      <c r="O117" s="47">
        <f t="shared" si="77"/>
        <v>79.749687108886121</v>
      </c>
      <c r="P117" s="48">
        <f t="shared" si="72"/>
        <v>1</v>
      </c>
      <c r="Q117" s="49">
        <f t="shared" si="73"/>
        <v>-14.000312891113879</v>
      </c>
      <c r="R117" s="425">
        <f t="shared" si="74"/>
        <v>0.85066332916145193</v>
      </c>
      <c r="S117" s="495"/>
      <c r="T117" s="226">
        <v>0.88680555555555551</v>
      </c>
      <c r="U117" s="226">
        <v>0.9194444444444444</v>
      </c>
      <c r="V117" s="227">
        <v>7</v>
      </c>
      <c r="W117" s="418">
        <f t="shared" si="70"/>
        <v>46.999999999999993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-144.255319148936</v>
      </c>
      <c r="AG117" s="125">
        <f t="shared" si="62"/>
        <v>0.90382978723404261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17.555555555555557</v>
      </c>
      <c r="K121" s="202">
        <v>1414.4444444444443</v>
      </c>
      <c r="L121" s="203">
        <v>81.21291109036207</v>
      </c>
      <c r="M121" s="202">
        <f t="shared" ref="M121:O121" si="78">AVERAGE(M109:M120)</f>
        <v>17.777777777777779</v>
      </c>
      <c r="N121" s="202">
        <f t="shared" si="78"/>
        <v>1274.7817783833473</v>
      </c>
      <c r="O121" s="203">
        <f t="shared" si="78"/>
        <v>72.692215676713559</v>
      </c>
      <c r="P121" s="48">
        <f t="shared" ref="P121:P131" si="79">M121-J121</f>
        <v>0.22222222222222143</v>
      </c>
      <c r="Q121" s="49">
        <f t="shared" ref="Q121:Q131" si="80">O121-L121</f>
        <v>-8.5206954136485109</v>
      </c>
      <c r="R121" s="172">
        <f t="shared" ref="R121:R131" si="81">O121/L121</f>
        <v>0.89508200975374586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0</v>
      </c>
      <c r="AF121" s="48">
        <f>N121-K121</f>
        <v>-139.66266606109707</v>
      </c>
      <c r="AG121" s="125">
        <f>N121/K121</f>
        <v>0.90125970192066973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1907</v>
      </c>
      <c r="H122" s="45">
        <f t="shared" ref="H122:H132" si="82">F122*G122</f>
        <v>111883.69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1" si="83">G122/W122*60</f>
        <v>1315.1724137931033</v>
      </c>
      <c r="O122" s="237">
        <f t="shared" ref="O122:O131" si="84">N122/M122</f>
        <v>69.219600725952802</v>
      </c>
      <c r="P122" s="108">
        <f t="shared" si="79"/>
        <v>0</v>
      </c>
      <c r="Q122" s="182">
        <f t="shared" si="80"/>
        <v>-6.5698729582577187</v>
      </c>
      <c r="R122" s="109">
        <f t="shared" si="81"/>
        <v>0.91331417624521061</v>
      </c>
      <c r="S122" s="459">
        <f>R134</f>
        <v>0.89865329152265505</v>
      </c>
      <c r="T122" s="50">
        <v>0.5</v>
      </c>
      <c r="U122" s="50">
        <v>0.56041666666666667</v>
      </c>
      <c r="V122" s="227">
        <v>5</v>
      </c>
      <c r="W122" s="418">
        <f t="shared" si="70"/>
        <v>87.000000000000014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-124.82758620689674</v>
      </c>
      <c r="AG122" s="425">
        <f t="shared" si="62"/>
        <v>0.91331417624521061</v>
      </c>
      <c r="AH122" s="473">
        <f>AG134</f>
        <v>0.89974128471939707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1923</v>
      </c>
      <c r="H123" s="45">
        <f t="shared" si="82"/>
        <v>114456.96000000001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1296.4044943820224</v>
      </c>
      <c r="O123" s="86">
        <f t="shared" si="84"/>
        <v>61.733547351524876</v>
      </c>
      <c r="P123" s="54">
        <f t="shared" si="79"/>
        <v>0</v>
      </c>
      <c r="Q123" s="88">
        <f t="shared" si="80"/>
        <v>-4.2188336008560725</v>
      </c>
      <c r="R123" s="428">
        <f t="shared" si="81"/>
        <v>0.93603212590759743</v>
      </c>
      <c r="S123" s="459"/>
      <c r="T123" s="50">
        <v>0.56597222222222221</v>
      </c>
      <c r="U123" s="50">
        <v>0.62777777777777777</v>
      </c>
      <c r="V123" s="227">
        <v>8</v>
      </c>
      <c r="W123" s="418">
        <f t="shared" si="70"/>
        <v>89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-88.595505617977551</v>
      </c>
      <c r="AG123" s="425">
        <f t="shared" si="62"/>
        <v>0.93603212590759743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1119</v>
      </c>
      <c r="H124" s="45">
        <f t="shared" si="82"/>
        <v>71526.48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1291.1538461538469</v>
      </c>
      <c r="O124" s="237">
        <f t="shared" si="84"/>
        <v>67.955465587044571</v>
      </c>
      <c r="P124" s="108">
        <f t="shared" si="79"/>
        <v>0</v>
      </c>
      <c r="Q124" s="182">
        <f t="shared" si="80"/>
        <v>-7.8340080971659489</v>
      </c>
      <c r="R124" s="109">
        <f t="shared" si="81"/>
        <v>0.89663461538461597</v>
      </c>
      <c r="S124" s="497"/>
      <c r="T124" s="50">
        <v>0.64375000000000004</v>
      </c>
      <c r="U124" s="50">
        <v>0.67986111111111114</v>
      </c>
      <c r="V124" s="227">
        <v>23</v>
      </c>
      <c r="W124" s="418">
        <f t="shared" si="70"/>
        <v>51.999999999999972</v>
      </c>
      <c r="X124" s="188">
        <v>0.63194444444444442</v>
      </c>
      <c r="Y124" s="188">
        <v>0.64236111111111105</v>
      </c>
      <c r="Z124" s="54"/>
      <c r="AA124" s="54"/>
      <c r="AB124" s="447"/>
      <c r="AC124" s="447"/>
      <c r="AD124" s="435"/>
      <c r="AE124" s="435"/>
      <c r="AF124" s="108">
        <f t="shared" si="61"/>
        <v>-148.84615384615313</v>
      </c>
      <c r="AG124" s="109">
        <f t="shared" si="62"/>
        <v>0.89663461538461586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1361</v>
      </c>
      <c r="H125" s="45">
        <f t="shared" si="82"/>
        <v>77291.19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1458.2142857142869</v>
      </c>
      <c r="O125" s="237">
        <f t="shared" si="84"/>
        <v>81.01190476190483</v>
      </c>
      <c r="P125" s="108">
        <f t="shared" si="79"/>
        <v>0</v>
      </c>
      <c r="Q125" s="182">
        <f t="shared" si="80"/>
        <v>-9.8769841269840555</v>
      </c>
      <c r="R125" s="109">
        <f t="shared" si="81"/>
        <v>0.89132902549773041</v>
      </c>
      <c r="S125" s="497"/>
      <c r="T125" s="50">
        <v>0.72013888888888888</v>
      </c>
      <c r="U125" s="50">
        <v>0.75902777777777775</v>
      </c>
      <c r="V125" s="227">
        <v>5</v>
      </c>
      <c r="W125" s="418">
        <f t="shared" si="70"/>
        <v>55.999999999999957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-177.78571428571308</v>
      </c>
      <c r="AG125" s="425">
        <f t="shared" si="62"/>
        <v>0.89132902549773041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1145</v>
      </c>
      <c r="H126" s="45">
        <f t="shared" si="82"/>
        <v>65116.149999999994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1461.7021276595747</v>
      </c>
      <c r="O126" s="86">
        <f t="shared" si="84"/>
        <v>81.20567375886526</v>
      </c>
      <c r="P126" s="54">
        <f t="shared" si="79"/>
        <v>0</v>
      </c>
      <c r="Q126" s="88">
        <f t="shared" si="80"/>
        <v>-9.6832151300236262</v>
      </c>
      <c r="R126" s="428">
        <f t="shared" si="81"/>
        <v>0.8934609582271239</v>
      </c>
      <c r="S126" s="497"/>
      <c r="T126" s="50">
        <v>0.76388888888888884</v>
      </c>
      <c r="U126" s="50">
        <v>0.79652777777777772</v>
      </c>
      <c r="V126" s="227">
        <v>7</v>
      </c>
      <c r="W126" s="418">
        <f t="shared" si="70"/>
        <v>46.999999999999993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-174.29787234042533</v>
      </c>
      <c r="AG126" s="109">
        <f t="shared" si="62"/>
        <v>0.8934609582271239</v>
      </c>
      <c r="AH126" s="460"/>
    </row>
    <row r="127" spans="1:34" ht="19.149999999999999" customHeight="1">
      <c r="A127" s="496"/>
      <c r="B127" s="130" t="s">
        <v>238</v>
      </c>
      <c r="C127" s="223"/>
      <c r="D127" s="392" t="s">
        <v>261</v>
      </c>
      <c r="E127" s="83"/>
      <c r="F127" s="343">
        <v>59.54</v>
      </c>
      <c r="G127" s="209">
        <v>184.68</v>
      </c>
      <c r="H127" s="45">
        <f t="shared" si="82"/>
        <v>10995.8472</v>
      </c>
      <c r="I127" s="221">
        <v>1</v>
      </c>
      <c r="J127" s="46">
        <v>18</v>
      </c>
      <c r="K127" s="44">
        <v>1385</v>
      </c>
      <c r="L127" s="47">
        <v>76.944444444444443</v>
      </c>
      <c r="M127" s="419">
        <v>18</v>
      </c>
      <c r="N127" s="57">
        <f t="shared" si="83"/>
        <v>1231.2000000000044</v>
      </c>
      <c r="O127" s="86">
        <f t="shared" si="84"/>
        <v>68.400000000000247</v>
      </c>
      <c r="P127" s="54">
        <f t="shared" si="79"/>
        <v>0</v>
      </c>
      <c r="Q127" s="88">
        <f t="shared" si="80"/>
        <v>-8.5444444444441956</v>
      </c>
      <c r="R127" s="428">
        <f t="shared" si="81"/>
        <v>0.88895306859206102</v>
      </c>
      <c r="S127" s="497"/>
      <c r="T127" s="50">
        <v>0.80208333333333326</v>
      </c>
      <c r="U127" s="50">
        <v>0.80833333333333324</v>
      </c>
      <c r="V127" s="421">
        <v>8</v>
      </c>
      <c r="W127" s="418">
        <f t="shared" si="70"/>
        <v>8.999999999999968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-153.79999999999563</v>
      </c>
      <c r="AG127" s="109">
        <f t="shared" si="62"/>
        <v>0.88895306859206091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275</v>
      </c>
      <c r="E128" s="83"/>
      <c r="F128" s="343">
        <v>47.6</v>
      </c>
      <c r="G128" s="57">
        <v>1408</v>
      </c>
      <c r="H128" s="45">
        <f t="shared" si="82"/>
        <v>67020.800000000003</v>
      </c>
      <c r="I128" s="435"/>
      <c r="J128" s="46">
        <v>19</v>
      </c>
      <c r="K128" s="44">
        <v>1440</v>
      </c>
      <c r="L128" s="47">
        <v>75.78947368421052</v>
      </c>
      <c r="M128" s="87">
        <v>19</v>
      </c>
      <c r="N128" s="57">
        <f t="shared" si="83"/>
        <v>1299.692307692309</v>
      </c>
      <c r="O128" s="86">
        <f t="shared" si="84"/>
        <v>68.404858299595205</v>
      </c>
      <c r="P128" s="54">
        <f t="shared" si="79"/>
        <v>0</v>
      </c>
      <c r="Q128" s="88">
        <f t="shared" si="80"/>
        <v>-7.3846153846153157</v>
      </c>
      <c r="R128" s="428">
        <f t="shared" si="81"/>
        <v>0.90256410256410347</v>
      </c>
      <c r="S128" s="497"/>
      <c r="T128" s="50">
        <v>0.8243055555555554</v>
      </c>
      <c r="U128" s="50">
        <v>0.86944444444444424</v>
      </c>
      <c r="V128" s="421">
        <v>23</v>
      </c>
      <c r="W128" s="418">
        <f t="shared" si="70"/>
        <v>64.999999999999929</v>
      </c>
      <c r="X128" s="64">
        <v>0.8125</v>
      </c>
      <c r="Y128" s="64">
        <v>0.82361111111111107</v>
      </c>
      <c r="Z128" s="54"/>
      <c r="AA128" s="54"/>
      <c r="AB128" s="447"/>
      <c r="AC128" s="447"/>
      <c r="AD128" s="435">
        <v>1</v>
      </c>
      <c r="AE128" s="435"/>
      <c r="AF128" s="48">
        <f t="shared" si="61"/>
        <v>-140.30769230769101</v>
      </c>
      <c r="AG128" s="425">
        <f t="shared" si="62"/>
        <v>0.90256410256410347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276</v>
      </c>
      <c r="E129" s="60"/>
      <c r="F129" s="343">
        <v>50.67</v>
      </c>
      <c r="G129" s="57">
        <v>1174</v>
      </c>
      <c r="H129" s="45">
        <f t="shared" si="82"/>
        <v>59486.58</v>
      </c>
      <c r="I129" s="435"/>
      <c r="J129" s="46">
        <v>18</v>
      </c>
      <c r="K129" s="44">
        <v>1500</v>
      </c>
      <c r="L129" s="47">
        <v>83.333333333333329</v>
      </c>
      <c r="M129" s="87">
        <v>18</v>
      </c>
      <c r="N129" s="57">
        <f t="shared" si="83"/>
        <v>1354.6153846153854</v>
      </c>
      <c r="O129" s="86">
        <f t="shared" si="84"/>
        <v>75.256410256410305</v>
      </c>
      <c r="P129" s="54">
        <f t="shared" si="79"/>
        <v>0</v>
      </c>
      <c r="Q129" s="88">
        <f t="shared" si="80"/>
        <v>-8.0769230769230234</v>
      </c>
      <c r="R129" s="428">
        <f t="shared" si="81"/>
        <v>0.90307692307692367</v>
      </c>
      <c r="S129" s="497"/>
      <c r="T129" s="50">
        <v>0.87430555555555534</v>
      </c>
      <c r="U129" s="50">
        <v>0.91041666666666643</v>
      </c>
      <c r="V129" s="421">
        <v>7</v>
      </c>
      <c r="W129" s="418">
        <f t="shared" si="70"/>
        <v>51.999999999999972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-145.38461538461456</v>
      </c>
      <c r="AG129" s="109">
        <f t="shared" si="62"/>
        <v>0.90307692307692367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265</v>
      </c>
      <c r="E130" s="60"/>
      <c r="F130" s="343">
        <v>58.17</v>
      </c>
      <c r="G130" s="57">
        <v>898</v>
      </c>
      <c r="H130" s="45">
        <f t="shared" si="82"/>
        <v>52236.66</v>
      </c>
      <c r="I130" s="435"/>
      <c r="J130" s="46">
        <v>16</v>
      </c>
      <c r="K130" s="44">
        <v>1636</v>
      </c>
      <c r="L130" s="47">
        <v>102.25</v>
      </c>
      <c r="M130" s="424">
        <v>16</v>
      </c>
      <c r="N130" s="57">
        <f t="shared" si="83"/>
        <v>1417.8947368421043</v>
      </c>
      <c r="O130" s="86">
        <f t="shared" si="84"/>
        <v>88.618421052631518</v>
      </c>
      <c r="P130" s="54">
        <f t="shared" si="79"/>
        <v>0</v>
      </c>
      <c r="Q130" s="88">
        <f t="shared" si="80"/>
        <v>-13.631578947368482</v>
      </c>
      <c r="R130" s="428">
        <f t="shared" si="81"/>
        <v>0.86668382447561387</v>
      </c>
      <c r="S130" s="497"/>
      <c r="T130" s="50">
        <v>0.91597222222222197</v>
      </c>
      <c r="U130" s="50">
        <v>0.94236111111111087</v>
      </c>
      <c r="V130" s="421">
        <v>8</v>
      </c>
      <c r="W130" s="418">
        <f t="shared" si="70"/>
        <v>38.000000000000028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-218.10526315789571</v>
      </c>
      <c r="AG130" s="109">
        <f t="shared" si="62"/>
        <v>0.86668382447561387</v>
      </c>
      <c r="AH130" s="460"/>
    </row>
    <row r="131" spans="1:34" ht="19.149999999999999" customHeight="1">
      <c r="A131" s="496"/>
      <c r="B131" s="200" t="s">
        <v>227</v>
      </c>
      <c r="C131" s="157"/>
      <c r="D131" s="59" t="s">
        <v>266</v>
      </c>
      <c r="E131" s="83"/>
      <c r="F131" s="343">
        <v>57.3</v>
      </c>
      <c r="G131" s="209">
        <v>1380</v>
      </c>
      <c r="H131" s="45">
        <f t="shared" si="82"/>
        <v>79074</v>
      </c>
      <c r="I131" s="221"/>
      <c r="J131" s="46">
        <v>19</v>
      </c>
      <c r="K131" s="44">
        <v>1440</v>
      </c>
      <c r="L131" s="47">
        <v>75.78947368421052</v>
      </c>
      <c r="M131" s="87">
        <v>19</v>
      </c>
      <c r="N131" s="57">
        <f t="shared" si="83"/>
        <v>1314.2857142857156</v>
      </c>
      <c r="O131" s="86">
        <f t="shared" si="84"/>
        <v>69.172932330827138</v>
      </c>
      <c r="P131" s="54">
        <f t="shared" si="79"/>
        <v>0</v>
      </c>
      <c r="Q131" s="88">
        <f t="shared" si="80"/>
        <v>-6.6165413533833828</v>
      </c>
      <c r="R131" s="428">
        <f t="shared" si="81"/>
        <v>0.91269841269841367</v>
      </c>
      <c r="S131" s="497"/>
      <c r="T131" s="50">
        <v>0.94791666666666641</v>
      </c>
      <c r="U131" s="50">
        <v>0.99166666666666636</v>
      </c>
      <c r="V131" s="421">
        <v>8</v>
      </c>
      <c r="W131" s="418">
        <f t="shared" si="70"/>
        <v>62.999999999999936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-125.71428571428442</v>
      </c>
      <c r="AG131" s="425">
        <f t="shared" si="62"/>
        <v>0.91269841269841356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</v>
      </c>
      <c r="K134" s="242">
        <v>1493.8</v>
      </c>
      <c r="L134" s="243">
        <v>81.341583124477864</v>
      </c>
      <c r="M134" s="242">
        <f t="shared" ref="M134:O134" si="85">AVERAGE(M122:M133)</f>
        <v>18.5</v>
      </c>
      <c r="N134" s="242">
        <f t="shared" si="85"/>
        <v>1344.0335311138354</v>
      </c>
      <c r="O134" s="243">
        <f t="shared" si="85"/>
        <v>73.097881412475687</v>
      </c>
      <c r="P134" s="51">
        <f t="shared" ref="P134:P144" si="86">M134-J134</f>
        <v>0</v>
      </c>
      <c r="Q134" s="139">
        <f t="shared" ref="Q134:Q144" si="87">O134-L134</f>
        <v>-8.2437017120021778</v>
      </c>
      <c r="R134" s="244">
        <f t="shared" ref="R134:R144" si="88">O134/L134</f>
        <v>0.89865329152265505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-149.7664688861646</v>
      </c>
      <c r="AG134" s="425">
        <f t="shared" si="62"/>
        <v>0.89974128471939707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2088.1800000000003</v>
      </c>
      <c r="H135" s="245">
        <f t="shared" ref="H135:H146" si="89">F135*G135</f>
        <v>112949.65620000003</v>
      </c>
      <c r="I135" s="435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4" si="90">G135/W135*60</f>
        <v>1392.1200000000017</v>
      </c>
      <c r="O135" s="115">
        <f t="shared" ref="O135:O144" si="91">N135/M135</f>
        <v>87.007500000000107</v>
      </c>
      <c r="P135" s="54">
        <f t="shared" si="86"/>
        <v>0</v>
      </c>
      <c r="Q135" s="88">
        <f t="shared" si="87"/>
        <v>-6.7424999999998931</v>
      </c>
      <c r="R135" s="428">
        <f t="shared" si="88"/>
        <v>0.92808000000000113</v>
      </c>
      <c r="S135" s="495">
        <f>R147</f>
        <v>0.8905579226812691</v>
      </c>
      <c r="T135" s="246">
        <v>0.45833333333333331</v>
      </c>
      <c r="U135" s="50">
        <v>0.52083333333333326</v>
      </c>
      <c r="V135" s="142">
        <v>5</v>
      </c>
      <c r="W135" s="247">
        <f t="shared" ref="W135:W147" si="92">(U135-T135)*24*60</f>
        <v>89.999999999999915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-107.87999999999829</v>
      </c>
      <c r="AG135" s="120">
        <f t="shared" si="62"/>
        <v>0.92808000000000113</v>
      </c>
      <c r="AH135" s="468">
        <f>AG147</f>
        <v>0.89873611339695303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1488.6000000000001</v>
      </c>
      <c r="H136" s="84">
        <f t="shared" si="89"/>
        <v>85944.321000000011</v>
      </c>
      <c r="I136" s="435"/>
      <c r="J136" s="46">
        <v>16</v>
      </c>
      <c r="K136" s="57">
        <v>1565</v>
      </c>
      <c r="L136" s="86">
        <v>97.8125</v>
      </c>
      <c r="M136" s="424">
        <v>16</v>
      </c>
      <c r="N136" s="57">
        <f t="shared" si="90"/>
        <v>1395.5625000000016</v>
      </c>
      <c r="O136" s="86">
        <f t="shared" si="91"/>
        <v>87.222656250000099</v>
      </c>
      <c r="P136" s="54">
        <f t="shared" si="86"/>
        <v>0</v>
      </c>
      <c r="Q136" s="88">
        <f t="shared" si="87"/>
        <v>-10.589843749999901</v>
      </c>
      <c r="R136" s="428">
        <f t="shared" si="88"/>
        <v>0.89173322683706169</v>
      </c>
      <c r="S136" s="495"/>
      <c r="T136" s="246">
        <v>0.52569444444444435</v>
      </c>
      <c r="U136" s="50">
        <v>0.57013888888888875</v>
      </c>
      <c r="V136" s="142">
        <v>7</v>
      </c>
      <c r="W136" s="247">
        <f t="shared" si="92"/>
        <v>63.999999999999929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-169.43749999999841</v>
      </c>
      <c r="AG136" s="125">
        <f t="shared" si="62"/>
        <v>0.89173322683706169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1334</v>
      </c>
      <c r="H137" s="84">
        <f t="shared" si="89"/>
        <v>71062.180000000008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1380.0000000000011</v>
      </c>
      <c r="O137" s="86">
        <f t="shared" si="91"/>
        <v>86.250000000000071</v>
      </c>
      <c r="P137" s="54">
        <f t="shared" si="86"/>
        <v>0</v>
      </c>
      <c r="Q137" s="88">
        <f t="shared" si="87"/>
        <v>-7.4999999999999289</v>
      </c>
      <c r="R137" s="428">
        <f t="shared" si="88"/>
        <v>0.92000000000000071</v>
      </c>
      <c r="S137" s="495"/>
      <c r="T137" s="50">
        <v>0.58541666666666647</v>
      </c>
      <c r="U137" s="50">
        <v>0.62569444444444422</v>
      </c>
      <c r="V137" s="249">
        <v>22</v>
      </c>
      <c r="W137" s="247">
        <f t="shared" si="92"/>
        <v>57.999999999999957</v>
      </c>
      <c r="X137" s="53">
        <v>0.57500000000000007</v>
      </c>
      <c r="Y137" s="53">
        <v>0.58472222222222225</v>
      </c>
      <c r="Z137" s="54"/>
      <c r="AA137" s="54"/>
      <c r="AB137" s="447"/>
      <c r="AC137" s="447"/>
      <c r="AD137" s="435"/>
      <c r="AE137" s="435"/>
      <c r="AF137" s="48">
        <f t="shared" si="61"/>
        <v>-119.99999999999886</v>
      </c>
      <c r="AG137" s="125">
        <f t="shared" si="62"/>
        <v>0.92000000000000071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1466</v>
      </c>
      <c r="H138" s="84">
        <f t="shared" si="89"/>
        <v>74282.22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1374.3750000000016</v>
      </c>
      <c r="O138" s="86">
        <f t="shared" si="91"/>
        <v>76.354166666666757</v>
      </c>
      <c r="P138" s="54">
        <f t="shared" si="86"/>
        <v>0</v>
      </c>
      <c r="Q138" s="88">
        <f t="shared" si="87"/>
        <v>-6.9791666666665719</v>
      </c>
      <c r="R138" s="434">
        <f t="shared" si="88"/>
        <v>0.91625000000000112</v>
      </c>
      <c r="S138" s="495"/>
      <c r="T138" s="50">
        <v>0.63055555555555531</v>
      </c>
      <c r="U138" s="50">
        <v>0.67499999999999971</v>
      </c>
      <c r="V138" s="249">
        <v>7</v>
      </c>
      <c r="W138" s="247">
        <f t="shared" si="92"/>
        <v>63.999999999999929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-125.62499999999841</v>
      </c>
      <c r="AG138" s="125">
        <f t="shared" si="62"/>
        <v>0.91625000000000101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1439</v>
      </c>
      <c r="H139" s="84">
        <f t="shared" si="89"/>
        <v>73360.22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1328.3076923076937</v>
      </c>
      <c r="O139" s="86">
        <f t="shared" si="91"/>
        <v>66.415384615384681</v>
      </c>
      <c r="P139" s="54">
        <f t="shared" si="86"/>
        <v>0</v>
      </c>
      <c r="Q139" s="88">
        <f t="shared" si="87"/>
        <v>-5.5846153846153186</v>
      </c>
      <c r="R139" s="428">
        <f t="shared" si="88"/>
        <v>0.92243589743589838</v>
      </c>
      <c r="S139" s="495"/>
      <c r="T139" s="50">
        <v>0.71527777777777746</v>
      </c>
      <c r="U139" s="50">
        <v>0.7604166666666663</v>
      </c>
      <c r="V139" s="250">
        <v>5</v>
      </c>
      <c r="W139" s="247">
        <f t="shared" si="92"/>
        <v>64.999999999999929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-111.69230769230626</v>
      </c>
      <c r="AG139" s="125">
        <f t="shared" si="62"/>
        <v>0.92243589743589838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280</v>
      </c>
      <c r="E140" s="83"/>
      <c r="F140" s="343">
        <v>57.734999999999999</v>
      </c>
      <c r="G140" s="57">
        <v>165.4</v>
      </c>
      <c r="H140" s="84">
        <f t="shared" si="89"/>
        <v>9549.3690000000006</v>
      </c>
      <c r="I140" s="435"/>
      <c r="J140" s="87">
        <v>16</v>
      </c>
      <c r="K140" s="57">
        <v>1565</v>
      </c>
      <c r="L140" s="86">
        <v>97.8125</v>
      </c>
      <c r="M140" s="228">
        <v>16</v>
      </c>
      <c r="N140" s="57">
        <f t="shared" si="90"/>
        <v>1240.5000000000045</v>
      </c>
      <c r="O140" s="86">
        <f t="shared" si="91"/>
        <v>77.531250000000284</v>
      </c>
      <c r="P140" s="54">
        <f t="shared" si="86"/>
        <v>0</v>
      </c>
      <c r="Q140" s="88">
        <f t="shared" si="87"/>
        <v>-20.281249999999716</v>
      </c>
      <c r="R140" s="428">
        <f t="shared" si="88"/>
        <v>0.79265175718850134</v>
      </c>
      <c r="S140" s="502"/>
      <c r="T140" s="63">
        <v>0.76527777777777739</v>
      </c>
      <c r="U140" s="252">
        <v>0.77083333333333293</v>
      </c>
      <c r="V140" s="253">
        <v>7</v>
      </c>
      <c r="W140" s="247">
        <f t="shared" si="92"/>
        <v>7.9999999999999716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-324.49999999999545</v>
      </c>
      <c r="AG140" s="125">
        <f t="shared" si="62"/>
        <v>0.79265175718850134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284</v>
      </c>
      <c r="E141" s="254"/>
      <c r="F141" s="343">
        <v>50.67</v>
      </c>
      <c r="G141" s="57">
        <v>993</v>
      </c>
      <c r="H141" s="84">
        <f t="shared" si="89"/>
        <v>50315.310000000005</v>
      </c>
      <c r="I141" s="435"/>
      <c r="J141" s="46">
        <v>17</v>
      </c>
      <c r="K141" s="44">
        <v>1500</v>
      </c>
      <c r="L141" s="47">
        <v>88.235294117647058</v>
      </c>
      <c r="M141" s="228">
        <v>17</v>
      </c>
      <c r="N141" s="57">
        <f t="shared" si="90"/>
        <v>1354.090909090909</v>
      </c>
      <c r="O141" s="86">
        <f t="shared" si="91"/>
        <v>79.652406417112289</v>
      </c>
      <c r="P141" s="54">
        <f t="shared" si="86"/>
        <v>0</v>
      </c>
      <c r="Q141" s="88">
        <f t="shared" si="87"/>
        <v>-8.5828877005347692</v>
      </c>
      <c r="R141" s="428">
        <f t="shared" si="88"/>
        <v>0.9027272727272726</v>
      </c>
      <c r="S141" s="502"/>
      <c r="T141" s="63">
        <v>0.78680555555555509</v>
      </c>
      <c r="U141" s="252">
        <v>0.81736111111111065</v>
      </c>
      <c r="V141" s="55">
        <v>23</v>
      </c>
      <c r="W141" s="247">
        <f t="shared" si="92"/>
        <v>44</v>
      </c>
      <c r="X141" s="53">
        <v>0.77500000000000002</v>
      </c>
      <c r="Y141" s="53">
        <v>0.78611111111111109</v>
      </c>
      <c r="Z141" s="54"/>
      <c r="AA141" s="54"/>
      <c r="AB141" s="447"/>
      <c r="AC141" s="447"/>
      <c r="AD141" s="435"/>
      <c r="AE141" s="435"/>
      <c r="AF141" s="48">
        <f t="shared" si="61"/>
        <v>-145.90909090909099</v>
      </c>
      <c r="AG141" s="125">
        <f t="shared" si="62"/>
        <v>0.90272727272727271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285</v>
      </c>
      <c r="E142" s="254"/>
      <c r="F142" s="343">
        <v>50.92</v>
      </c>
      <c r="G142" s="57">
        <v>1781</v>
      </c>
      <c r="H142" s="84">
        <f t="shared" si="89"/>
        <v>90688.52</v>
      </c>
      <c r="I142" s="435"/>
      <c r="J142" s="87">
        <v>19</v>
      </c>
      <c r="K142" s="57">
        <v>1440</v>
      </c>
      <c r="L142" s="86">
        <v>75.78947368421052</v>
      </c>
      <c r="M142" s="228">
        <v>19</v>
      </c>
      <c r="N142" s="57">
        <f t="shared" si="90"/>
        <v>1352.6582278481005</v>
      </c>
      <c r="O142" s="86">
        <f t="shared" si="91"/>
        <v>71.192538307794763</v>
      </c>
      <c r="P142" s="54">
        <f t="shared" si="86"/>
        <v>0</v>
      </c>
      <c r="Q142" s="88">
        <f t="shared" si="87"/>
        <v>-4.5969353764157574</v>
      </c>
      <c r="R142" s="428">
        <f t="shared" si="88"/>
        <v>0.93934599156118093</v>
      </c>
      <c r="S142" s="502"/>
      <c r="T142" s="63">
        <v>0.82222222222222174</v>
      </c>
      <c r="U142" s="252">
        <v>0.87708333333333288</v>
      </c>
      <c r="V142" s="55">
        <v>7</v>
      </c>
      <c r="W142" s="247">
        <f t="shared" si="92"/>
        <v>79.000000000000043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-87.341772151899477</v>
      </c>
      <c r="AG142" s="125">
        <f t="shared" si="62"/>
        <v>0.93934599156118093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1147</v>
      </c>
      <c r="H143" s="84">
        <f t="shared" si="89"/>
        <v>57912.03</v>
      </c>
      <c r="I143" s="435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1298.4905660377367</v>
      </c>
      <c r="O143" s="86">
        <f t="shared" si="91"/>
        <v>86.566037735849108</v>
      </c>
      <c r="P143" s="54">
        <f t="shared" si="86"/>
        <v>1</v>
      </c>
      <c r="Q143" s="88">
        <f t="shared" si="87"/>
        <v>-16.291105121293754</v>
      </c>
      <c r="R143" s="428">
        <f t="shared" si="88"/>
        <v>0.84161425576519966</v>
      </c>
      <c r="S143" s="502"/>
      <c r="T143" s="63">
        <v>0.88194444444444398</v>
      </c>
      <c r="U143" s="252">
        <v>0.91874999999999951</v>
      </c>
      <c r="V143" s="55">
        <v>7</v>
      </c>
      <c r="W143" s="247">
        <f t="shared" si="92"/>
        <v>52.999999999999972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-141.5094339622633</v>
      </c>
      <c r="AG143" s="125">
        <f t="shared" si="62"/>
        <v>0.90172955974842828</v>
      </c>
      <c r="AH143" s="468"/>
    </row>
    <row r="144" spans="1:34" ht="19.149999999999999" customHeight="1">
      <c r="A144" s="500"/>
      <c r="B144" s="421" t="s">
        <v>227</v>
      </c>
      <c r="C144" s="431"/>
      <c r="D144" s="42" t="s">
        <v>267</v>
      </c>
      <c r="E144" s="254"/>
      <c r="F144" s="343">
        <v>51.06</v>
      </c>
      <c r="G144" s="57">
        <v>1672</v>
      </c>
      <c r="H144" s="84">
        <f t="shared" si="89"/>
        <v>85372.32</v>
      </c>
      <c r="I144" s="435"/>
      <c r="J144" s="87">
        <v>16</v>
      </c>
      <c r="K144" s="57">
        <v>1500</v>
      </c>
      <c r="L144" s="86">
        <v>93.75</v>
      </c>
      <c r="M144" s="424">
        <v>16</v>
      </c>
      <c r="N144" s="57">
        <f t="shared" si="90"/>
        <v>1319.9999999999989</v>
      </c>
      <c r="O144" s="86">
        <f t="shared" si="91"/>
        <v>82.499999999999929</v>
      </c>
      <c r="P144" s="54">
        <f t="shared" si="86"/>
        <v>0</v>
      </c>
      <c r="Q144" s="88">
        <f t="shared" si="87"/>
        <v>-11.250000000000071</v>
      </c>
      <c r="R144" s="428">
        <f t="shared" si="88"/>
        <v>0.87999999999999923</v>
      </c>
      <c r="S144" s="502"/>
      <c r="T144" s="63">
        <v>0.92430555555555505</v>
      </c>
      <c r="U144" s="252">
        <v>0.97708333333333286</v>
      </c>
      <c r="V144" s="55">
        <v>8</v>
      </c>
      <c r="W144" s="247">
        <f t="shared" si="92"/>
        <v>76.000000000000057</v>
      </c>
      <c r="X144" s="53"/>
      <c r="Y144" s="53"/>
      <c r="Z144" s="54"/>
      <c r="AA144" s="54"/>
      <c r="AB144" s="447"/>
      <c r="AC144" s="447"/>
      <c r="AD144" s="435">
        <v>1</v>
      </c>
      <c r="AE144" s="435"/>
      <c r="AF144" s="48">
        <f t="shared" si="61"/>
        <v>-180.00000000000114</v>
      </c>
      <c r="AG144" s="125">
        <f t="shared" si="62"/>
        <v>0.87999999999999923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/>
      <c r="H145" s="84">
        <f t="shared" si="89"/>
        <v>0</v>
      </c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16.8</v>
      </c>
      <c r="K147" s="101">
        <v>1495</v>
      </c>
      <c r="L147" s="104">
        <v>89.909024399233374</v>
      </c>
      <c r="M147" s="242">
        <f t="shared" ref="M147:O147" si="93">AVERAGE(M135:M146)</f>
        <v>16.899999999999999</v>
      </c>
      <c r="N147" s="242">
        <f t="shared" si="93"/>
        <v>1343.6104895284448</v>
      </c>
      <c r="O147" s="243">
        <f t="shared" si="93"/>
        <v>80.069193999280813</v>
      </c>
      <c r="P147" s="51">
        <f t="shared" ref="P147:P156" si="94">M147-J147</f>
        <v>9.9999999999997868E-2</v>
      </c>
      <c r="Q147" s="139">
        <f t="shared" ref="Q147:Q156" si="95">O147-L147</f>
        <v>-9.8398303999525609</v>
      </c>
      <c r="R147" s="258">
        <f t="shared" ref="R147:R156" si="96">O147/L147</f>
        <v>0.8905579226812691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-151.38951047155524</v>
      </c>
      <c r="AG147" s="259">
        <f t="shared" si="62"/>
        <v>0.89873611339695303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3238</v>
      </c>
      <c r="H148" s="84">
        <f t="shared" ref="H148:H172" si="97">F148*G148</f>
        <v>119546.96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6" si="98">G148/W148*60</f>
        <v>1428.5294117647049</v>
      </c>
      <c r="O148" s="47">
        <f t="shared" ref="O148:O156" si="99">N148/M148</f>
        <v>119.04411764705874</v>
      </c>
      <c r="P148" s="48">
        <f t="shared" si="94"/>
        <v>0</v>
      </c>
      <c r="Q148" s="49">
        <f t="shared" si="95"/>
        <v>-47.622549019607916</v>
      </c>
      <c r="R148" s="425">
        <f t="shared" si="96"/>
        <v>0.71426470588235247</v>
      </c>
      <c r="S148" s="506">
        <f>R160</f>
        <v>0.84879684437946301</v>
      </c>
      <c r="T148" s="246">
        <v>0.45833333333333331</v>
      </c>
      <c r="U148" s="50">
        <v>0.55277777777777781</v>
      </c>
      <c r="V148" s="421">
        <v>5</v>
      </c>
      <c r="W148" s="418">
        <f>(U148-T148)*24*60</f>
        <v>136.00000000000009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-571.47058823529505</v>
      </c>
      <c r="AG148" s="125">
        <f t="shared" si="62"/>
        <v>0.71426470588235247</v>
      </c>
      <c r="AH148" s="468">
        <f>AG160</f>
        <v>0.80857421217775149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1136</v>
      </c>
      <c r="H149" s="84">
        <f t="shared" si="97"/>
        <v>30104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1420.0000000000005</v>
      </c>
      <c r="O149" s="47">
        <f t="shared" si="99"/>
        <v>118.33333333333337</v>
      </c>
      <c r="P149" s="48">
        <f t="shared" si="94"/>
        <v>0</v>
      </c>
      <c r="Q149" s="49">
        <f t="shared" si="95"/>
        <v>-48.333333333333286</v>
      </c>
      <c r="R149" s="425">
        <f t="shared" si="96"/>
        <v>0.7100000000000003</v>
      </c>
      <c r="S149" s="507"/>
      <c r="T149" s="246">
        <v>0.55625000000000002</v>
      </c>
      <c r="U149" s="50">
        <v>0.58958333333333335</v>
      </c>
      <c r="V149" s="421">
        <v>5</v>
      </c>
      <c r="W149" s="418">
        <f t="shared" ref="W149:W159" si="100">(U149-T149)*24*60</f>
        <v>47.999999999999986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-579.99999999999955</v>
      </c>
      <c r="AG149" s="125">
        <f t="shared" si="62"/>
        <v>0.71000000000000019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252</v>
      </c>
      <c r="E150" s="60"/>
      <c r="F150" s="350">
        <v>29.113149847094796</v>
      </c>
      <c r="G150" s="57">
        <v>698.80000000000007</v>
      </c>
      <c r="H150" s="84">
        <f t="shared" si="97"/>
        <v>20344.269113149847</v>
      </c>
      <c r="I150" s="260">
        <v>1</v>
      </c>
      <c r="J150" s="87">
        <v>20</v>
      </c>
      <c r="K150" s="57">
        <v>1385</v>
      </c>
      <c r="L150" s="86">
        <v>69.25</v>
      </c>
      <c r="M150" s="228">
        <v>20</v>
      </c>
      <c r="N150" s="44">
        <f t="shared" si="98"/>
        <v>1233.176470588234</v>
      </c>
      <c r="O150" s="47">
        <f t="shared" si="99"/>
        <v>61.658823529411698</v>
      </c>
      <c r="P150" s="48">
        <f t="shared" si="94"/>
        <v>0</v>
      </c>
      <c r="Q150" s="49">
        <f t="shared" si="95"/>
        <v>-7.5911764705883016</v>
      </c>
      <c r="R150" s="425">
        <f t="shared" si="96"/>
        <v>0.89038012316839998</v>
      </c>
      <c r="S150" s="507"/>
      <c r="T150" s="246">
        <v>0.59305555555555556</v>
      </c>
      <c r="U150" s="50">
        <v>0.6166666666666667</v>
      </c>
      <c r="V150" s="421">
        <v>5</v>
      </c>
      <c r="W150" s="418">
        <f t="shared" si="100"/>
        <v>34.000000000000043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-151.823529411766</v>
      </c>
      <c r="AG150" s="125">
        <f t="shared" si="62"/>
        <v>0.89038012316839998</v>
      </c>
      <c r="AH150" s="508"/>
    </row>
    <row r="151" spans="1:34" s="218" customFormat="1" ht="19.149999999999999" customHeight="1">
      <c r="A151" s="505"/>
      <c r="B151" s="435" t="s">
        <v>203</v>
      </c>
      <c r="C151" s="221"/>
      <c r="D151" s="59" t="s">
        <v>291</v>
      </c>
      <c r="E151" s="60"/>
      <c r="F151" s="350">
        <v>55.51</v>
      </c>
      <c r="G151" s="57">
        <v>163</v>
      </c>
      <c r="H151" s="84">
        <f t="shared" si="97"/>
        <v>9048.1299999999992</v>
      </c>
      <c r="I151" s="260"/>
      <c r="J151" s="87">
        <v>12</v>
      </c>
      <c r="K151" s="57">
        <v>1500</v>
      </c>
      <c r="L151" s="86">
        <v>125</v>
      </c>
      <c r="M151" s="228">
        <v>10</v>
      </c>
      <c r="N151" s="44">
        <f t="shared" si="98"/>
        <v>1222.5000000000043</v>
      </c>
      <c r="O151" s="47">
        <f t="shared" si="99"/>
        <v>122.25000000000043</v>
      </c>
      <c r="P151" s="48">
        <f t="shared" si="94"/>
        <v>-2</v>
      </c>
      <c r="Q151" s="49">
        <f t="shared" si="95"/>
        <v>-2.7499999999995737</v>
      </c>
      <c r="R151" s="425">
        <f t="shared" si="96"/>
        <v>0.97800000000000342</v>
      </c>
      <c r="S151" s="507"/>
      <c r="T151" s="246">
        <v>0.70833333333333337</v>
      </c>
      <c r="U151" s="50">
        <v>0.71388888888888891</v>
      </c>
      <c r="V151" s="421">
        <v>5</v>
      </c>
      <c r="W151" s="418">
        <f t="shared" si="100"/>
        <v>7.9999999999999716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-277.49999999999568</v>
      </c>
      <c r="AG151" s="125">
        <f t="shared" si="62"/>
        <v>0.81500000000000283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292</v>
      </c>
      <c r="E152" s="60"/>
      <c r="F152" s="350">
        <v>28.57</v>
      </c>
      <c r="G152" s="57">
        <v>1303</v>
      </c>
      <c r="H152" s="84">
        <f t="shared" si="97"/>
        <v>37226.71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1347.9310344827597</v>
      </c>
      <c r="O152" s="47">
        <f t="shared" si="99"/>
        <v>112.32758620689664</v>
      </c>
      <c r="P152" s="48">
        <f t="shared" si="94"/>
        <v>0</v>
      </c>
      <c r="Q152" s="49">
        <f t="shared" si="95"/>
        <v>-12.67241379310336</v>
      </c>
      <c r="R152" s="425">
        <f t="shared" si="96"/>
        <v>0.89862068965517317</v>
      </c>
      <c r="S152" s="507"/>
      <c r="T152" s="261">
        <v>0.71736111111111112</v>
      </c>
      <c r="U152" s="63">
        <v>0.75763888888888886</v>
      </c>
      <c r="V152" s="422">
        <v>5</v>
      </c>
      <c r="W152" s="418">
        <f t="shared" si="100"/>
        <v>57.999999999999957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-152.06896551724026</v>
      </c>
      <c r="AG152" s="125">
        <f t="shared" si="62"/>
        <v>0.89862068965517317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293</v>
      </c>
      <c r="E153" s="60"/>
      <c r="F153" s="350">
        <v>20.420000000000002</v>
      </c>
      <c r="G153" s="57">
        <v>312</v>
      </c>
      <c r="H153" s="84">
        <f t="shared" si="97"/>
        <v>6371.0400000000009</v>
      </c>
      <c r="I153" s="260"/>
      <c r="J153" s="87">
        <v>12</v>
      </c>
      <c r="K153" s="57">
        <v>1500</v>
      </c>
      <c r="L153" s="86">
        <v>125</v>
      </c>
      <c r="M153" s="199">
        <v>10</v>
      </c>
      <c r="N153" s="44">
        <f t="shared" si="98"/>
        <v>985.26315789474029</v>
      </c>
      <c r="O153" s="47">
        <f t="shared" si="99"/>
        <v>98.526315789474026</v>
      </c>
      <c r="P153" s="48">
        <f t="shared" si="94"/>
        <v>-2</v>
      </c>
      <c r="Q153" s="49">
        <f t="shared" si="95"/>
        <v>-26.473684210525974</v>
      </c>
      <c r="R153" s="425">
        <f t="shared" si="96"/>
        <v>0.78821052631579225</v>
      </c>
      <c r="S153" s="507"/>
      <c r="T153" s="261">
        <v>0.76111111111111107</v>
      </c>
      <c r="U153" s="63">
        <v>0.77430555555555547</v>
      </c>
      <c r="V153" s="422">
        <v>5</v>
      </c>
      <c r="W153" s="418">
        <f t="shared" si="100"/>
        <v>18.999999999999932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-514.73684210525971</v>
      </c>
      <c r="AG153" s="125">
        <f t="shared" si="62"/>
        <v>0.65684210526316023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294</v>
      </c>
      <c r="E154" s="60"/>
      <c r="F154" s="350">
        <v>18.920000000000002</v>
      </c>
      <c r="G154" s="57">
        <v>1124</v>
      </c>
      <c r="H154" s="84">
        <f t="shared" si="97"/>
        <v>21266.080000000002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1983.5294117647036</v>
      </c>
      <c r="O154" s="47">
        <f t="shared" si="99"/>
        <v>396.70588235294071</v>
      </c>
      <c r="P154" s="48">
        <f t="shared" si="94"/>
        <v>0</v>
      </c>
      <c r="Q154" s="49">
        <f t="shared" si="95"/>
        <v>-43.294117647059295</v>
      </c>
      <c r="R154" s="425">
        <f t="shared" si="96"/>
        <v>0.90160427807486521</v>
      </c>
      <c r="S154" s="507"/>
      <c r="T154" s="261">
        <v>0.77777777777777768</v>
      </c>
      <c r="U154" s="63">
        <v>0.80138888888888882</v>
      </c>
      <c r="V154" s="422">
        <v>5</v>
      </c>
      <c r="W154" s="418">
        <f t="shared" si="100"/>
        <v>34.000000000000043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-216.47058823529642</v>
      </c>
      <c r="AG154" s="125">
        <f t="shared" si="62"/>
        <v>0.90160427807486532</v>
      </c>
      <c r="AH154" s="508"/>
    </row>
    <row r="155" spans="1:34" s="218" customFormat="1" ht="19.149999999999999" customHeight="1">
      <c r="A155" s="505"/>
      <c r="B155" s="435" t="s">
        <v>118</v>
      </c>
      <c r="C155" s="221"/>
      <c r="D155" s="251" t="s">
        <v>295</v>
      </c>
      <c r="E155" s="60"/>
      <c r="F155" s="350">
        <v>17.71</v>
      </c>
      <c r="G155" s="57">
        <v>791</v>
      </c>
      <c r="H155" s="84">
        <f t="shared" si="97"/>
        <v>14008.61</v>
      </c>
      <c r="I155" s="260"/>
      <c r="J155" s="87">
        <v>5</v>
      </c>
      <c r="K155" s="57">
        <v>2200</v>
      </c>
      <c r="L155" s="86">
        <v>440</v>
      </c>
      <c r="M155" s="199">
        <v>5</v>
      </c>
      <c r="N155" s="44">
        <f t="shared" si="98"/>
        <v>1898.3999999999946</v>
      </c>
      <c r="O155" s="47">
        <f t="shared" si="99"/>
        <v>379.67999999999893</v>
      </c>
      <c r="P155" s="48">
        <f t="shared" si="94"/>
        <v>0</v>
      </c>
      <c r="Q155" s="49">
        <f t="shared" si="95"/>
        <v>-60.320000000001073</v>
      </c>
      <c r="R155" s="425">
        <f t="shared" si="96"/>
        <v>0.86290909090908852</v>
      </c>
      <c r="S155" s="507"/>
      <c r="T155" s="261">
        <v>0.80486111111111103</v>
      </c>
      <c r="U155" s="63">
        <v>0.82222222222222219</v>
      </c>
      <c r="V155" s="422">
        <v>5</v>
      </c>
      <c r="W155" s="418">
        <f t="shared" si="100"/>
        <v>25.000000000000071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-301.60000000000537</v>
      </c>
      <c r="AG155" s="125">
        <f t="shared" si="62"/>
        <v>0.86290909090908852</v>
      </c>
      <c r="AH155" s="508"/>
    </row>
    <row r="156" spans="1:34" s="218" customFormat="1" ht="19.149999999999999" customHeight="1">
      <c r="A156" s="505"/>
      <c r="B156" s="221" t="s">
        <v>227</v>
      </c>
      <c r="C156" s="221"/>
      <c r="D156" s="251" t="s">
        <v>286</v>
      </c>
      <c r="E156" s="60"/>
      <c r="F156" s="350">
        <v>50.67</v>
      </c>
      <c r="G156" s="57">
        <v>797</v>
      </c>
      <c r="H156" s="84">
        <f t="shared" si="97"/>
        <v>40383.99</v>
      </c>
      <c r="I156" s="260"/>
      <c r="J156" s="87">
        <v>17</v>
      </c>
      <c r="K156" s="57">
        <v>1440</v>
      </c>
      <c r="L156" s="86">
        <v>84.705882352941174</v>
      </c>
      <c r="M156" s="199">
        <v>17</v>
      </c>
      <c r="N156" s="44">
        <f t="shared" si="98"/>
        <v>1195.4999999999995</v>
      </c>
      <c r="O156" s="47">
        <f t="shared" si="99"/>
        <v>70.323529411764682</v>
      </c>
      <c r="P156" s="48">
        <f t="shared" si="94"/>
        <v>0</v>
      </c>
      <c r="Q156" s="49">
        <f t="shared" si="95"/>
        <v>-14.382352941176492</v>
      </c>
      <c r="R156" s="425">
        <f t="shared" si="96"/>
        <v>0.8302083333333331</v>
      </c>
      <c r="S156" s="507"/>
      <c r="T156" s="261">
        <v>0.82777777777777772</v>
      </c>
      <c r="U156" s="63">
        <v>0.85555555555555551</v>
      </c>
      <c r="V156" s="422">
        <v>8</v>
      </c>
      <c r="W156" s="265">
        <f t="shared" si="100"/>
        <v>40.000000000000014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11.888888888888889</v>
      </c>
      <c r="K160" s="269">
        <v>1747.2222222222222</v>
      </c>
      <c r="L160" s="270">
        <v>193.58769063180827</v>
      </c>
      <c r="M160" s="269">
        <f t="shared" ref="M160:O160" si="101">AVERAGE(M148:M159)</f>
        <v>11.444444444444445</v>
      </c>
      <c r="N160" s="269">
        <f t="shared" si="101"/>
        <v>1412.7588318327935</v>
      </c>
      <c r="O160" s="270">
        <f t="shared" si="101"/>
        <v>164.31662091898659</v>
      </c>
      <c r="P160" s="65">
        <f t="shared" ref="P160:P163" si="102">M160-J160</f>
        <v>-0.44444444444444464</v>
      </c>
      <c r="Q160" s="74">
        <f t="shared" ref="Q160:Q163" si="103">O160-L160</f>
        <v>-29.271069712821685</v>
      </c>
      <c r="R160" s="271">
        <f>O160/L160</f>
        <v>0.84879684437946301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-334.4633903894287</v>
      </c>
      <c r="AG160" s="129">
        <f t="shared" si="62"/>
        <v>0.80857421217775149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3930</v>
      </c>
      <c r="H161" s="84">
        <f t="shared" ref="H161:H170" si="104">F161*G161</f>
        <v>118410.9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1209.2307692307693</v>
      </c>
      <c r="O161" s="86">
        <f t="shared" ref="O161:O166" si="106">N161/M161</f>
        <v>67.179487179487182</v>
      </c>
      <c r="P161" s="54">
        <f t="shared" si="102"/>
        <v>0</v>
      </c>
      <c r="Q161" s="88">
        <f t="shared" si="103"/>
        <v>0.512820512820511</v>
      </c>
      <c r="R161" s="428">
        <f t="shared" ref="R161:R163" si="107">O161/L161</f>
        <v>1.0076923076923077</v>
      </c>
      <c r="S161" s="468">
        <f>R173</f>
        <v>0.93168741322237492</v>
      </c>
      <c r="T161" s="89">
        <v>0.16666666666666666</v>
      </c>
      <c r="U161" s="89">
        <v>0.30208333333333331</v>
      </c>
      <c r="V161" s="435">
        <v>5</v>
      </c>
      <c r="W161" s="90">
        <f t="shared" ref="W161:W172" si="108">(U161-T161)*24*60</f>
        <v>195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9.2307692307692832</v>
      </c>
      <c r="AG161" s="428">
        <f t="shared" si="62"/>
        <v>1.0076923076923077</v>
      </c>
      <c r="AH161" s="468">
        <f>AG173</f>
        <v>0.93719989360781619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3013</v>
      </c>
      <c r="H162" s="84">
        <f t="shared" si="104"/>
        <v>103134.98999999999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2178.0722891566256</v>
      </c>
      <c r="O162" s="86">
        <f t="shared" si="106"/>
        <v>167.54402224281736</v>
      </c>
      <c r="P162" s="54">
        <f t="shared" si="102"/>
        <v>0</v>
      </c>
      <c r="Q162" s="88">
        <f t="shared" si="103"/>
        <v>-5.5329008341057033</v>
      </c>
      <c r="R162" s="428">
        <f t="shared" si="107"/>
        <v>0.96803212851405596</v>
      </c>
      <c r="S162" s="468"/>
      <c r="T162" s="89">
        <v>0.31736111111111109</v>
      </c>
      <c r="U162" s="89">
        <v>0.375</v>
      </c>
      <c r="V162" s="435">
        <v>22</v>
      </c>
      <c r="W162" s="90">
        <f t="shared" si="108"/>
        <v>83.000000000000028</v>
      </c>
      <c r="X162" s="96">
        <v>0.30694444444444441</v>
      </c>
      <c r="Y162" s="96">
        <v>0.31666666666666665</v>
      </c>
      <c r="Z162" s="54"/>
      <c r="AA162" s="54"/>
      <c r="AB162" s="447"/>
      <c r="AC162" s="447"/>
      <c r="AD162" s="435"/>
      <c r="AE162" s="435"/>
      <c r="AF162" s="54">
        <f t="shared" si="61"/>
        <v>-71.927710843374371</v>
      </c>
      <c r="AG162" s="428">
        <f t="shared" si="62"/>
        <v>0.96803212851405585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789.6</v>
      </c>
      <c r="H163" s="84">
        <f t="shared" si="104"/>
        <v>28291.367999999999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2153.4545454545455</v>
      </c>
      <c r="O163" s="86">
        <f t="shared" si="106"/>
        <v>195.76859504132233</v>
      </c>
      <c r="P163" s="54">
        <f t="shared" si="102"/>
        <v>0</v>
      </c>
      <c r="Q163" s="88">
        <f t="shared" si="103"/>
        <v>-8.7768595041322044</v>
      </c>
      <c r="R163" s="428">
        <f t="shared" si="107"/>
        <v>0.95709090909090921</v>
      </c>
      <c r="S163" s="468"/>
      <c r="T163" s="89">
        <v>0.38055555555555554</v>
      </c>
      <c r="U163" s="89">
        <v>0.39583333333333331</v>
      </c>
      <c r="V163" s="435">
        <v>8</v>
      </c>
      <c r="W163" s="90">
        <f t="shared" si="108"/>
        <v>22</v>
      </c>
      <c r="X163" s="96"/>
      <c r="Y163" s="96"/>
      <c r="Z163" s="54"/>
      <c r="AA163" s="54"/>
      <c r="AB163" s="447"/>
      <c r="AC163" s="447"/>
      <c r="AD163" s="435"/>
      <c r="AE163" s="435">
        <v>1</v>
      </c>
      <c r="AF163" s="54">
        <f t="shared" si="61"/>
        <v>-96.545454545454504</v>
      </c>
      <c r="AG163" s="428">
        <f t="shared" si="62"/>
        <v>0.9570909090909091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3801.7</v>
      </c>
      <c r="H164" s="84">
        <f t="shared" si="104"/>
        <v>138419.89699999997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2452.7096774193551</v>
      </c>
      <c r="O164" s="86">
        <f t="shared" si="106"/>
        <v>245.27096774193552</v>
      </c>
      <c r="P164" s="54">
        <f>M164-J164</f>
        <v>0</v>
      </c>
      <c r="Q164" s="88">
        <f>O164-L164</f>
        <v>-31.629032258064456</v>
      </c>
      <c r="R164" s="428">
        <f>O164/L164</f>
        <v>0.88577453139016082</v>
      </c>
      <c r="S164" s="468"/>
      <c r="T164" s="89">
        <v>0.40069444444444441</v>
      </c>
      <c r="U164" s="89">
        <v>0.46527777777777773</v>
      </c>
      <c r="V164" s="435">
        <v>7</v>
      </c>
      <c r="W164" s="90">
        <f t="shared" si="108"/>
        <v>92.999999999999986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-316.2903225806449</v>
      </c>
      <c r="AG164" s="428">
        <f>N164/K164</f>
        <v>0.88577453139016071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1629.3</v>
      </c>
      <c r="H165" s="84">
        <f t="shared" si="104"/>
        <v>59322.812999999995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2443.9499999999994</v>
      </c>
      <c r="O165" s="86">
        <f t="shared" si="106"/>
        <v>244.39499999999992</v>
      </c>
      <c r="P165" s="54">
        <f t="shared" ref="P165:P166" si="109">M165-J165</f>
        <v>0</v>
      </c>
      <c r="Q165" s="88">
        <f t="shared" ref="Q165:Q166" si="110">O165-L165</f>
        <v>-32.505000000000052</v>
      </c>
      <c r="R165" s="428">
        <f t="shared" ref="R165:R166" si="111">O165/L165</f>
        <v>0.88261105092090986</v>
      </c>
      <c r="S165" s="468"/>
      <c r="T165" s="89">
        <v>0.50555555555555542</v>
      </c>
      <c r="U165" s="89">
        <v>0.53333333333333321</v>
      </c>
      <c r="V165" s="435">
        <v>5</v>
      </c>
      <c r="W165" s="90">
        <f t="shared" si="108"/>
        <v>40.000000000000014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-325.05000000000064</v>
      </c>
      <c r="AG165" s="428">
        <f>N165/K165</f>
        <v>0.88261105092090986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216</v>
      </c>
      <c r="E166" s="83"/>
      <c r="F166" s="349">
        <v>35.83</v>
      </c>
      <c r="G166" s="57">
        <v>3158.4</v>
      </c>
      <c r="H166" s="84">
        <f t="shared" si="104"/>
        <v>113165.47199999999</v>
      </c>
      <c r="I166" s="43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2203.5348837209299</v>
      </c>
      <c r="O166" s="86">
        <f t="shared" si="106"/>
        <v>200.32135306553909</v>
      </c>
      <c r="P166" s="54">
        <f t="shared" si="109"/>
        <v>0</v>
      </c>
      <c r="Q166" s="88">
        <f t="shared" si="110"/>
        <v>-4.224101479915447</v>
      </c>
      <c r="R166" s="428">
        <f t="shared" si="111"/>
        <v>0.97934883720930221</v>
      </c>
      <c r="S166" s="468"/>
      <c r="T166" s="89">
        <v>0.53819444444444431</v>
      </c>
      <c r="U166" s="89">
        <v>0.59791666666666654</v>
      </c>
      <c r="V166" s="435">
        <v>7</v>
      </c>
      <c r="W166" s="90">
        <f t="shared" si="108"/>
        <v>86.000000000000014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-46.465116279070116</v>
      </c>
      <c r="AG166" s="428">
        <f>N166/K166</f>
        <v>0.97934883720930221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2106.8253608303708</v>
      </c>
      <c r="O173" s="104">
        <f t="shared" si="112"/>
        <v>186.74657087851691</v>
      </c>
      <c r="P173" s="54">
        <f>M173-J173</f>
        <v>0</v>
      </c>
      <c r="Q173" s="88">
        <f>O173-L173</f>
        <v>-13.692512260566218</v>
      </c>
      <c r="R173" s="105">
        <f>O173/L173</f>
        <v>0.93168741322237492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1</v>
      </c>
      <c r="AF173" s="54">
        <f t="shared" si="61"/>
        <v>-141.17463916962924</v>
      </c>
      <c r="AG173" s="428">
        <f t="shared" si="62"/>
        <v>0.93719989360781619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 xr:uid="{00000000-0002-0000-1A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342</v>
      </c>
      <c r="E3" s="583"/>
      <c r="F3" s="572" t="s">
        <v>3</v>
      </c>
      <c r="G3" s="533"/>
      <c r="H3" s="584">
        <v>223467.66</v>
      </c>
      <c r="I3" s="585"/>
      <c r="J3" s="572" t="s">
        <v>4</v>
      </c>
      <c r="K3" s="533"/>
      <c r="L3" s="577">
        <v>7307342.7894615354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381.90603405587223</v>
      </c>
      <c r="G6" s="574"/>
      <c r="H6" s="552">
        <f>AVERAGE(D13:P13,Q13)</f>
        <v>145.1380535163706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5</v>
      </c>
      <c r="Q6" s="541">
        <v>3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330.45309475888763</v>
      </c>
      <c r="G7" s="545"/>
      <c r="H7" s="546">
        <f>AVERAGE(D14:P14,Q14)</f>
        <v>130.48122883068606</v>
      </c>
      <c r="I7" s="547"/>
      <c r="J7" s="546">
        <f>AVERAGE(D31:E31,G31:H31)</f>
        <v>707.99386382334876</v>
      </c>
      <c r="K7" s="547"/>
      <c r="L7" s="548">
        <f>AVERAGE(K31:M31)</f>
        <v>760.26744367121353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0.89782743643623197</v>
      </c>
      <c r="G8" s="551"/>
      <c r="H8" s="550">
        <f>AVERAGE(D15:O15,P15:Q15)</f>
        <v>0.89482947216276454</v>
      </c>
      <c r="I8" s="551"/>
      <c r="J8" s="550">
        <f>AVERAGE(D32:E32,G32:H32)</f>
        <v>0.94813468566119674</v>
      </c>
      <c r="K8" s="551"/>
      <c r="L8" s="550">
        <f>AVERAGE(K32:M32)</f>
        <v>0.84474160407912591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80.218696250430014</v>
      </c>
      <c r="K13" s="19">
        <v>99.267830882352939</v>
      </c>
      <c r="L13" s="19">
        <v>80.114524976657336</v>
      </c>
      <c r="M13" s="19">
        <v>81.830154088926022</v>
      </c>
      <c r="N13" s="19">
        <v>88.025958482808335</v>
      </c>
      <c r="O13" s="19">
        <v>226.9047619047619</v>
      </c>
      <c r="P13" s="19">
        <v>200.43908313908312</v>
      </c>
      <c r="Q13" s="21">
        <v>150</v>
      </c>
    </row>
    <row r="14" spans="2:17" ht="39.950000000000003" customHeight="1">
      <c r="B14" s="525"/>
      <c r="C14" s="14" t="s">
        <v>42</v>
      </c>
      <c r="D14" s="19">
        <v>129.31915299217744</v>
      </c>
      <c r="E14" s="19">
        <v>100.50853492246873</v>
      </c>
      <c r="F14" s="19">
        <v>117.77322061573797</v>
      </c>
      <c r="G14" s="19">
        <v>286.61040468422465</v>
      </c>
      <c r="H14" s="19">
        <v>222.16173352178816</v>
      </c>
      <c r="I14" s="19">
        <v>77.78946335243414</v>
      </c>
      <c r="J14" s="19">
        <v>69.569062685794066</v>
      </c>
      <c r="K14" s="19">
        <v>87.149806194786009</v>
      </c>
      <c r="L14" s="19">
        <v>72.848691219345312</v>
      </c>
      <c r="M14" s="19">
        <v>73.548488086772693</v>
      </c>
      <c r="N14" s="19">
        <v>79.914580653603238</v>
      </c>
      <c r="O14" s="19">
        <v>188.53035479926257</v>
      </c>
      <c r="P14" s="19">
        <v>184.88600427350423</v>
      </c>
      <c r="Q14" s="9">
        <v>136.12770562770569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0.91710173652806926</v>
      </c>
      <c r="E15" s="10">
        <f t="shared" si="0"/>
        <v>0.85046876825044537</v>
      </c>
      <c r="F15" s="10">
        <f t="shared" si="0"/>
        <v>0.87714532794601341</v>
      </c>
      <c r="G15" s="10">
        <f t="shared" si="0"/>
        <v>0.91142927115867745</v>
      </c>
      <c r="H15" s="10">
        <f t="shared" si="0"/>
        <v>0.97195758415782318</v>
      </c>
      <c r="I15" s="10">
        <f t="shared" si="0"/>
        <v>0.8775858758055235</v>
      </c>
      <c r="J15" s="10">
        <f t="shared" si="0"/>
        <v>0.86724250003528502</v>
      </c>
      <c r="K15" s="10">
        <f t="shared" si="0"/>
        <v>0.87792596473747286</v>
      </c>
      <c r="L15" s="10">
        <f t="shared" si="0"/>
        <v>0.90930691083259818</v>
      </c>
      <c r="M15" s="10">
        <f t="shared" si="0"/>
        <v>0.8987944469326854</v>
      </c>
      <c r="N15" s="10">
        <f t="shared" si="0"/>
        <v>0.90785243388415626</v>
      </c>
      <c r="O15" s="10">
        <f t="shared" si="0"/>
        <v>0.83087879344900606</v>
      </c>
      <c r="P15" s="362">
        <f t="shared" si="0"/>
        <v>0.92240495904290909</v>
      </c>
      <c r="Q15" s="11">
        <f t="shared" si="0"/>
        <v>0.90751803751803795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0.34722222222222227</v>
      </c>
    </row>
    <row r="17" spans="2:23" ht="22.9" customHeight="1">
      <c r="B17" s="528"/>
      <c r="C17" s="360" t="s">
        <v>46</v>
      </c>
      <c r="D17" s="12">
        <v>0.67500000000000016</v>
      </c>
      <c r="E17" s="12">
        <v>0.57222222222222219</v>
      </c>
      <c r="F17" s="12">
        <v>0.58472222222222225</v>
      </c>
      <c r="G17" s="12">
        <v>0.57638888888888884</v>
      </c>
      <c r="H17" s="12">
        <v>0.61041666666666661</v>
      </c>
      <c r="I17" s="12">
        <v>0.60555555555555551</v>
      </c>
      <c r="J17" s="12">
        <v>0.69027777777777743</v>
      </c>
      <c r="K17" s="12">
        <v>0.64236111111111105</v>
      </c>
      <c r="L17" s="12">
        <v>0.85069444444444442</v>
      </c>
      <c r="M17" s="12">
        <v>0.95972222222222203</v>
      </c>
      <c r="N17" s="12">
        <v>0.97638888888888897</v>
      </c>
      <c r="O17" s="22">
        <v>0.81180555555555545</v>
      </c>
      <c r="P17" s="12">
        <v>0.54722222222222217</v>
      </c>
      <c r="Q17" s="363">
        <v>0.4548611111111111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 t="s">
        <v>49</v>
      </c>
      <c r="F20" s="365" t="s">
        <v>49</v>
      </c>
      <c r="G20" s="365">
        <v>1</v>
      </c>
      <c r="H20" s="365" t="s">
        <v>49</v>
      </c>
      <c r="I20" s="365" t="s">
        <v>49</v>
      </c>
      <c r="J20" s="365" t="s">
        <v>49</v>
      </c>
      <c r="K20" s="365">
        <v>1</v>
      </c>
      <c r="L20" s="365">
        <v>1</v>
      </c>
      <c r="M20" s="365" t="s">
        <v>49</v>
      </c>
      <c r="N20" s="365">
        <v>1</v>
      </c>
      <c r="O20" s="365">
        <v>1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>
        <v>1</v>
      </c>
      <c r="G21" s="365" t="s">
        <v>49</v>
      </c>
      <c r="H21" s="365" t="s">
        <v>49</v>
      </c>
      <c r="I21" s="365" t="s">
        <v>49</v>
      </c>
      <c r="J21" s="365" t="s">
        <v>49</v>
      </c>
      <c r="K21" s="365">
        <v>1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18.333333333333332</v>
      </c>
      <c r="E22" s="367">
        <v>17.428571428571427</v>
      </c>
      <c r="F22" s="367">
        <v>15.857142857142858</v>
      </c>
      <c r="G22" s="367">
        <v>6</v>
      </c>
      <c r="H22" s="367">
        <v>6.6</v>
      </c>
      <c r="I22" s="367">
        <v>17.5</v>
      </c>
      <c r="J22" s="367">
        <v>18.222222222222221</v>
      </c>
      <c r="K22" s="367">
        <v>17.5</v>
      </c>
      <c r="L22" s="367">
        <v>17.75</v>
      </c>
      <c r="M22" s="367">
        <v>18.555555555555557</v>
      </c>
      <c r="N22" s="367">
        <v>17.111111111111111</v>
      </c>
      <c r="O22" s="367">
        <v>9.4285714285714288</v>
      </c>
      <c r="P22" s="367">
        <v>12.166666666666666</v>
      </c>
      <c r="Q22" s="368">
        <v>12.666666666666666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164.21039835164839</v>
      </c>
      <c r="E31" s="8">
        <v>811.25000000000023</v>
      </c>
      <c r="F31" s="8">
        <v>0</v>
      </c>
      <c r="G31" s="8">
        <v>902.44536521592227</v>
      </c>
      <c r="H31" s="376">
        <v>954.0696917258241</v>
      </c>
      <c r="I31" s="375">
        <v>0</v>
      </c>
      <c r="J31" s="8">
        <v>0</v>
      </c>
      <c r="K31" s="8">
        <v>627.30000000000166</v>
      </c>
      <c r="L31" s="8">
        <v>897.15999999999985</v>
      </c>
      <c r="M31" s="376">
        <v>756.34233101363884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0.74641090159840184</v>
      </c>
      <c r="E32" s="10">
        <f t="shared" si="1"/>
        <v>0.98333333333333361</v>
      </c>
      <c r="F32" s="10">
        <f t="shared" si="1"/>
        <v>0</v>
      </c>
      <c r="G32" s="10">
        <f t="shared" si="1"/>
        <v>1.0027170724621359</v>
      </c>
      <c r="H32" s="10">
        <f t="shared" si="1"/>
        <v>1.0600774352509157</v>
      </c>
      <c r="I32" s="375">
        <f t="shared" si="1"/>
        <v>0</v>
      </c>
      <c r="J32" s="10">
        <f t="shared" si="1"/>
        <v>0</v>
      </c>
      <c r="K32" s="10">
        <f t="shared" si="1"/>
        <v>0.69700000000000184</v>
      </c>
      <c r="L32" s="10">
        <f t="shared" si="1"/>
        <v>0.99684444444444431</v>
      </c>
      <c r="M32" s="11">
        <f t="shared" si="1"/>
        <v>0.84038036779293201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2849.9999999999532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1.3888888888888888E-2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0.5</v>
      </c>
      <c r="E34" s="12">
        <v>0.35694444444444445</v>
      </c>
      <c r="F34" s="12">
        <v>0</v>
      </c>
      <c r="G34" s="12">
        <v>1067.0000000000039</v>
      </c>
      <c r="H34" s="363">
        <v>0.44375000000000003</v>
      </c>
      <c r="I34" s="23">
        <v>0</v>
      </c>
      <c r="J34" s="12">
        <v>0</v>
      </c>
      <c r="K34" s="12">
        <v>0.81597222222222221</v>
      </c>
      <c r="L34" s="12">
        <v>1.0138888888888888</v>
      </c>
      <c r="M34" s="13">
        <v>1.0902777777777779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11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1B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4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8" tint="0.79998168889431442"/>
    <pageSetUpPr fitToPage="1"/>
  </sheetPr>
  <dimension ref="A1:R126"/>
  <sheetViews>
    <sheetView zoomScale="70" zoomScaleNormal="70" workbookViewId="0">
      <selection activeCell="G95" sqref="G95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68437</v>
      </c>
      <c r="F1" s="278" t="s">
        <v>4</v>
      </c>
      <c r="G1" s="279">
        <f>SUM(H5:H124)</f>
        <v>1285561.2185714284</v>
      </c>
      <c r="H1" s="280" t="s">
        <v>80</v>
      </c>
      <c r="I1" s="281">
        <f>+J16+J64+J24+J38+J51+J81+J100+J91+J57+J124+J111</f>
        <v>44.161904761904758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343</v>
      </c>
      <c r="B2" s="634"/>
      <c r="C2" s="283"/>
      <c r="D2" s="409" t="s">
        <v>84</v>
      </c>
      <c r="E2" s="284">
        <f>AVERAGE(L16,L24,L38,L51,L100,L111,L91)</f>
        <v>527.20962079587116</v>
      </c>
      <c r="F2" s="285" t="s">
        <v>85</v>
      </c>
      <c r="G2" s="286">
        <f>G1/E1</f>
        <v>18.784593400812842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745</v>
      </c>
      <c r="H5" s="291">
        <f>F5*G5</f>
        <v>19101.8</v>
      </c>
      <c r="I5" s="412"/>
      <c r="J5" s="292">
        <v>10</v>
      </c>
      <c r="K5" s="293">
        <f t="shared" ref="K5:K7" si="0">G5/P5*60</f>
        <v>1490.0000000000014</v>
      </c>
      <c r="L5" s="294">
        <f t="shared" ref="L5:L7" si="1">K5/J5</f>
        <v>149.00000000000014</v>
      </c>
      <c r="M5" s="295">
        <v>0.34722222222222227</v>
      </c>
      <c r="N5" s="295">
        <v>0.36805555555555558</v>
      </c>
      <c r="O5" s="289">
        <v>5</v>
      </c>
      <c r="P5" s="415">
        <f t="shared" ref="P5:P7" si="2">(N5-M5)*24*60</f>
        <v>29.999999999999972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1815</v>
      </c>
      <c r="H6" s="291">
        <f t="shared" ref="H6:H15" si="3">F6*G6</f>
        <v>54177.75</v>
      </c>
      <c r="I6" s="412"/>
      <c r="J6" s="292">
        <v>14</v>
      </c>
      <c r="K6" s="293">
        <f t="shared" si="0"/>
        <v>1814.9999999999991</v>
      </c>
      <c r="L6" s="294">
        <f t="shared" si="1"/>
        <v>129.64285714285708</v>
      </c>
      <c r="M6" s="295">
        <v>0.37152777777777773</v>
      </c>
      <c r="N6" s="295">
        <v>0.41319444444444442</v>
      </c>
      <c r="O6" s="289">
        <v>5</v>
      </c>
      <c r="P6" s="415">
        <f t="shared" si="2"/>
        <v>60.000000000000028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1665</v>
      </c>
      <c r="H7" s="291">
        <f t="shared" si="3"/>
        <v>49150.8</v>
      </c>
      <c r="I7" s="412"/>
      <c r="J7" s="292">
        <v>14</v>
      </c>
      <c r="K7" s="293">
        <f t="shared" si="0"/>
        <v>1816.3636363636374</v>
      </c>
      <c r="L7" s="294">
        <f t="shared" si="1"/>
        <v>129.7402597402598</v>
      </c>
      <c r="M7" s="295">
        <v>0.41666666666666669</v>
      </c>
      <c r="N7" s="295">
        <v>0.4548611111111111</v>
      </c>
      <c r="O7" s="289">
        <v>5</v>
      </c>
      <c r="P7" s="415">
        <f t="shared" si="2"/>
        <v>54.999999999999964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12.666666666666666</v>
      </c>
      <c r="K16" s="302">
        <f>AVERAGE(K5:K15)</f>
        <v>1707.1212121212127</v>
      </c>
      <c r="L16" s="303">
        <f>AVERAGE(L5:L15)</f>
        <v>136.12770562770569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1815</v>
      </c>
      <c r="H17" s="304">
        <f t="shared" ref="H17:H23" si="4">F17*G17</f>
        <v>0</v>
      </c>
      <c r="I17" s="305"/>
      <c r="J17" s="292">
        <v>8</v>
      </c>
      <c r="K17" s="293">
        <f t="shared" ref="K17:K20" si="5">G17/P17*60</f>
        <v>1555.7142857142867</v>
      </c>
      <c r="L17" s="294">
        <f>K17/J17</f>
        <v>194.46428571428584</v>
      </c>
      <c r="M17" s="295">
        <v>0.17361111111111113</v>
      </c>
      <c r="N17" s="295">
        <v>0.22222222222222221</v>
      </c>
      <c r="O17" s="289">
        <v>10</v>
      </c>
      <c r="P17" s="415">
        <f>(N17-M17)*24*60</f>
        <v>69.999999999999957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1665</v>
      </c>
      <c r="H18" s="291">
        <f t="shared" si="4"/>
        <v>0</v>
      </c>
      <c r="I18" s="412"/>
      <c r="J18" s="292">
        <v>8</v>
      </c>
      <c r="K18" s="293">
        <f t="shared" si="5"/>
        <v>1665.0000000000005</v>
      </c>
      <c r="L18" s="294">
        <f t="shared" ref="L18:L20" si="6">K18/J18</f>
        <v>208.12500000000006</v>
      </c>
      <c r="M18" s="295">
        <v>0.22569444444444445</v>
      </c>
      <c r="N18" s="295">
        <v>0.2673611111111111</v>
      </c>
      <c r="O18" s="289">
        <v>5</v>
      </c>
      <c r="P18" s="415">
        <f t="shared" ref="P18:P20" si="7">(N18-M18)*24*60</f>
        <v>59.999999999999986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1707</v>
      </c>
      <c r="H19" s="291">
        <f t="shared" si="4"/>
        <v>33508.409999999996</v>
      </c>
      <c r="I19" s="412"/>
      <c r="J19" s="292">
        <v>15</v>
      </c>
      <c r="K19" s="293">
        <f t="shared" si="5"/>
        <v>2048.4000000000005</v>
      </c>
      <c r="L19" s="294">
        <f t="shared" si="6"/>
        <v>136.56000000000003</v>
      </c>
      <c r="M19" s="295">
        <v>0.27083333333333331</v>
      </c>
      <c r="N19" s="295">
        <v>0.30555555555555552</v>
      </c>
      <c r="O19" s="289">
        <v>5</v>
      </c>
      <c r="P19" s="415">
        <f t="shared" si="7"/>
        <v>49.999999999999986</v>
      </c>
      <c r="Q19" s="296">
        <v>0.30555555555555552</v>
      </c>
      <c r="R19" s="296">
        <v>0.34722222222222227</v>
      </c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1530</v>
      </c>
      <c r="H20" s="291">
        <f t="shared" si="4"/>
        <v>55768.500000000007</v>
      </c>
      <c r="I20" s="412"/>
      <c r="J20" s="292">
        <v>13</v>
      </c>
      <c r="K20" s="293">
        <f t="shared" si="5"/>
        <v>1529.9999999999993</v>
      </c>
      <c r="L20" s="294">
        <f t="shared" si="6"/>
        <v>117.69230769230764</v>
      </c>
      <c r="M20" s="295">
        <v>0.45833333333333331</v>
      </c>
      <c r="N20" s="295">
        <v>0.5</v>
      </c>
      <c r="O20" s="289">
        <v>5</v>
      </c>
      <c r="P20" s="415">
        <f t="shared" si="7"/>
        <v>60.000000000000028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11</v>
      </c>
      <c r="K24" s="302">
        <f>AVERAGE(K17:K23)</f>
        <v>1699.7785714285717</v>
      </c>
      <c r="L24" s="303">
        <f>AVERAGE(L17:L23)</f>
        <v>164.21039835164839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1367</v>
      </c>
      <c r="H25" s="291">
        <f t="shared" ref="H25:H37" si="8">F25*G25</f>
        <v>25330.510000000002</v>
      </c>
      <c r="I25" s="412"/>
      <c r="J25" s="292">
        <v>3</v>
      </c>
      <c r="K25" s="293">
        <f t="shared" ref="K25:K28" si="9">G25/P25*60</f>
        <v>2734.0000000000027</v>
      </c>
      <c r="L25" s="294">
        <f t="shared" ref="L25:L28" si="10">K25/J25</f>
        <v>911.33333333333428</v>
      </c>
      <c r="M25" s="295">
        <v>0.18055555555555555</v>
      </c>
      <c r="N25" s="295">
        <v>0.20138888888888887</v>
      </c>
      <c r="O25" s="289">
        <v>20</v>
      </c>
      <c r="P25" s="415">
        <f t="shared" ref="P25:P28" si="11">(N25-M25)*24*60</f>
        <v>29.999999999999972</v>
      </c>
      <c r="Q25" s="296">
        <v>0.20486111111111113</v>
      </c>
      <c r="R25" s="296">
        <v>0.28819444444444448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656</v>
      </c>
      <c r="H26" s="291">
        <f t="shared" si="8"/>
        <v>9859.68</v>
      </c>
      <c r="I26" s="412"/>
      <c r="J26" s="292">
        <v>4</v>
      </c>
      <c r="K26" s="293">
        <f t="shared" si="9"/>
        <v>2624.0000000000095</v>
      </c>
      <c r="L26" s="294">
        <f t="shared" si="10"/>
        <v>656.00000000000239</v>
      </c>
      <c r="M26" s="295">
        <v>0.26041666666666669</v>
      </c>
      <c r="N26" s="295">
        <v>0.27083333333333331</v>
      </c>
      <c r="O26" s="289">
        <v>25</v>
      </c>
      <c r="P26" s="415">
        <f t="shared" si="11"/>
        <v>14.999999999999947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2514</v>
      </c>
      <c r="H27" s="291">
        <f t="shared" si="8"/>
        <v>45704.52</v>
      </c>
      <c r="I27" s="412"/>
      <c r="J27" s="292">
        <v>4</v>
      </c>
      <c r="K27" s="293">
        <f t="shared" si="9"/>
        <v>2793.3333333333308</v>
      </c>
      <c r="L27" s="294">
        <f t="shared" si="10"/>
        <v>698.33333333333269</v>
      </c>
      <c r="M27" s="295">
        <v>0.28472222222222221</v>
      </c>
      <c r="N27" s="295">
        <v>0.32222222222222224</v>
      </c>
      <c r="O27" s="289">
        <v>20</v>
      </c>
      <c r="P27" s="415">
        <f t="shared" si="11"/>
        <v>54.00000000000005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1469</v>
      </c>
      <c r="H28" s="291">
        <f t="shared" si="8"/>
        <v>36622.17</v>
      </c>
      <c r="I28" s="412"/>
      <c r="J28" s="292">
        <v>3</v>
      </c>
      <c r="K28" s="293">
        <f t="shared" si="9"/>
        <v>2937.9999999999945</v>
      </c>
      <c r="L28" s="294">
        <f t="shared" si="10"/>
        <v>979.33333333333155</v>
      </c>
      <c r="M28" s="295">
        <v>0.33611111111111108</v>
      </c>
      <c r="N28" s="295">
        <v>0.35694444444444445</v>
      </c>
      <c r="O28" s="289">
        <v>20</v>
      </c>
      <c r="P28" s="415">
        <f t="shared" si="11"/>
        <v>30.000000000000053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2772.3333333333344</v>
      </c>
      <c r="L38" s="303">
        <f>AVERAGE(L25:L37)</f>
        <v>811.25000000000023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797</v>
      </c>
      <c r="H52" s="291">
        <f>F52*G52</f>
        <v>14489.46</v>
      </c>
      <c r="I52" s="412"/>
      <c r="J52" s="292">
        <v>3</v>
      </c>
      <c r="K52" s="293">
        <f>G52/P52*60</f>
        <v>3187.9999999999945</v>
      </c>
      <c r="L52" s="294">
        <f>K52/J52</f>
        <v>1062.6666666666649</v>
      </c>
      <c r="M52" s="295">
        <v>0.30555555555555552</v>
      </c>
      <c r="N52" s="295">
        <v>0.31597222222222221</v>
      </c>
      <c r="O52" s="293">
        <v>20</v>
      </c>
      <c r="P52" s="415">
        <f>(N52-M52)*24*60</f>
        <v>15.000000000000027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425</v>
      </c>
      <c r="H53" s="291">
        <f t="shared" ref="H53:H116" si="13">F53*G53</f>
        <v>10637.75</v>
      </c>
      <c r="I53" s="412"/>
      <c r="J53" s="292">
        <v>4</v>
      </c>
      <c r="K53" s="293">
        <f t="shared" ref="K53:K59" si="14">G53/P53*60</f>
        <v>3187.4999999999795</v>
      </c>
      <c r="L53" s="294">
        <f t="shared" ref="L53:L59" si="15">K53/J53</f>
        <v>796.87499999999488</v>
      </c>
      <c r="M53" s="295">
        <v>0.3298611111111111</v>
      </c>
      <c r="N53" s="295">
        <v>0.3354166666666667</v>
      </c>
      <c r="O53" s="293">
        <v>20</v>
      </c>
      <c r="P53" s="415">
        <f t="shared" ref="P53:P59" si="16">(N53-M53)*24*60</f>
        <v>8.0000000000000515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627</v>
      </c>
      <c r="H54" s="291">
        <f t="shared" si="13"/>
        <v>15562.14</v>
      </c>
      <c r="I54" s="412"/>
      <c r="J54" s="292">
        <v>4</v>
      </c>
      <c r="K54" s="293">
        <f t="shared" si="14"/>
        <v>3134.99999999999</v>
      </c>
      <c r="L54" s="294">
        <f t="shared" si="15"/>
        <v>783.7499999999975</v>
      </c>
      <c r="M54" s="295">
        <v>0.34930555555555554</v>
      </c>
      <c r="N54" s="295">
        <v>0.3576388888888889</v>
      </c>
      <c r="O54" s="293">
        <v>20</v>
      </c>
      <c r="P54" s="415">
        <f t="shared" si="16"/>
        <v>12.000000000000037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380</v>
      </c>
      <c r="H55" s="291">
        <f t="shared" si="13"/>
        <v>9013.6</v>
      </c>
      <c r="I55" s="412"/>
      <c r="J55" s="292">
        <v>4</v>
      </c>
      <c r="K55" s="293">
        <f t="shared" si="14"/>
        <v>2849.9999999999532</v>
      </c>
      <c r="L55" s="294">
        <f t="shared" si="15"/>
        <v>712.49999999998829</v>
      </c>
      <c r="M55" s="295">
        <v>0.37152777777777773</v>
      </c>
      <c r="N55" s="295">
        <v>0.37708333333333338</v>
      </c>
      <c r="O55" s="293">
        <v>20</v>
      </c>
      <c r="P55" s="415">
        <f t="shared" si="16"/>
        <v>8.0000000000001315</v>
      </c>
      <c r="Q55" s="296">
        <v>0.37708333333333338</v>
      </c>
      <c r="R55" s="296">
        <v>0.41875000000000001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971</v>
      </c>
      <c r="H56" s="291">
        <f t="shared" si="13"/>
        <v>29130</v>
      </c>
      <c r="I56" s="412"/>
      <c r="J56" s="292">
        <v>4</v>
      </c>
      <c r="K56" s="293">
        <f t="shared" si="14"/>
        <v>3066.3157894736819</v>
      </c>
      <c r="L56" s="294">
        <f t="shared" si="15"/>
        <v>766.57894736842047</v>
      </c>
      <c r="M56" s="295">
        <v>0.43611111111111112</v>
      </c>
      <c r="N56" s="295">
        <v>0.44930555555555557</v>
      </c>
      <c r="O56" s="293">
        <v>25</v>
      </c>
      <c r="P56" s="415">
        <f t="shared" si="16"/>
        <v>19.000000000000014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397</v>
      </c>
      <c r="H57" s="291">
        <f t="shared" si="13"/>
        <v>10004.4</v>
      </c>
      <c r="I57" s="412"/>
      <c r="J57" s="292">
        <v>3</v>
      </c>
      <c r="K57" s="293">
        <f t="shared" si="14"/>
        <v>2977.5000000000105</v>
      </c>
      <c r="L57" s="294">
        <f t="shared" si="15"/>
        <v>992.50000000000352</v>
      </c>
      <c r="M57" s="295">
        <v>0.46319444444444446</v>
      </c>
      <c r="N57" s="295">
        <v>0.46875</v>
      </c>
      <c r="O57" s="293">
        <v>20</v>
      </c>
      <c r="P57" s="415">
        <f t="shared" si="16"/>
        <v>7.9999999999999716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1067</v>
      </c>
      <c r="H58" s="291">
        <f t="shared" si="13"/>
        <v>22108.239999999998</v>
      </c>
      <c r="I58" s="412"/>
      <c r="J58" s="292">
        <v>3</v>
      </c>
      <c r="K58" s="293">
        <f t="shared" si="14"/>
        <v>3201.0000000000114</v>
      </c>
      <c r="L58" s="294">
        <f t="shared" si="15"/>
        <v>1067.0000000000039</v>
      </c>
      <c r="M58" s="295">
        <v>0.4826388888888889</v>
      </c>
      <c r="N58" s="295">
        <v>0.49652777777777773</v>
      </c>
      <c r="O58" s="293">
        <v>20</v>
      </c>
      <c r="P58" s="415">
        <f t="shared" si="16"/>
        <v>19.999999999999929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1349</v>
      </c>
      <c r="H59" s="291">
        <f t="shared" si="13"/>
        <v>23027.43</v>
      </c>
      <c r="I59" s="412"/>
      <c r="J59" s="292">
        <v>3</v>
      </c>
      <c r="K59" s="293">
        <f t="shared" si="14"/>
        <v>3113.0769230769151</v>
      </c>
      <c r="L59" s="294">
        <f t="shared" si="15"/>
        <v>1037.6923076923051</v>
      </c>
      <c r="M59" s="295">
        <v>0.51041666666666663</v>
      </c>
      <c r="N59" s="295">
        <v>0.52847222222222223</v>
      </c>
      <c r="O59" s="293">
        <v>20</v>
      </c>
      <c r="P59" s="415">
        <f t="shared" si="16"/>
        <v>26.000000000000068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3089.7990890688166</v>
      </c>
      <c r="L64" s="303">
        <f>AVERAGE(L52:L63)</f>
        <v>902.44536521592227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486</v>
      </c>
      <c r="H65" s="291">
        <f>F65*G65</f>
        <v>10828.963636363636</v>
      </c>
      <c r="I65" s="412"/>
      <c r="J65" s="292">
        <v>4</v>
      </c>
      <c r="K65" s="293">
        <f t="shared" ref="K65:K70" si="17">G65/P65*60</f>
        <v>2915.9999999999986</v>
      </c>
      <c r="L65" s="294">
        <f t="shared" ref="L65:L70" si="18">K65/J65</f>
        <v>728.99999999999966</v>
      </c>
      <c r="M65" s="295">
        <v>0.18055555555555555</v>
      </c>
      <c r="N65" s="295">
        <v>0.1875</v>
      </c>
      <c r="O65" s="293">
        <v>20</v>
      </c>
      <c r="P65" s="415">
        <f>(N65-M65)*24*60</f>
        <v>10.000000000000004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2329</v>
      </c>
      <c r="H66" s="291">
        <f t="shared" ref="H66:H74" si="19">F66*G66</f>
        <v>32675.87</v>
      </c>
      <c r="I66" s="412"/>
      <c r="J66" s="292">
        <v>3</v>
      </c>
      <c r="K66" s="293">
        <f t="shared" si="17"/>
        <v>3175.909090909091</v>
      </c>
      <c r="L66" s="294">
        <f t="shared" si="18"/>
        <v>1058.6363636363637</v>
      </c>
      <c r="M66" s="295">
        <v>0.20138888888888887</v>
      </c>
      <c r="N66" s="295">
        <v>0.23194444444444443</v>
      </c>
      <c r="O66" s="293">
        <v>20</v>
      </c>
      <c r="P66" s="415">
        <f t="shared" ref="P66:P70" si="20">(N66-M66)*24*60</f>
        <v>44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1211</v>
      </c>
      <c r="H67" s="291">
        <f t="shared" si="19"/>
        <v>22015.98</v>
      </c>
      <c r="I67" s="412"/>
      <c r="J67" s="292">
        <v>3</v>
      </c>
      <c r="K67" s="293">
        <f t="shared" si="17"/>
        <v>3159.1304347826085</v>
      </c>
      <c r="L67" s="294">
        <f t="shared" si="18"/>
        <v>1053.0434782608695</v>
      </c>
      <c r="M67" s="295">
        <v>0.24583333333333335</v>
      </c>
      <c r="N67" s="295">
        <v>0.26180555555555557</v>
      </c>
      <c r="O67" s="293">
        <v>20</v>
      </c>
      <c r="P67" s="415">
        <f t="shared" si="20"/>
        <v>23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1283</v>
      </c>
      <c r="H68" s="291">
        <f t="shared" si="19"/>
        <v>22954.036363636362</v>
      </c>
      <c r="I68" s="412"/>
      <c r="J68" s="292">
        <v>3</v>
      </c>
      <c r="K68" s="293">
        <f t="shared" si="17"/>
        <v>3079.2000000000007</v>
      </c>
      <c r="L68" s="294">
        <f t="shared" si="18"/>
        <v>1026.4000000000003</v>
      </c>
      <c r="M68" s="295">
        <v>0.27569444444444446</v>
      </c>
      <c r="N68" s="295">
        <v>0.29305555555555557</v>
      </c>
      <c r="O68" s="293">
        <v>20</v>
      </c>
      <c r="P68" s="415">
        <f t="shared" si="20"/>
        <v>24.999999999999993</v>
      </c>
      <c r="Q68" s="296">
        <v>0.29583333333333334</v>
      </c>
      <c r="R68" s="296">
        <v>0.33749999999999997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2375</v>
      </c>
      <c r="H69" s="291">
        <f t="shared" si="19"/>
        <v>39567.5</v>
      </c>
      <c r="I69" s="412"/>
      <c r="J69" s="292">
        <v>4</v>
      </c>
      <c r="K69" s="293">
        <f t="shared" si="17"/>
        <v>3166.6666666666665</v>
      </c>
      <c r="L69" s="294">
        <f t="shared" si="18"/>
        <v>791.66666666666663</v>
      </c>
      <c r="M69" s="295">
        <v>0.3520833333333333</v>
      </c>
      <c r="N69" s="295">
        <v>0.3833333333333333</v>
      </c>
      <c r="O69" s="293">
        <v>25</v>
      </c>
      <c r="P69" s="415">
        <f t="shared" si="20"/>
        <v>45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3570</v>
      </c>
      <c r="H70" s="291">
        <f t="shared" si="19"/>
        <v>50999.999999999993</v>
      </c>
      <c r="I70" s="412"/>
      <c r="J70" s="292">
        <v>3</v>
      </c>
      <c r="K70" s="293">
        <f t="shared" si="17"/>
        <v>3197.0149253731302</v>
      </c>
      <c r="L70" s="294">
        <f t="shared" si="18"/>
        <v>1065.6716417910434</v>
      </c>
      <c r="M70" s="295">
        <v>0.3972222222222222</v>
      </c>
      <c r="N70" s="295">
        <v>0.44375000000000003</v>
      </c>
      <c r="O70" s="293">
        <v>20</v>
      </c>
      <c r="P70" s="415">
        <f t="shared" si="20"/>
        <v>67.000000000000085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3115.6535196219156</v>
      </c>
      <c r="L75" s="303">
        <f>AVERAGE(L65:L74)</f>
        <v>954.0696917258241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1146</v>
      </c>
      <c r="H92" s="291">
        <f t="shared" ref="H92:H99" si="22">F92*G92</f>
        <v>28122.84</v>
      </c>
      <c r="I92" s="412"/>
      <c r="J92" s="292">
        <v>3</v>
      </c>
      <c r="K92" s="293">
        <f>G92/P92*60</f>
        <v>2292.0000000000082</v>
      </c>
      <c r="L92" s="294">
        <f t="shared" ref="L92:L94" si="23">K92/J92</f>
        <v>764.00000000000273</v>
      </c>
      <c r="M92" s="295">
        <v>0.72222222222222221</v>
      </c>
      <c r="N92" s="295">
        <v>0.74305555555555547</v>
      </c>
      <c r="O92" s="289">
        <v>20</v>
      </c>
      <c r="P92" s="415">
        <f>(N92-M92)*24*60</f>
        <v>29.999999999999893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595</v>
      </c>
      <c r="H93" s="291">
        <f t="shared" si="22"/>
        <v>13845.65</v>
      </c>
      <c r="I93" s="412"/>
      <c r="J93" s="292">
        <v>4</v>
      </c>
      <c r="K93" s="293">
        <f t="shared" ref="K93:K94" si="24">G93/P93*60</f>
        <v>2380.0000000000082</v>
      </c>
      <c r="L93" s="294">
        <f t="shared" si="23"/>
        <v>595.00000000000205</v>
      </c>
      <c r="M93" s="295">
        <v>0.75694444444444453</v>
      </c>
      <c r="N93" s="295">
        <v>0.76736111111111116</v>
      </c>
      <c r="O93" s="289">
        <v>20</v>
      </c>
      <c r="P93" s="415">
        <f>(N93-M93)*24*60</f>
        <v>14.999999999999947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1743</v>
      </c>
      <c r="H94" s="291">
        <f t="shared" si="22"/>
        <v>42407.189999999995</v>
      </c>
      <c r="I94" s="412"/>
      <c r="J94" s="292">
        <v>4</v>
      </c>
      <c r="K94" s="293">
        <f t="shared" si="24"/>
        <v>2091.6000000000004</v>
      </c>
      <c r="L94" s="294">
        <f t="shared" si="23"/>
        <v>522.90000000000009</v>
      </c>
      <c r="M94" s="295">
        <v>0.78125</v>
      </c>
      <c r="N94" s="295">
        <v>0.81597222222222221</v>
      </c>
      <c r="O94" s="289">
        <v>20</v>
      </c>
      <c r="P94" s="415">
        <f>(N94-M94)*24*60</f>
        <v>49.999999999999986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2254.5333333333388</v>
      </c>
      <c r="L100" s="303">
        <f>AVERAGE(L92:L99)</f>
        <v>627.30000000000166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733</v>
      </c>
      <c r="H101" s="291">
        <f t="shared" ref="H101:H110" si="25">F101*G101</f>
        <v>18346.990000000002</v>
      </c>
      <c r="I101" s="412"/>
      <c r="J101" s="292">
        <v>4</v>
      </c>
      <c r="K101" s="293">
        <f>G101/P101*60</f>
        <v>2932.0000000000105</v>
      </c>
      <c r="L101" s="294">
        <f t="shared" ref="L101:L105" si="26">K101/J101</f>
        <v>733.00000000000261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2530</v>
      </c>
      <c r="H102" s="291">
        <f t="shared" si="25"/>
        <v>72282.100000000006</v>
      </c>
      <c r="I102" s="412"/>
      <c r="J102" s="292">
        <v>3</v>
      </c>
      <c r="K102" s="293">
        <f t="shared" ref="K102:K105" si="28">G102/P102*60</f>
        <v>3036.0000000000009</v>
      </c>
      <c r="L102" s="294">
        <f t="shared" si="26"/>
        <v>1012.0000000000003</v>
      </c>
      <c r="M102" s="295">
        <v>0.74652777777777779</v>
      </c>
      <c r="N102" s="295">
        <v>0.78125</v>
      </c>
      <c r="O102" s="289">
        <v>20</v>
      </c>
      <c r="P102" s="293">
        <f t="shared" si="27"/>
        <v>49.999999999999986</v>
      </c>
      <c r="Q102" s="296">
        <v>0.78125</v>
      </c>
      <c r="R102" s="296">
        <v>0.82291666666666663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1348</v>
      </c>
      <c r="H103" s="291">
        <f t="shared" si="25"/>
        <v>33457.360000000001</v>
      </c>
      <c r="I103" s="412"/>
      <c r="J103" s="292">
        <v>4</v>
      </c>
      <c r="K103" s="293">
        <f t="shared" si="28"/>
        <v>3235.1999999999907</v>
      </c>
      <c r="L103" s="294">
        <f t="shared" si="26"/>
        <v>808.79999999999768</v>
      </c>
      <c r="M103" s="295">
        <v>0.84375</v>
      </c>
      <c r="N103" s="295">
        <v>0.86111111111111116</v>
      </c>
      <c r="O103" s="289">
        <v>20</v>
      </c>
      <c r="P103" s="293">
        <f t="shared" si="27"/>
        <v>25.000000000000071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1427</v>
      </c>
      <c r="H104" s="291">
        <f t="shared" si="25"/>
        <v>42810</v>
      </c>
      <c r="I104" s="412"/>
      <c r="J104" s="292">
        <v>3</v>
      </c>
      <c r="K104" s="293">
        <f t="shared" si="28"/>
        <v>2853.999999999995</v>
      </c>
      <c r="L104" s="294">
        <f t="shared" si="26"/>
        <v>951.33333333333167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7355</v>
      </c>
      <c r="H105" s="291">
        <f t="shared" si="25"/>
        <v>105071.42857142855</v>
      </c>
      <c r="I105" s="412"/>
      <c r="J105" s="292">
        <v>3</v>
      </c>
      <c r="K105" s="293">
        <f t="shared" si="28"/>
        <v>2942.0000000000014</v>
      </c>
      <c r="L105" s="294">
        <f t="shared" si="26"/>
        <v>980.66666666666708</v>
      </c>
      <c r="M105" s="295">
        <v>0.90972222222222221</v>
      </c>
      <c r="N105" s="295">
        <v>1.0138888888888888</v>
      </c>
      <c r="O105" s="289">
        <v>20</v>
      </c>
      <c r="P105" s="293">
        <f>(N105-M105)*24*60</f>
        <v>149.99999999999994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5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5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2999.8399999999992</v>
      </c>
      <c r="L111" s="303">
        <f>AVERAGE(L101:L110)</f>
        <v>897.15999999999985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1062</v>
      </c>
      <c r="H112" s="329">
        <f t="shared" si="13"/>
        <v>17735.399999999998</v>
      </c>
      <c r="I112" s="412"/>
      <c r="J112" s="292">
        <v>3</v>
      </c>
      <c r="K112" s="293">
        <f t="shared" ref="K112:K118" si="29">G112/P112*60</f>
        <v>3185.9999999999859</v>
      </c>
      <c r="L112" s="294">
        <f t="shared" ref="L112:L118" si="30">K112/J112</f>
        <v>1061.9999999999952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3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911</v>
      </c>
      <c r="H113" s="329">
        <f t="shared" si="13"/>
        <v>16561.98</v>
      </c>
      <c r="I113" s="412"/>
      <c r="J113" s="292">
        <v>4</v>
      </c>
      <c r="K113" s="293">
        <f t="shared" si="29"/>
        <v>2733.0000000000095</v>
      </c>
      <c r="L113" s="294">
        <f t="shared" si="30"/>
        <v>683.25000000000239</v>
      </c>
      <c r="M113" s="295">
        <v>0.75</v>
      </c>
      <c r="N113" s="295">
        <v>0.76388888888888884</v>
      </c>
      <c r="O113" s="289">
        <v>20</v>
      </c>
      <c r="P113" s="415">
        <f t="shared" si="3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1034</v>
      </c>
      <c r="H114" s="329">
        <f t="shared" si="13"/>
        <v>18798.12</v>
      </c>
      <c r="I114" s="412"/>
      <c r="J114" s="292">
        <v>3</v>
      </c>
      <c r="K114" s="293">
        <f t="shared" si="29"/>
        <v>3102.0000000000109</v>
      </c>
      <c r="L114" s="294">
        <f t="shared" si="30"/>
        <v>1034.0000000000036</v>
      </c>
      <c r="M114" s="295">
        <v>0.77777777777777779</v>
      </c>
      <c r="N114" s="295">
        <v>0.79166666666666663</v>
      </c>
      <c r="O114" s="289">
        <v>20</v>
      </c>
      <c r="P114" s="415">
        <f t="shared" si="3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4779</v>
      </c>
      <c r="H115" s="329">
        <f t="shared" si="13"/>
        <v>79618.14</v>
      </c>
      <c r="I115" s="412"/>
      <c r="J115" s="292">
        <v>4</v>
      </c>
      <c r="K115" s="293">
        <f t="shared" si="29"/>
        <v>3018.3157894736801</v>
      </c>
      <c r="L115" s="294">
        <f t="shared" si="30"/>
        <v>754.57894736842002</v>
      </c>
      <c r="M115" s="295">
        <v>0.80555555555555547</v>
      </c>
      <c r="N115" s="295">
        <v>0.87152777777777779</v>
      </c>
      <c r="O115" s="289">
        <v>20</v>
      </c>
      <c r="P115" s="415">
        <f t="shared" si="31"/>
        <v>95.000000000000142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921</v>
      </c>
      <c r="H116" s="329">
        <f t="shared" si="13"/>
        <v>20521.554545454546</v>
      </c>
      <c r="I116" s="412"/>
      <c r="J116" s="292">
        <v>4</v>
      </c>
      <c r="K116" s="293">
        <f t="shared" si="29"/>
        <v>2763.0000000000095</v>
      </c>
      <c r="L116" s="294">
        <f t="shared" si="30"/>
        <v>690.75000000000239</v>
      </c>
      <c r="M116" s="295">
        <v>0.88541666666666663</v>
      </c>
      <c r="N116" s="331">
        <v>0.89930555555555547</v>
      </c>
      <c r="O116" s="289">
        <v>20</v>
      </c>
      <c r="P116" s="415">
        <f t="shared" si="31"/>
        <v>19.999999999999929</v>
      </c>
      <c r="Q116" s="296">
        <v>0.89930555555555547</v>
      </c>
      <c r="R116" s="296">
        <v>0.94097222222222221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3251</v>
      </c>
      <c r="H117" s="329">
        <f t="shared" ref="H117:H123" si="32">F117*G117</f>
        <v>58163.345454545452</v>
      </c>
      <c r="I117" s="412"/>
      <c r="J117" s="292">
        <v>3</v>
      </c>
      <c r="K117" s="293">
        <f t="shared" si="29"/>
        <v>3000.9230769230803</v>
      </c>
      <c r="L117" s="294">
        <f t="shared" si="30"/>
        <v>1000.3076923076934</v>
      </c>
      <c r="M117" s="295">
        <v>0.95486111111111116</v>
      </c>
      <c r="N117" s="295">
        <v>1</v>
      </c>
      <c r="O117" s="293">
        <v>20</v>
      </c>
      <c r="P117" s="415">
        <f t="shared" si="31"/>
        <v>64.999999999999929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5387</v>
      </c>
      <c r="H118" s="329">
        <f t="shared" si="32"/>
        <v>75579.61</v>
      </c>
      <c r="I118" s="412"/>
      <c r="J118" s="292">
        <v>3</v>
      </c>
      <c r="K118" s="293">
        <f t="shared" si="29"/>
        <v>208.52903225806449</v>
      </c>
      <c r="L118" s="294">
        <f t="shared" si="30"/>
        <v>69.50967741935483</v>
      </c>
      <c r="M118" s="295">
        <v>1.3888888888888888E-2</v>
      </c>
      <c r="N118" s="295">
        <v>1.0902777777777779</v>
      </c>
      <c r="O118" s="293">
        <v>20</v>
      </c>
      <c r="P118" s="415">
        <f t="shared" si="31"/>
        <v>1550.0000000000002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2573.1096998078347</v>
      </c>
      <c r="L124" s="303">
        <f>AVERAGE(L112:L123)</f>
        <v>756.34233101363884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7" activePane="bottomLeft" state="frozen"/>
      <selection pane="bottomLeft" activeCell="R137" sqref="R137"/>
      <selection activeCell="R137" sqref="R137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155030.66</v>
      </c>
      <c r="F1" s="421" t="s">
        <v>4</v>
      </c>
      <c r="G1" s="30">
        <f>SUM(H5:H173)</f>
        <v>6077550.0708901072</v>
      </c>
      <c r="H1" s="417" t="s">
        <v>166</v>
      </c>
      <c r="I1" s="31">
        <f>M17+M30+M43+M56+M69+M82+M95+M108+M121+M134+M147+M160+M173</f>
        <v>192.45317460317457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344</v>
      </c>
      <c r="B2" s="446"/>
      <c r="C2" s="420"/>
      <c r="D2" s="420" t="s">
        <v>84</v>
      </c>
      <c r="E2" s="34">
        <f>AVERAGE(O17,O30,O43,O56,O69,O82,O95,O108,O121,O134,O147,O160,O173)</f>
        <v>130.04688446168456</v>
      </c>
      <c r="F2" s="35" t="s">
        <v>85</v>
      </c>
      <c r="G2" s="36">
        <f>G1/E1</f>
        <v>39.202246000178981</v>
      </c>
      <c r="H2" s="417" t="s">
        <v>176</v>
      </c>
      <c r="I2" s="417">
        <f>COUNT(I5:I173)</f>
        <v>8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6495</v>
      </c>
      <c r="H5" s="45">
        <f t="shared" ref="H5:H16" si="0">F5*G5</f>
        <v>245705.84999999998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0" si="1">G5/W5*60</f>
        <v>2347.5903614457825</v>
      </c>
      <c r="O5" s="47">
        <f t="shared" ref="O5:O10" si="2">N5/M5</f>
        <v>117.37951807228913</v>
      </c>
      <c r="P5" s="48">
        <f t="shared" ref="P5:P10" si="3">M5-J5</f>
        <v>0</v>
      </c>
      <c r="Q5" s="49">
        <f t="shared" ref="Q5:Q10" si="4">O5-L5</f>
        <v>-2.6204819277108697</v>
      </c>
      <c r="R5" s="425">
        <f t="shared" ref="R5:R10" si="5">O5/L5</f>
        <v>0.97816265060240937</v>
      </c>
      <c r="S5" s="459">
        <f>R17</f>
        <v>0.91710173652806926</v>
      </c>
      <c r="T5" s="89">
        <v>0.25</v>
      </c>
      <c r="U5" s="89">
        <v>0.36527777777777781</v>
      </c>
      <c r="V5" s="421">
        <v>5</v>
      </c>
      <c r="W5" s="418">
        <f>(U5-T5)*24*60</f>
        <v>166.00000000000006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-52.409638554217508</v>
      </c>
      <c r="AG5" s="425">
        <f t="shared" ref="AG5:AG70" si="7">N5/K5</f>
        <v>0.97816265060240937</v>
      </c>
      <c r="AH5" s="459">
        <f>AG17</f>
        <v>0.91777963380302174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4289</v>
      </c>
      <c r="H6" s="45">
        <f t="shared" si="0"/>
        <v>177607.49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2237.739130434783</v>
      </c>
      <c r="O6" s="47">
        <f t="shared" si="2"/>
        <v>117.77574370709384</v>
      </c>
      <c r="P6" s="48">
        <f t="shared" si="3"/>
        <v>0</v>
      </c>
      <c r="Q6" s="49">
        <f t="shared" si="4"/>
        <v>-17.540045766590382</v>
      </c>
      <c r="R6" s="425">
        <f t="shared" si="5"/>
        <v>0.87037694688245149</v>
      </c>
      <c r="S6" s="459"/>
      <c r="T6" s="89">
        <v>0.38194444444444448</v>
      </c>
      <c r="U6" s="89">
        <v>0.46180555555555558</v>
      </c>
      <c r="V6" s="421">
        <v>24</v>
      </c>
      <c r="W6" s="418">
        <f t="shared" ref="W6:W17" si="8">(U6-T6)*24*60</f>
        <v>114.99999999999999</v>
      </c>
      <c r="X6" s="53">
        <v>0.36944444444444446</v>
      </c>
      <c r="Y6" s="53">
        <v>0.38055555555555554</v>
      </c>
      <c r="Z6" s="54"/>
      <c r="AA6" s="54"/>
      <c r="AB6" s="447"/>
      <c r="AC6" s="447"/>
      <c r="AD6" s="435"/>
      <c r="AE6" s="435"/>
      <c r="AF6" s="48">
        <f t="shared" si="6"/>
        <v>-333.26086956521704</v>
      </c>
      <c r="AG6" s="425">
        <f t="shared" si="7"/>
        <v>0.8703769468824516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3000</v>
      </c>
      <c r="H7" s="45">
        <f t="shared" si="0"/>
        <v>107670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2368.4210526315774</v>
      </c>
      <c r="O7" s="47">
        <f t="shared" si="2"/>
        <v>131.57894736842096</v>
      </c>
      <c r="P7" s="48">
        <f t="shared" si="3"/>
        <v>0</v>
      </c>
      <c r="Q7" s="49">
        <f t="shared" si="4"/>
        <v>-11.254385964912387</v>
      </c>
      <c r="R7" s="425">
        <f t="shared" si="5"/>
        <v>0.92120616593993665</v>
      </c>
      <c r="S7" s="459"/>
      <c r="T7" s="89">
        <v>0.50208333333333333</v>
      </c>
      <c r="U7" s="89">
        <v>0.55486111111111114</v>
      </c>
      <c r="V7" s="421">
        <v>5</v>
      </c>
      <c r="W7" s="418">
        <f t="shared" si="8"/>
        <v>76.000000000000057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-202.57894736842263</v>
      </c>
      <c r="AG7" s="425">
        <f t="shared" si="7"/>
        <v>0.92120616593993676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986</v>
      </c>
      <c r="H8" s="45">
        <f t="shared" si="0"/>
        <v>38444.14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2366.3999999999933</v>
      </c>
      <c r="O8" s="47">
        <f t="shared" si="2"/>
        <v>131.4666666666663</v>
      </c>
      <c r="P8" s="48">
        <f t="shared" si="3"/>
        <v>0</v>
      </c>
      <c r="Q8" s="49">
        <f t="shared" si="4"/>
        <v>-11.366666666667044</v>
      </c>
      <c r="R8" s="425">
        <f t="shared" si="5"/>
        <v>0.92042007001166593</v>
      </c>
      <c r="S8" s="459"/>
      <c r="T8" s="89">
        <v>0.55972222222222223</v>
      </c>
      <c r="U8" s="89">
        <v>0.57708333333333339</v>
      </c>
      <c r="V8" s="421">
        <v>7</v>
      </c>
      <c r="W8" s="418">
        <f t="shared" si="8"/>
        <v>25.000000000000071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-204.60000000000673</v>
      </c>
      <c r="AG8" s="425">
        <f t="shared" si="7"/>
        <v>0.92042007001166604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1625</v>
      </c>
      <c r="H9" s="45">
        <f t="shared" si="0"/>
        <v>46897.5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2321.4285714285706</v>
      </c>
      <c r="O9" s="47">
        <f t="shared" si="2"/>
        <v>136.55462184873946</v>
      </c>
      <c r="P9" s="48">
        <f t="shared" si="3"/>
        <v>0</v>
      </c>
      <c r="Q9" s="49">
        <f t="shared" si="4"/>
        <v>-14.680672268907614</v>
      </c>
      <c r="R9" s="425">
        <f t="shared" si="5"/>
        <v>0.90292826582208108</v>
      </c>
      <c r="S9" s="459"/>
      <c r="T9" s="89">
        <v>0.58194444444444449</v>
      </c>
      <c r="U9" s="89">
        <v>0.61111111111111116</v>
      </c>
      <c r="V9" s="421">
        <v>7</v>
      </c>
      <c r="W9" s="418">
        <f t="shared" si="8"/>
        <v>42.000000000000014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-249.57142857142935</v>
      </c>
      <c r="AG9" s="425">
        <f t="shared" si="7"/>
        <v>0.90292826582208119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2922</v>
      </c>
      <c r="H10" s="45">
        <f t="shared" si="0"/>
        <v>90903.42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2540.8695652173888</v>
      </c>
      <c r="O10" s="47">
        <f t="shared" si="2"/>
        <v>141.15942028985492</v>
      </c>
      <c r="P10" s="48">
        <f t="shared" si="3"/>
        <v>0</v>
      </c>
      <c r="Q10" s="49">
        <f t="shared" si="4"/>
        <v>-12.673913043478422</v>
      </c>
      <c r="R10" s="425">
        <f t="shared" si="5"/>
        <v>0.91761269960902436</v>
      </c>
      <c r="S10" s="460"/>
      <c r="T10" s="89">
        <v>0.62708333333333344</v>
      </c>
      <c r="U10" s="89">
        <v>0.67500000000000016</v>
      </c>
      <c r="V10" s="421">
        <v>23</v>
      </c>
      <c r="W10" s="418">
        <f t="shared" si="8"/>
        <v>69.000000000000071</v>
      </c>
      <c r="X10" s="53">
        <v>0.61527777777777781</v>
      </c>
      <c r="Y10" s="53">
        <v>0.62638888888888888</v>
      </c>
      <c r="Z10" s="54"/>
      <c r="AA10" s="54"/>
      <c r="AB10" s="447"/>
      <c r="AC10" s="447"/>
      <c r="AD10" s="435"/>
      <c r="AE10" s="435"/>
      <c r="AF10" s="48">
        <f t="shared" si="6"/>
        <v>-228.13043478261125</v>
      </c>
      <c r="AG10" s="425">
        <f t="shared" si="7"/>
        <v>0.91761269960902447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2363.7414468596826</v>
      </c>
      <c r="O17" s="73">
        <f t="shared" si="9"/>
        <v>129.31915299217744</v>
      </c>
      <c r="P17" s="65">
        <f t="shared" ref="P17:P24" si="10">M17-J17</f>
        <v>0</v>
      </c>
      <c r="Q17" s="74">
        <f t="shared" ref="Q17:Q24" si="11">O17-L17</f>
        <v>-11.689360939711122</v>
      </c>
      <c r="R17" s="75">
        <f>O17/L17</f>
        <v>0.91710173652806926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0</v>
      </c>
      <c r="AF17" s="65">
        <f t="shared" si="6"/>
        <v>-211.75855314031742</v>
      </c>
      <c r="AG17" s="426">
        <f t="shared" si="7"/>
        <v>0.91777963380302174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563</v>
      </c>
      <c r="H18" s="84">
        <f t="shared" ref="H18:H29" si="12">F18*G18</f>
        <v>15482.5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1299.2307692307697</v>
      </c>
      <c r="O18" s="86">
        <f t="shared" ref="O18:O24" si="14">N18/M18</f>
        <v>108.26923076923082</v>
      </c>
      <c r="P18" s="54">
        <f t="shared" si="10"/>
        <v>0</v>
      </c>
      <c r="Q18" s="88">
        <f t="shared" si="11"/>
        <v>-58.397435897435841</v>
      </c>
      <c r="R18" s="428">
        <f t="shared" ref="R18:R24" si="15">O18/L18</f>
        <v>0.64961538461538493</v>
      </c>
      <c r="S18" s="468">
        <f>R30</f>
        <v>0.85046876825044537</v>
      </c>
      <c r="T18" s="89">
        <v>0.125</v>
      </c>
      <c r="U18" s="89">
        <v>0.14305555555555555</v>
      </c>
      <c r="V18" s="435">
        <v>5</v>
      </c>
      <c r="W18" s="90">
        <f>(U18-T18)*24*60</f>
        <v>25.999999999999986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-700.76923076923026</v>
      </c>
      <c r="AG18" s="92">
        <f t="shared" si="7"/>
        <v>0.64961538461538482</v>
      </c>
      <c r="AH18" s="469">
        <f>AG30</f>
        <v>0.86557707388712191</v>
      </c>
    </row>
    <row r="19" spans="1:34" ht="19.149999999999999" customHeight="1">
      <c r="A19" s="467"/>
      <c r="B19" s="432" t="s">
        <v>193</v>
      </c>
      <c r="C19" s="431"/>
      <c r="D19" s="82" t="s">
        <v>195</v>
      </c>
      <c r="E19" s="83"/>
      <c r="F19" s="343">
        <v>46.93</v>
      </c>
      <c r="G19" s="57">
        <v>2383</v>
      </c>
      <c r="H19" s="84">
        <f t="shared" si="12"/>
        <v>111834.19</v>
      </c>
      <c r="I19" s="435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2166.3636363636365</v>
      </c>
      <c r="O19" s="95">
        <f t="shared" si="14"/>
        <v>103.16017316017317</v>
      </c>
      <c r="P19" s="54">
        <f t="shared" si="10"/>
        <v>0</v>
      </c>
      <c r="Q19" s="88">
        <f t="shared" si="11"/>
        <v>-11.125541125541119</v>
      </c>
      <c r="R19" s="428">
        <f t="shared" si="15"/>
        <v>0.9026515151515152</v>
      </c>
      <c r="S19" s="468"/>
      <c r="T19" s="89">
        <v>0.14791666666666667</v>
      </c>
      <c r="U19" s="89">
        <v>0.19375000000000001</v>
      </c>
      <c r="V19" s="435">
        <v>7</v>
      </c>
      <c r="W19" s="90">
        <f>(U19-T19)*24*60</f>
        <v>66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-233.63636363636351</v>
      </c>
      <c r="AG19" s="425">
        <f t="shared" si="7"/>
        <v>0.9026515151515152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1514</v>
      </c>
      <c r="H20" s="84">
        <f t="shared" si="12"/>
        <v>65313.96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1376.3636363636369</v>
      </c>
      <c r="O20" s="95">
        <f t="shared" si="14"/>
        <v>80.96256684491982</v>
      </c>
      <c r="P20" s="54">
        <f t="shared" si="10"/>
        <v>0</v>
      </c>
      <c r="Q20" s="88">
        <f t="shared" si="11"/>
        <v>-7.2727272727272378</v>
      </c>
      <c r="R20" s="428">
        <f t="shared" si="15"/>
        <v>0.91757575757575793</v>
      </c>
      <c r="S20" s="468"/>
      <c r="T20" s="89">
        <v>0.20972222222222223</v>
      </c>
      <c r="U20" s="89">
        <v>0.25555555555555554</v>
      </c>
      <c r="V20" s="435">
        <v>23</v>
      </c>
      <c r="W20" s="90">
        <f t="shared" ref="W20:W29" si="16">(U20-T20)*24*60</f>
        <v>65.999999999999972</v>
      </c>
      <c r="X20" s="96">
        <v>0.19791666666666666</v>
      </c>
      <c r="Y20" s="96">
        <v>0.20833333333333334</v>
      </c>
      <c r="Z20" s="54"/>
      <c r="AA20" s="54"/>
      <c r="AB20" s="447"/>
      <c r="AC20" s="447"/>
      <c r="AD20" s="435"/>
      <c r="AE20" s="435"/>
      <c r="AF20" s="91">
        <f t="shared" si="6"/>
        <v>-123.63636363636306</v>
      </c>
      <c r="AG20" s="92">
        <f t="shared" si="7"/>
        <v>0.91757575757575793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209</v>
      </c>
      <c r="E21" s="43"/>
      <c r="F21" s="343">
        <v>49.91</v>
      </c>
      <c r="G21" s="44">
        <v>2586</v>
      </c>
      <c r="H21" s="84">
        <f t="shared" si="12"/>
        <v>129067.26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1397.8378378378379</v>
      </c>
      <c r="O21" s="95">
        <f t="shared" si="14"/>
        <v>82.225755166931648</v>
      </c>
      <c r="P21" s="54">
        <f t="shared" si="10"/>
        <v>0</v>
      </c>
      <c r="Q21" s="88">
        <f t="shared" si="11"/>
        <v>-9.8330683624801196</v>
      </c>
      <c r="R21" s="428">
        <f t="shared" si="15"/>
        <v>0.89318711682928942</v>
      </c>
      <c r="S21" s="468"/>
      <c r="T21" s="89">
        <v>0.26041666666666663</v>
      </c>
      <c r="U21" s="89">
        <v>0.33749999999999997</v>
      </c>
      <c r="V21" s="435">
        <v>7</v>
      </c>
      <c r="W21" s="90">
        <f t="shared" si="16"/>
        <v>111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-167.16216216216208</v>
      </c>
      <c r="AG21" s="425">
        <f t="shared" si="7"/>
        <v>0.89318711682928942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208</v>
      </c>
      <c r="E22" s="43"/>
      <c r="F22" s="343">
        <v>44.3</v>
      </c>
      <c r="G22" s="44">
        <v>1778</v>
      </c>
      <c r="H22" s="84">
        <f t="shared" si="12"/>
        <v>78765.399999999994</v>
      </c>
      <c r="I22" s="421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1422.4000000000005</v>
      </c>
      <c r="O22" s="95">
        <f t="shared" si="14"/>
        <v>79.022222222222254</v>
      </c>
      <c r="P22" s="54">
        <f t="shared" si="10"/>
        <v>0</v>
      </c>
      <c r="Q22" s="88">
        <f t="shared" si="11"/>
        <v>-7.9222222222221887</v>
      </c>
      <c r="R22" s="428">
        <f t="shared" si="15"/>
        <v>0.9088817891373806</v>
      </c>
      <c r="S22" s="468"/>
      <c r="T22" s="89">
        <v>0.35347222222222219</v>
      </c>
      <c r="U22" s="89">
        <v>0.4055555555555555</v>
      </c>
      <c r="V22" s="435">
        <v>23</v>
      </c>
      <c r="W22" s="90">
        <f t="shared" si="16"/>
        <v>74.999999999999972</v>
      </c>
      <c r="X22" s="96">
        <v>0.34166666666666662</v>
      </c>
      <c r="Y22" s="96">
        <v>0.3527777777777778</v>
      </c>
      <c r="Z22" s="54"/>
      <c r="AA22" s="54"/>
      <c r="AB22" s="447"/>
      <c r="AC22" s="447"/>
      <c r="AD22" s="435"/>
      <c r="AE22" s="435"/>
      <c r="AF22" s="91">
        <f t="shared" si="6"/>
        <v>-142.59999999999945</v>
      </c>
      <c r="AG22" s="92">
        <f t="shared" si="7"/>
        <v>0.90888178913738049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3775</v>
      </c>
      <c r="H23" s="84">
        <f t="shared" si="12"/>
        <v>145262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2461.9565217391287</v>
      </c>
      <c r="O23" s="95">
        <f t="shared" si="14"/>
        <v>129.57665903890151</v>
      </c>
      <c r="P23" s="54">
        <f t="shared" si="10"/>
        <v>0</v>
      </c>
      <c r="Q23" s="88">
        <f t="shared" si="11"/>
        <v>-16.16018306636164</v>
      </c>
      <c r="R23" s="428">
        <f t="shared" si="15"/>
        <v>0.88911394790145493</v>
      </c>
      <c r="S23" s="468"/>
      <c r="T23" s="89">
        <v>0.44583333333333325</v>
      </c>
      <c r="U23" s="89">
        <v>0.50972222222222219</v>
      </c>
      <c r="V23" s="435">
        <v>5</v>
      </c>
      <c r="W23" s="90">
        <f t="shared" si="16"/>
        <v>92.000000000000071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-307.04347826087132</v>
      </c>
      <c r="AG23" s="425">
        <f t="shared" si="7"/>
        <v>0.88911394790145493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2455</v>
      </c>
      <c r="H24" s="84">
        <f t="shared" si="12"/>
        <v>90172.15</v>
      </c>
      <c r="I24" s="4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2166.1764705882329</v>
      </c>
      <c r="O24" s="95">
        <f t="shared" si="14"/>
        <v>120.34313725490182</v>
      </c>
      <c r="P24" s="54">
        <f t="shared" si="10"/>
        <v>0</v>
      </c>
      <c r="Q24" s="88">
        <f t="shared" si="11"/>
        <v>-12.990196078431524</v>
      </c>
      <c r="R24" s="428">
        <f t="shared" si="15"/>
        <v>0.90257352941176361</v>
      </c>
      <c r="S24" s="468"/>
      <c r="T24" s="89">
        <v>0.52499999999999991</v>
      </c>
      <c r="U24" s="89">
        <v>0.57222222222222219</v>
      </c>
      <c r="V24" s="435">
        <v>22</v>
      </c>
      <c r="W24" s="90">
        <f t="shared" si="16"/>
        <v>68.000000000000085</v>
      </c>
      <c r="X24" s="96">
        <v>0.51388888888888895</v>
      </c>
      <c r="Y24" s="96">
        <v>0.52430555555555558</v>
      </c>
      <c r="Z24" s="54"/>
      <c r="AA24" s="54"/>
      <c r="AB24" s="447"/>
      <c r="AC24" s="447"/>
      <c r="AD24" s="435"/>
      <c r="AE24" s="435"/>
      <c r="AF24" s="91">
        <f t="shared" si="6"/>
        <v>-233.82352941176714</v>
      </c>
      <c r="AG24" s="92">
        <f t="shared" si="7"/>
        <v>0.90257352941176372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17.428571428571427</v>
      </c>
      <c r="N30" s="101">
        <f t="shared" si="17"/>
        <v>1755.7612674461777</v>
      </c>
      <c r="O30" s="104">
        <f t="shared" si="17"/>
        <v>100.50853492246873</v>
      </c>
      <c r="P30" s="54">
        <f t="shared" ref="P30:P37" si="18">M30-J30</f>
        <v>0</v>
      </c>
      <c r="Q30" s="88">
        <f t="shared" ref="Q30:Q37" si="19">O30-L30</f>
        <v>-17.671624860742796</v>
      </c>
      <c r="R30" s="105">
        <f t="shared" ref="R30:R37" si="20">O30/L30</f>
        <v>0.85046876825044537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0</v>
      </c>
      <c r="AF30" s="108">
        <f t="shared" si="6"/>
        <v>-272.66730398239361</v>
      </c>
      <c r="AG30" s="109">
        <f t="shared" ref="AG30" si="21">N30/K30</f>
        <v>0.86557707388712191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2010</v>
      </c>
      <c r="H31" s="112">
        <f t="shared" ref="H31:H40" si="22">F31*G31</f>
        <v>53265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1507.5</v>
      </c>
      <c r="O31" s="115">
        <f t="shared" ref="O31:O37" si="24">N31/M31</f>
        <v>125.625</v>
      </c>
      <c r="P31" s="116">
        <f t="shared" si="18"/>
        <v>0</v>
      </c>
      <c r="Q31" s="117">
        <f t="shared" si="19"/>
        <v>-41.041666666666657</v>
      </c>
      <c r="R31" s="429">
        <f t="shared" si="20"/>
        <v>0.75375000000000003</v>
      </c>
      <c r="S31" s="477">
        <f>R43</f>
        <v>0.87714532794601341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-492.5</v>
      </c>
      <c r="AG31" s="120">
        <f t="shared" si="7"/>
        <v>0.75375000000000003</v>
      </c>
      <c r="AH31" s="473">
        <f>AG43</f>
        <v>0.87702817699348845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1802</v>
      </c>
      <c r="H32" s="84">
        <f t="shared" si="22"/>
        <v>63664.659999999996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2002.2222222222219</v>
      </c>
      <c r="O32" s="47">
        <f t="shared" si="24"/>
        <v>166.85185185185182</v>
      </c>
      <c r="P32" s="116">
        <f t="shared" si="18"/>
        <v>0</v>
      </c>
      <c r="Q32" s="49">
        <f t="shared" si="19"/>
        <v>-9.6481481481481808</v>
      </c>
      <c r="R32" s="425">
        <f t="shared" si="20"/>
        <v>0.94533627111530771</v>
      </c>
      <c r="S32" s="468"/>
      <c r="T32" s="89">
        <v>0.18472222222222223</v>
      </c>
      <c r="U32" s="89">
        <v>0.22222222222222224</v>
      </c>
      <c r="V32" s="142">
        <v>6</v>
      </c>
      <c r="W32" s="90">
        <f t="shared" si="25"/>
        <v>54.000000000000007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-115.77777777777806</v>
      </c>
      <c r="AG32" s="425">
        <f t="shared" si="7"/>
        <v>0.94533627111530782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2702</v>
      </c>
      <c r="H33" s="84">
        <f t="shared" si="22"/>
        <v>92489.459999999992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2105.454545454546</v>
      </c>
      <c r="O33" s="47">
        <f t="shared" si="24"/>
        <v>161.958041958042</v>
      </c>
      <c r="P33" s="116">
        <f t="shared" si="18"/>
        <v>0</v>
      </c>
      <c r="Q33" s="49">
        <f t="shared" si="19"/>
        <v>-11.118881118881063</v>
      </c>
      <c r="R33" s="425">
        <f t="shared" si="20"/>
        <v>0.93575757575757612</v>
      </c>
      <c r="S33" s="468"/>
      <c r="T33" s="89">
        <v>0.2277777777777778</v>
      </c>
      <c r="U33" s="89">
        <v>0.28125</v>
      </c>
      <c r="V33" s="142">
        <v>8</v>
      </c>
      <c r="W33" s="90">
        <f t="shared" si="25"/>
        <v>76.999999999999972</v>
      </c>
      <c r="X33" s="123"/>
      <c r="Y33" s="123"/>
      <c r="Z33" s="124"/>
      <c r="AA33" s="124"/>
      <c r="AB33" s="447"/>
      <c r="AC33" s="447"/>
      <c r="AD33" s="435"/>
      <c r="AE33" s="435">
        <v>1</v>
      </c>
      <c r="AF33" s="48">
        <f t="shared" si="6"/>
        <v>-144.54545454545405</v>
      </c>
      <c r="AG33" s="125">
        <f t="shared" si="7"/>
        <v>0.93575757575757601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217</v>
      </c>
      <c r="E34" s="83"/>
      <c r="F34" s="343">
        <v>49.91</v>
      </c>
      <c r="G34" s="137">
        <v>2891.88</v>
      </c>
      <c r="H34" s="84">
        <f t="shared" si="22"/>
        <v>144333.73079999999</v>
      </c>
      <c r="I34" s="435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1377.0857142857149</v>
      </c>
      <c r="O34" s="47">
        <f t="shared" si="24"/>
        <v>81.005042016806755</v>
      </c>
      <c r="P34" s="116">
        <f t="shared" si="18"/>
        <v>0</v>
      </c>
      <c r="Q34" s="49">
        <f t="shared" si="19"/>
        <v>-11.053781512605013</v>
      </c>
      <c r="R34" s="425">
        <f t="shared" si="20"/>
        <v>0.87992697398448227</v>
      </c>
      <c r="S34" s="468"/>
      <c r="T34" s="89">
        <v>0.29722222222222222</v>
      </c>
      <c r="U34" s="89">
        <v>0.38472222222222219</v>
      </c>
      <c r="V34" s="137">
        <v>23</v>
      </c>
      <c r="W34" s="90">
        <f t="shared" si="25"/>
        <v>125.99999999999996</v>
      </c>
      <c r="X34" s="123">
        <v>0.28611111111111115</v>
      </c>
      <c r="Y34" s="123">
        <v>0.29583333333333334</v>
      </c>
      <c r="Z34" s="124"/>
      <c r="AA34" s="124"/>
      <c r="AB34" s="447"/>
      <c r="AC34" s="447"/>
      <c r="AD34" s="435"/>
      <c r="AE34" s="435"/>
      <c r="AF34" s="48">
        <f t="shared" si="6"/>
        <v>-187.91428571428514</v>
      </c>
      <c r="AG34" s="125">
        <f t="shared" si="7"/>
        <v>0.87992697398448239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246</v>
      </c>
      <c r="E35" s="43"/>
      <c r="F35" s="343">
        <v>50.67</v>
      </c>
      <c r="G35" s="137">
        <v>2883</v>
      </c>
      <c r="H35" s="84">
        <f t="shared" si="22"/>
        <v>146081.61000000002</v>
      </c>
      <c r="I35" s="421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1330.6153846153843</v>
      </c>
      <c r="O35" s="47">
        <f t="shared" si="24"/>
        <v>70.032388663967595</v>
      </c>
      <c r="P35" s="116">
        <f t="shared" si="18"/>
        <v>0</v>
      </c>
      <c r="Q35" s="49">
        <f t="shared" si="19"/>
        <v>-8.9149797570850353</v>
      </c>
      <c r="R35" s="425">
        <f t="shared" si="20"/>
        <v>0.88707692307692287</v>
      </c>
      <c r="S35" s="468"/>
      <c r="T35" s="89">
        <v>0.39027777777777772</v>
      </c>
      <c r="U35" s="89">
        <v>0.48055555555555551</v>
      </c>
      <c r="V35" s="134">
        <v>8</v>
      </c>
      <c r="W35" s="90">
        <f t="shared" si="25"/>
        <v>130.00000000000003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6"/>
        <v>-169.3846153846157</v>
      </c>
      <c r="AG35" s="120">
        <f t="shared" si="7"/>
        <v>0.88707692307692287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1061</v>
      </c>
      <c r="H36" s="84">
        <f t="shared" si="22"/>
        <v>49792.73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2053.548387096771</v>
      </c>
      <c r="O36" s="47">
        <f t="shared" si="24"/>
        <v>108.08149405772478</v>
      </c>
      <c r="P36" s="116">
        <f t="shared" si="18"/>
        <v>0</v>
      </c>
      <c r="Q36" s="49">
        <f t="shared" si="19"/>
        <v>-18.234295415959423</v>
      </c>
      <c r="R36" s="425">
        <f t="shared" si="20"/>
        <v>0.8556451612903212</v>
      </c>
      <c r="S36" s="468"/>
      <c r="T36" s="89">
        <v>0.52083333333333326</v>
      </c>
      <c r="U36" s="89">
        <v>0.54236111111111107</v>
      </c>
      <c r="V36" s="134">
        <v>8</v>
      </c>
      <c r="W36" s="90">
        <f t="shared" si="25"/>
        <v>31.00000000000005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-346.45161290322903</v>
      </c>
      <c r="AG36" s="425">
        <f t="shared" si="7"/>
        <v>0.8556451612903212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1334</v>
      </c>
      <c r="H37" s="84">
        <f t="shared" si="22"/>
        <v>58642.64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2106.3157894736828</v>
      </c>
      <c r="O37" s="47">
        <f t="shared" si="24"/>
        <v>110.85872576177277</v>
      </c>
      <c r="P37" s="116">
        <f t="shared" si="18"/>
        <v>0</v>
      </c>
      <c r="Q37" s="49">
        <f t="shared" si="19"/>
        <v>-15.457063711911431</v>
      </c>
      <c r="R37" s="425">
        <f t="shared" si="20"/>
        <v>0.87763157894736787</v>
      </c>
      <c r="S37" s="468"/>
      <c r="T37" s="89">
        <v>0.55833333333333335</v>
      </c>
      <c r="U37" s="89">
        <v>0.58472222222222225</v>
      </c>
      <c r="V37" s="134">
        <v>23</v>
      </c>
      <c r="W37" s="90">
        <f t="shared" si="25"/>
        <v>38.000000000000028</v>
      </c>
      <c r="X37" s="123">
        <v>0.54722222222222217</v>
      </c>
      <c r="Y37" s="123">
        <v>0.55694444444444446</v>
      </c>
      <c r="Z37" s="124"/>
      <c r="AA37" s="124"/>
      <c r="AB37" s="447"/>
      <c r="AC37" s="447"/>
      <c r="AD37" s="435"/>
      <c r="AE37" s="435"/>
      <c r="AF37" s="48">
        <f t="shared" si="6"/>
        <v>-293.6842105263172</v>
      </c>
      <c r="AG37" s="125">
        <f t="shared" si="7"/>
        <v>0.87763157894736787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15.857142857142858</v>
      </c>
      <c r="N43" s="101">
        <f t="shared" si="26"/>
        <v>1783.2488633069029</v>
      </c>
      <c r="O43" s="104">
        <f t="shared" si="26"/>
        <v>117.77322061573797</v>
      </c>
      <c r="P43" s="54">
        <f>M43-J43</f>
        <v>0</v>
      </c>
      <c r="Q43" s="88">
        <f>N43-K43</f>
        <v>-250.03685097881134</v>
      </c>
      <c r="R43" s="105">
        <f t="shared" ref="R43:R50" si="27">O43/L43</f>
        <v>0.87714532794601341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-250.03685097881134</v>
      </c>
      <c r="AG43" s="426">
        <f t="shared" si="7"/>
        <v>0.87702817699348845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1234</v>
      </c>
      <c r="H44" s="45">
        <f>F44*G44</f>
        <v>30516.82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2115.428571428572</v>
      </c>
      <c r="O44" s="138">
        <f t="shared" ref="O44:O50" si="30">N44/M44</f>
        <v>423.0857142857144</v>
      </c>
      <c r="P44" s="51">
        <f t="shared" ref="P44:P50" si="31">M44-J44</f>
        <v>1</v>
      </c>
      <c r="Q44" s="139">
        <f t="shared" ref="Q44:Q50" si="32">O44-L44</f>
        <v>-76.914285714285597</v>
      </c>
      <c r="R44" s="140">
        <f t="shared" si="27"/>
        <v>0.8461714285714288</v>
      </c>
      <c r="S44" s="459">
        <f>R56</f>
        <v>0.91142927115867745</v>
      </c>
      <c r="T44" s="118">
        <v>0.125</v>
      </c>
      <c r="U44" s="118">
        <v>0.14930555555555555</v>
      </c>
      <c r="V44" s="142">
        <v>5</v>
      </c>
      <c r="W44" s="143">
        <f t="shared" ref="W44:W56" si="33">(U44-T44)*24*60</f>
        <v>34.999999999999993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115.42857142857201</v>
      </c>
      <c r="AG44" s="430">
        <f t="shared" si="7"/>
        <v>1.0577142857142861</v>
      </c>
      <c r="AH44" s="482">
        <f>AG56</f>
        <v>0.99666846401526288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1268</v>
      </c>
      <c r="H45" s="45">
        <f>F45*G45</f>
        <v>31357.64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2173.7142857142862</v>
      </c>
      <c r="O45" s="138">
        <f t="shared" si="30"/>
        <v>434.74285714285725</v>
      </c>
      <c r="P45" s="51">
        <f t="shared" si="31"/>
        <v>1</v>
      </c>
      <c r="Q45" s="139">
        <f t="shared" si="32"/>
        <v>-65.257142857142753</v>
      </c>
      <c r="R45" s="140">
        <f t="shared" si="27"/>
        <v>0.86948571428571453</v>
      </c>
      <c r="S45" s="459"/>
      <c r="T45" s="89">
        <v>0.15277777777777776</v>
      </c>
      <c r="U45" s="89">
        <v>0.17708333333333331</v>
      </c>
      <c r="V45" s="142">
        <v>5</v>
      </c>
      <c r="W45" s="143">
        <f t="shared" si="33"/>
        <v>34.999999999999993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173.71428571428623</v>
      </c>
      <c r="AG45" s="430">
        <f t="shared" si="7"/>
        <v>1.0868571428571432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1411</v>
      </c>
      <c r="H46" s="45">
        <f t="shared" ref="H46:H51" si="34">F46*G46</f>
        <v>44347.73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1459.6551724137933</v>
      </c>
      <c r="O46" s="138">
        <f t="shared" si="30"/>
        <v>208.52216748768475</v>
      </c>
      <c r="P46" s="51">
        <f t="shared" si="31"/>
        <v>0</v>
      </c>
      <c r="Q46" s="139">
        <f t="shared" si="32"/>
        <v>-5.7635467980295232</v>
      </c>
      <c r="R46" s="140">
        <f t="shared" si="27"/>
        <v>0.97310344827586226</v>
      </c>
      <c r="S46" s="459"/>
      <c r="T46" s="89">
        <v>0.18055555555555552</v>
      </c>
      <c r="U46" s="89">
        <v>0.2208333333333333</v>
      </c>
      <c r="V46" s="142">
        <v>5</v>
      </c>
      <c r="W46" s="143">
        <f t="shared" si="33"/>
        <v>57.999999999999993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-40.344827586206748</v>
      </c>
      <c r="AG46" s="430">
        <f t="shared" si="7"/>
        <v>0.97310344827586215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226</v>
      </c>
      <c r="E47" s="148"/>
      <c r="F47" s="350">
        <v>11.86</v>
      </c>
      <c r="G47" s="137">
        <v>1429</v>
      </c>
      <c r="H47" s="45">
        <f t="shared" si="34"/>
        <v>16947.939999999999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1453.2203389830511</v>
      </c>
      <c r="O47" s="138">
        <f t="shared" si="30"/>
        <v>242.20338983050851</v>
      </c>
      <c r="P47" s="51">
        <f t="shared" si="31"/>
        <v>0</v>
      </c>
      <c r="Q47" s="139">
        <f t="shared" si="32"/>
        <v>-30.463276836158173</v>
      </c>
      <c r="R47" s="140">
        <f t="shared" si="27"/>
        <v>0.88827649082093585</v>
      </c>
      <c r="S47" s="459"/>
      <c r="T47" s="89">
        <v>0.2381944444444444</v>
      </c>
      <c r="U47" s="89">
        <v>0.27916666666666662</v>
      </c>
      <c r="V47" s="137">
        <v>25</v>
      </c>
      <c r="W47" s="143">
        <f t="shared" si="33"/>
        <v>58.999999999999993</v>
      </c>
      <c r="X47" s="123">
        <v>0.22500000000000001</v>
      </c>
      <c r="Y47" s="123">
        <v>0.23750000000000002</v>
      </c>
      <c r="Z47" s="124"/>
      <c r="AA47" s="124"/>
      <c r="AB47" s="447"/>
      <c r="AC47" s="447"/>
      <c r="AD47" s="435"/>
      <c r="AE47" s="435"/>
      <c r="AF47" s="144">
        <f t="shared" si="28"/>
        <v>-182.77966101694892</v>
      </c>
      <c r="AG47" s="430">
        <f t="shared" si="7"/>
        <v>0.88827649082093585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225</v>
      </c>
      <c r="E48" s="148"/>
      <c r="F48" s="350">
        <v>28.47</v>
      </c>
      <c r="G48" s="137">
        <v>1048</v>
      </c>
      <c r="H48" s="45">
        <f t="shared" si="34"/>
        <v>29836.559999999998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1462.3255813953488</v>
      </c>
      <c r="O48" s="138">
        <f t="shared" si="30"/>
        <v>208.90365448504983</v>
      </c>
      <c r="P48" s="51">
        <f t="shared" si="31"/>
        <v>0</v>
      </c>
      <c r="Q48" s="139">
        <f t="shared" si="32"/>
        <v>-5.3820598006644502</v>
      </c>
      <c r="R48" s="140">
        <f t="shared" si="27"/>
        <v>0.97488372093023257</v>
      </c>
      <c r="S48" s="459"/>
      <c r="T48" s="89">
        <v>0.29652777777777772</v>
      </c>
      <c r="U48" s="89">
        <v>0.32638888888888884</v>
      </c>
      <c r="V48" s="134">
        <v>25</v>
      </c>
      <c r="W48" s="143">
        <f t="shared" si="33"/>
        <v>43.000000000000007</v>
      </c>
      <c r="X48" s="123">
        <v>0.28333333333333333</v>
      </c>
      <c r="Y48" s="123">
        <v>0.29583333333333334</v>
      </c>
      <c r="Z48" s="124"/>
      <c r="AA48" s="124"/>
      <c r="AB48" s="447"/>
      <c r="AC48" s="447"/>
      <c r="AD48" s="435"/>
      <c r="AE48" s="435"/>
      <c r="AF48" s="144">
        <f t="shared" si="28"/>
        <v>-37.674418604651237</v>
      </c>
      <c r="AG48" s="430">
        <f t="shared" si="7"/>
        <v>0.97488372093023246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3744.48</v>
      </c>
      <c r="H49" s="45">
        <f t="shared" si="34"/>
        <v>37781.803200000002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1487.8728476821188</v>
      </c>
      <c r="O49" s="138">
        <f t="shared" si="30"/>
        <v>247.97880794701982</v>
      </c>
      <c r="P49" s="51">
        <f t="shared" si="31"/>
        <v>0</v>
      </c>
      <c r="Q49" s="139">
        <f t="shared" si="32"/>
        <v>-2.021192052980183</v>
      </c>
      <c r="R49" s="140">
        <f t="shared" si="27"/>
        <v>0.99191523178807928</v>
      </c>
      <c r="S49" s="459"/>
      <c r="T49" s="89">
        <v>0.34722222222222215</v>
      </c>
      <c r="U49" s="89">
        <v>0.45208333333333328</v>
      </c>
      <c r="V49" s="134">
        <v>30</v>
      </c>
      <c r="W49" s="143">
        <f t="shared" si="33"/>
        <v>151.00000000000003</v>
      </c>
      <c r="X49" s="152">
        <v>0.33055555555555555</v>
      </c>
      <c r="Y49" s="152">
        <v>0.34583333333333338</v>
      </c>
      <c r="Z49" s="153"/>
      <c r="AA49" s="124"/>
      <c r="AB49" s="447"/>
      <c r="AC49" s="447"/>
      <c r="AD49" s="435">
        <v>1</v>
      </c>
      <c r="AE49" s="435"/>
      <c r="AF49" s="144">
        <f t="shared" si="28"/>
        <v>-12.127152317881155</v>
      </c>
      <c r="AG49" s="430">
        <f t="shared" si="7"/>
        <v>0.99191523178807928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3588.46</v>
      </c>
      <c r="H50" s="45">
        <f t="shared" si="34"/>
        <v>36207.561399999999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1445.0174496644293</v>
      </c>
      <c r="O50" s="138">
        <f t="shared" si="30"/>
        <v>240.8362416107382</v>
      </c>
      <c r="P50" s="51">
        <f t="shared" si="31"/>
        <v>0</v>
      </c>
      <c r="Q50" s="139">
        <f t="shared" si="32"/>
        <v>-9.1637583892618011</v>
      </c>
      <c r="R50" s="140">
        <f t="shared" si="27"/>
        <v>0.96334496644295275</v>
      </c>
      <c r="S50" s="459"/>
      <c r="T50" s="89">
        <v>0.4729166666666666</v>
      </c>
      <c r="U50" s="89">
        <v>0.57638888888888884</v>
      </c>
      <c r="V50" s="134">
        <v>30</v>
      </c>
      <c r="W50" s="143">
        <f t="shared" si="33"/>
        <v>149.00000000000003</v>
      </c>
      <c r="X50" s="152">
        <v>0.45694444444444443</v>
      </c>
      <c r="Y50" s="152">
        <v>0.47222222222222227</v>
      </c>
      <c r="Z50" s="153"/>
      <c r="AA50" s="153"/>
      <c r="AB50" s="447"/>
      <c r="AC50" s="447"/>
      <c r="AD50" s="435"/>
      <c r="AE50" s="435"/>
      <c r="AF50" s="144">
        <f t="shared" si="28"/>
        <v>-54.98255033557075</v>
      </c>
      <c r="AG50" s="430">
        <f t="shared" si="7"/>
        <v>0.96334496644295287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1656.7477496116569</v>
      </c>
      <c r="O56" s="104">
        <f t="shared" si="35"/>
        <v>286.61040468422465</v>
      </c>
      <c r="P56" s="158">
        <f>M56-J56</f>
        <v>0.28571428571428559</v>
      </c>
      <c r="Q56" s="117">
        <f>N56-K56</f>
        <v>-5.5379646740573207</v>
      </c>
      <c r="R56" s="159">
        <f t="shared" ref="R56:R61" si="36">O56/L56</f>
        <v>0.91142927115867745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0</v>
      </c>
      <c r="AF56" s="162">
        <f>N56-K56</f>
        <v>-5.5379646740573207</v>
      </c>
      <c r="AG56" s="428">
        <f>N56/K56</f>
        <v>0.99666846401526288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982</v>
      </c>
      <c r="H57" s="84">
        <f t="shared" ref="H57:H66" si="37">F57*G57</f>
        <v>27751.320000000003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1437.0731707317068</v>
      </c>
      <c r="O57" s="86">
        <f t="shared" ref="O57:O61" si="39">N57/M57</f>
        <v>205.29616724738668</v>
      </c>
      <c r="P57" s="165">
        <f t="shared" ref="P57:P61" si="40">M57-J57</f>
        <v>0</v>
      </c>
      <c r="Q57" s="49">
        <f t="shared" ref="Q57:Q61" si="41">O57-L57</f>
        <v>-8.9895470383276006</v>
      </c>
      <c r="R57" s="425">
        <f t="shared" si="36"/>
        <v>0.95804878048780451</v>
      </c>
      <c r="S57" s="459">
        <f>R69</f>
        <v>0.97195758415782318</v>
      </c>
      <c r="T57" s="50">
        <v>0.125</v>
      </c>
      <c r="U57" s="50">
        <v>0.15347222222222223</v>
      </c>
      <c r="V57" s="421">
        <v>5</v>
      </c>
      <c r="W57" s="418">
        <f>(U57-T57)*24*60</f>
        <v>41.000000000000014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-62.926829268293204</v>
      </c>
      <c r="AG57" s="429">
        <f t="shared" si="7"/>
        <v>0.95804878048780451</v>
      </c>
      <c r="AH57" s="473">
        <f>AG69</f>
        <v>0.97150820724367604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2762</v>
      </c>
      <c r="H58" s="45">
        <f t="shared" si="37"/>
        <v>77004.56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1453.6842105263158</v>
      </c>
      <c r="O58" s="47">
        <f t="shared" si="39"/>
        <v>207.66917293233084</v>
      </c>
      <c r="P58" s="165">
        <f t="shared" si="40"/>
        <v>0</v>
      </c>
      <c r="Q58" s="49">
        <f t="shared" si="41"/>
        <v>-6.6165413533834396</v>
      </c>
      <c r="R58" s="425">
        <f t="shared" si="36"/>
        <v>0.96912280701754394</v>
      </c>
      <c r="S58" s="459"/>
      <c r="T58" s="50">
        <v>0.16388888888888889</v>
      </c>
      <c r="U58" s="50">
        <v>0.24305555555555555</v>
      </c>
      <c r="V58" s="421">
        <v>15</v>
      </c>
      <c r="W58" s="418">
        <f>(U58-T58)*24*60</f>
        <v>114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-46.315789473684163</v>
      </c>
      <c r="AG58" s="425">
        <f t="shared" si="7"/>
        <v>0.96912280701754394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2700</v>
      </c>
      <c r="H59" s="45">
        <f t="shared" si="37"/>
        <v>75600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1459.4594594594594</v>
      </c>
      <c r="O59" s="47">
        <f t="shared" si="39"/>
        <v>208.49420849420849</v>
      </c>
      <c r="P59" s="165">
        <f t="shared" si="40"/>
        <v>0</v>
      </c>
      <c r="Q59" s="49">
        <f t="shared" si="41"/>
        <v>-5.7915057915057844</v>
      </c>
      <c r="R59" s="425">
        <f t="shared" si="36"/>
        <v>0.97297297297297303</v>
      </c>
      <c r="S59" s="459"/>
      <c r="T59" s="50">
        <v>0.25694444444444442</v>
      </c>
      <c r="U59" s="50">
        <v>0.33402777777777776</v>
      </c>
      <c r="V59" s="142">
        <v>20</v>
      </c>
      <c r="W59" s="418">
        <f t="shared" ref="W59:W69" si="42">(U59-T59)*24*60</f>
        <v>111</v>
      </c>
      <c r="X59" s="53">
        <v>0.24722222222222223</v>
      </c>
      <c r="Y59" s="53">
        <v>0.25555555555555559</v>
      </c>
      <c r="Z59" s="54"/>
      <c r="AA59" s="54"/>
      <c r="AB59" s="447"/>
      <c r="AC59" s="447"/>
      <c r="AD59" s="435"/>
      <c r="AE59" s="435"/>
      <c r="AF59" s="48">
        <f t="shared" si="6"/>
        <v>-40.540540540540633</v>
      </c>
      <c r="AG59" s="425">
        <f t="shared" si="7"/>
        <v>0.97297297297297292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4056.52</v>
      </c>
      <c r="H60" s="45">
        <f t="shared" si="37"/>
        <v>40930.286800000002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1475.098181818182</v>
      </c>
      <c r="O60" s="47">
        <f t="shared" si="39"/>
        <v>245.84969696969699</v>
      </c>
      <c r="P60" s="165">
        <f t="shared" si="40"/>
        <v>0</v>
      </c>
      <c r="Q60" s="49">
        <f t="shared" si="41"/>
        <v>-4.1503030303030073</v>
      </c>
      <c r="R60" s="425">
        <f t="shared" si="36"/>
        <v>0.98339878787878798</v>
      </c>
      <c r="S60" s="459"/>
      <c r="T60" s="50">
        <v>0.35486111111111107</v>
      </c>
      <c r="U60" s="50">
        <v>0.46944444444444439</v>
      </c>
      <c r="V60" s="142">
        <v>30</v>
      </c>
      <c r="W60" s="418">
        <f t="shared" si="42"/>
        <v>164.99999999999997</v>
      </c>
      <c r="X60" s="53">
        <v>0.33888888888888885</v>
      </c>
      <c r="Y60" s="53">
        <v>0.35416666666666669</v>
      </c>
      <c r="Z60" s="54"/>
      <c r="AA60" s="54"/>
      <c r="AB60" s="447"/>
      <c r="AC60" s="447"/>
      <c r="AD60" s="435"/>
      <c r="AE60" s="435"/>
      <c r="AF60" s="48">
        <f t="shared" si="6"/>
        <v>-24.901818181818044</v>
      </c>
      <c r="AG60" s="429">
        <f t="shared" si="7"/>
        <v>0.98339878787878798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4212.54</v>
      </c>
      <c r="H61" s="45">
        <f t="shared" si="37"/>
        <v>42504.528599999998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1460.9965317919073</v>
      </c>
      <c r="O61" s="47">
        <f t="shared" si="39"/>
        <v>243.49942196531788</v>
      </c>
      <c r="P61" s="165">
        <f t="shared" si="40"/>
        <v>0</v>
      </c>
      <c r="Q61" s="49">
        <f t="shared" si="41"/>
        <v>-6.5005780346821211</v>
      </c>
      <c r="R61" s="425">
        <f t="shared" si="36"/>
        <v>0.9739976878612715</v>
      </c>
      <c r="S61" s="459"/>
      <c r="T61" s="50">
        <v>0.4902777777777777</v>
      </c>
      <c r="U61" s="50">
        <v>0.61041666666666661</v>
      </c>
      <c r="V61" s="142">
        <v>30</v>
      </c>
      <c r="W61" s="418">
        <f t="shared" si="42"/>
        <v>173.00000000000003</v>
      </c>
      <c r="X61" s="53">
        <v>0.47361111111111115</v>
      </c>
      <c r="Y61" s="53">
        <v>0.48958333333333331</v>
      </c>
      <c r="Z61" s="54"/>
      <c r="AA61" s="54"/>
      <c r="AB61" s="447"/>
      <c r="AC61" s="447"/>
      <c r="AD61" s="435"/>
      <c r="AE61" s="435"/>
      <c r="AF61" s="48">
        <f t="shared" si="6"/>
        <v>-39.003468208092727</v>
      </c>
      <c r="AG61" s="425">
        <f t="shared" si="7"/>
        <v>0.9739976878612715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1457.2623108655141</v>
      </c>
      <c r="O69" s="73">
        <f t="shared" si="43"/>
        <v>222.16173352178816</v>
      </c>
      <c r="P69" s="48">
        <f>M69-J69</f>
        <v>0</v>
      </c>
      <c r="Q69" s="49">
        <f>N69-K69</f>
        <v>-42.73768913448589</v>
      </c>
      <c r="R69" s="172">
        <f t="shared" ref="R69:R73" si="44">O69/L69</f>
        <v>0.97195758415782318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-42.73768913448589</v>
      </c>
      <c r="AG69" s="425">
        <f t="shared" si="7"/>
        <v>0.97150820724367604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2005</v>
      </c>
      <c r="H70" s="45">
        <f>F70*G70</f>
        <v>108450.45000000001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3" si="45">G70/W70*60</f>
        <v>1367.0454545454545</v>
      </c>
      <c r="O70" s="47">
        <f t="shared" ref="O70:O73" si="46">N70/M70</f>
        <v>80.414438502673789</v>
      </c>
      <c r="P70" s="48">
        <f t="shared" ref="P70:P73" si="47">M70-J70</f>
        <v>1</v>
      </c>
      <c r="Q70" s="49">
        <f t="shared" ref="Q70:Q73" si="48">O70-L70</f>
        <v>-13.335561497326211</v>
      </c>
      <c r="R70" s="425">
        <f t="shared" si="44"/>
        <v>0.85775401069518709</v>
      </c>
      <c r="S70" s="459">
        <f>R82</f>
        <v>0.8775858758055235</v>
      </c>
      <c r="T70" s="50">
        <v>0.25</v>
      </c>
      <c r="U70" s="50">
        <v>0.31111111111111112</v>
      </c>
      <c r="V70" s="421">
        <v>5</v>
      </c>
      <c r="W70" s="418">
        <f>(U70-T70)*24*60</f>
        <v>88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-132.9545454545455</v>
      </c>
      <c r="AG70" s="425">
        <f t="shared" si="7"/>
        <v>0.91136363636363638</v>
      </c>
      <c r="AH70" s="459">
        <f>AG82</f>
        <v>0.90413368430977836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3789.48</v>
      </c>
      <c r="H71" s="45">
        <f>F71*G71</f>
        <v>202206.65280000001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1421.0549999999998</v>
      </c>
      <c r="O71" s="47">
        <f t="shared" si="46"/>
        <v>74.792368421052629</v>
      </c>
      <c r="P71" s="48">
        <f t="shared" si="47"/>
        <v>0</v>
      </c>
      <c r="Q71" s="49">
        <f t="shared" si="48"/>
        <v>-11.312894736842111</v>
      </c>
      <c r="R71" s="425">
        <f t="shared" si="44"/>
        <v>0.86861552567237155</v>
      </c>
      <c r="S71" s="459"/>
      <c r="T71" s="50">
        <v>0.32708333333333334</v>
      </c>
      <c r="U71" s="50">
        <v>0.43819444444444444</v>
      </c>
      <c r="V71" s="421">
        <v>23</v>
      </c>
      <c r="W71" s="418">
        <f t="shared" ref="W71:W81" si="49">(U71-T71)*24*60</f>
        <v>160</v>
      </c>
      <c r="X71" s="53">
        <v>0.31597222222222221</v>
      </c>
      <c r="Y71" s="53">
        <v>0.3263888888888889</v>
      </c>
      <c r="Z71" s="54"/>
      <c r="AA71" s="54"/>
      <c r="AB71" s="447"/>
      <c r="AC71" s="447"/>
      <c r="AD71" s="435"/>
      <c r="AE71" s="435"/>
      <c r="AF71" s="48">
        <f>N71-K71</f>
        <v>-214.94500000000016</v>
      </c>
      <c r="AG71" s="425">
        <f>N71/K71</f>
        <v>0.86861552567237155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242</v>
      </c>
      <c r="E72" s="43"/>
      <c r="F72" s="343">
        <v>47.51</v>
      </c>
      <c r="G72" s="44">
        <v>1587.92</v>
      </c>
      <c r="H72" s="45">
        <f t="shared" ref="H72:H80" si="50">F72*G72</f>
        <v>75442.079200000007</v>
      </c>
      <c r="I72" s="421"/>
      <c r="J72" s="87">
        <v>17</v>
      </c>
      <c r="K72" s="57">
        <v>1440</v>
      </c>
      <c r="L72" s="86">
        <v>84.705882352941174</v>
      </c>
      <c r="M72" s="419">
        <v>17</v>
      </c>
      <c r="N72" s="44">
        <f t="shared" si="45"/>
        <v>1323.2666666666669</v>
      </c>
      <c r="O72" s="47">
        <f t="shared" si="46"/>
        <v>77.839215686274528</v>
      </c>
      <c r="P72" s="48">
        <f t="shared" si="47"/>
        <v>0</v>
      </c>
      <c r="Q72" s="49">
        <f t="shared" si="48"/>
        <v>-6.8666666666666458</v>
      </c>
      <c r="R72" s="425">
        <f t="shared" si="44"/>
        <v>0.91893518518518547</v>
      </c>
      <c r="S72" s="459"/>
      <c r="T72" s="50">
        <v>0.45347222222222222</v>
      </c>
      <c r="U72" s="50">
        <v>0.50347222222222221</v>
      </c>
      <c r="V72" s="421">
        <v>22</v>
      </c>
      <c r="W72" s="418">
        <f t="shared" si="49"/>
        <v>71.999999999999986</v>
      </c>
      <c r="X72" s="53">
        <v>0.44305555555555554</v>
      </c>
      <c r="Y72" s="53">
        <v>0.45277777777777778</v>
      </c>
      <c r="Z72" s="54"/>
      <c r="AA72" s="54"/>
      <c r="AB72" s="447"/>
      <c r="AC72" s="447"/>
      <c r="AD72" s="435"/>
      <c r="AE72" s="435"/>
      <c r="AF72" s="48">
        <f>N72-K72</f>
        <v>-116.73333333333312</v>
      </c>
      <c r="AG72" s="425">
        <f>N72/K72</f>
        <v>0.91893518518518535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241</v>
      </c>
      <c r="E73" s="177"/>
      <c r="F73" s="343">
        <v>53.76</v>
      </c>
      <c r="G73" s="44">
        <v>1969.72</v>
      </c>
      <c r="H73" s="45">
        <f t="shared" si="50"/>
        <v>105892.14719999999</v>
      </c>
      <c r="I73" s="435"/>
      <c r="J73" s="178">
        <v>16</v>
      </c>
      <c r="K73" s="179">
        <v>1440</v>
      </c>
      <c r="L73" s="86">
        <v>90</v>
      </c>
      <c r="M73" s="424">
        <v>17</v>
      </c>
      <c r="N73" s="44">
        <f t="shared" si="45"/>
        <v>1327.9011235955056</v>
      </c>
      <c r="O73" s="47">
        <f t="shared" si="46"/>
        <v>78.111830799735628</v>
      </c>
      <c r="P73" s="48">
        <f t="shared" si="47"/>
        <v>1</v>
      </c>
      <c r="Q73" s="49">
        <f t="shared" si="48"/>
        <v>-11.888169200264372</v>
      </c>
      <c r="R73" s="425">
        <f t="shared" si="44"/>
        <v>0.86790923110817364</v>
      </c>
      <c r="S73" s="459"/>
      <c r="T73" s="50">
        <v>0.54374999999999996</v>
      </c>
      <c r="U73" s="50">
        <v>0.60555555555555551</v>
      </c>
      <c r="V73" s="421">
        <v>5</v>
      </c>
      <c r="W73" s="418">
        <f t="shared" si="49"/>
        <v>89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-112.09887640449438</v>
      </c>
      <c r="AG73" s="425">
        <f>N73/K73</f>
        <v>0.92215355805243449</v>
      </c>
      <c r="AH73" s="459"/>
    </row>
    <row r="74" spans="1:34" ht="19.149999999999999" customHeight="1">
      <c r="A74" s="455"/>
      <c r="B74" s="421">
        <v>0</v>
      </c>
      <c r="C74" s="175"/>
      <c r="D74" s="176"/>
      <c r="E74" s="177"/>
      <c r="F74" s="343" t="s">
        <v>109</v>
      </c>
      <c r="G74" s="44"/>
      <c r="H74" s="45">
        <f t="shared" si="50"/>
        <v>0</v>
      </c>
      <c r="I74" s="421"/>
      <c r="J74" s="46"/>
      <c r="K74" s="174"/>
      <c r="L74" s="47"/>
      <c r="M74" s="419"/>
      <c r="N74" s="44"/>
      <c r="O74" s="47"/>
      <c r="P74" s="48"/>
      <c r="Q74" s="49"/>
      <c r="R74" s="425"/>
      <c r="S74" s="459"/>
      <c r="T74" s="50"/>
      <c r="U74" s="50"/>
      <c r="V74" s="421"/>
      <c r="W74" s="418">
        <f t="shared" si="49"/>
        <v>0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0</v>
      </c>
      <c r="AG74" s="425" t="e">
        <f t="shared" ref="AG74:AG80" si="52">N74/K74</f>
        <v>#DIV/0!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17.5</v>
      </c>
      <c r="N82" s="101">
        <f t="shared" si="53"/>
        <v>1359.8170612019067</v>
      </c>
      <c r="O82" s="184">
        <f t="shared" si="53"/>
        <v>77.78946335243414</v>
      </c>
      <c r="P82" s="116">
        <f>M82-J82</f>
        <v>0.5</v>
      </c>
      <c r="Q82" s="117">
        <f>N82-K82</f>
        <v>-144.18293879809335</v>
      </c>
      <c r="R82" s="172">
        <f>O82/L82</f>
        <v>0.8775858758055235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0</v>
      </c>
      <c r="AF82" s="48">
        <f>N82-K82</f>
        <v>-144.18293879809335</v>
      </c>
      <c r="AG82" s="425">
        <f>N82/K82</f>
        <v>0.90413368430977836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1145.52</v>
      </c>
      <c r="H83" s="84">
        <f t="shared" ref="H83:H94" si="54">F83*G83</f>
        <v>69899.630400000009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1" si="55">G83/W83*60</f>
        <v>1347.6705882352946</v>
      </c>
      <c r="O83" s="183">
        <f t="shared" ref="O83:O91" si="56">N83/M83</f>
        <v>79.274740484429103</v>
      </c>
      <c r="P83" s="54">
        <f t="shared" ref="P83:P91" si="57">M83-J83</f>
        <v>0</v>
      </c>
      <c r="Q83" s="88">
        <f t="shared" ref="Q83:Q91" si="58">O83-L83</f>
        <v>-5.4311418685120714</v>
      </c>
      <c r="R83" s="185">
        <f t="shared" ref="R83:R91" si="59">O83/L83</f>
        <v>0.93588235294117694</v>
      </c>
      <c r="S83" s="459">
        <f>R95</f>
        <v>0.86724250003528502</v>
      </c>
      <c r="T83" s="50">
        <v>0.33333333333333331</v>
      </c>
      <c r="U83" s="50">
        <v>0.36874999999999997</v>
      </c>
      <c r="V83" s="421">
        <v>5</v>
      </c>
      <c r="W83" s="418">
        <f t="shared" ref="W83:W93" si="60">(U83-T83)*24*60</f>
        <v>50.999999999999979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-92.329411764705355</v>
      </c>
      <c r="AG83" s="425">
        <f t="shared" ref="AG83:AG173" si="62">N83/K83</f>
        <v>0.93588235294117683</v>
      </c>
      <c r="AH83" s="459">
        <f>AG95</f>
        <v>0.86662392089811757</v>
      </c>
    </row>
    <row r="84" spans="1:34" ht="19.149999999999999" customHeight="1">
      <c r="A84" s="488"/>
      <c r="B84" s="110" t="s">
        <v>203</v>
      </c>
      <c r="C84" s="431"/>
      <c r="D84" s="186" t="s">
        <v>252</v>
      </c>
      <c r="E84" s="43"/>
      <c r="F84" s="350">
        <v>29.113149847094796</v>
      </c>
      <c r="G84" s="44">
        <v>2164.3200000000002</v>
      </c>
      <c r="H84" s="84">
        <f t="shared" si="54"/>
        <v>63010.17247706421</v>
      </c>
      <c r="I84" s="421"/>
      <c r="J84" s="87">
        <v>20</v>
      </c>
      <c r="K84" s="57">
        <v>1385</v>
      </c>
      <c r="L84" s="86">
        <v>69.25</v>
      </c>
      <c r="M84" s="424">
        <v>20</v>
      </c>
      <c r="N84" s="57">
        <f t="shared" si="55"/>
        <v>1381.48085106383</v>
      </c>
      <c r="O84" s="183">
        <f t="shared" si="56"/>
        <v>69.074042553191504</v>
      </c>
      <c r="P84" s="54">
        <f t="shared" si="57"/>
        <v>0</v>
      </c>
      <c r="Q84" s="88">
        <f t="shared" si="58"/>
        <v>-0.17595744680849634</v>
      </c>
      <c r="R84" s="185">
        <f t="shared" si="59"/>
        <v>0.99745909824103252</v>
      </c>
      <c r="S84" s="459"/>
      <c r="T84" s="50">
        <v>0.38472222222222219</v>
      </c>
      <c r="U84" s="50">
        <v>0.44999999999999996</v>
      </c>
      <c r="V84" s="421">
        <v>23</v>
      </c>
      <c r="W84" s="418">
        <f t="shared" si="60"/>
        <v>93.999999999999986</v>
      </c>
      <c r="X84" s="53">
        <v>0.37361111111111112</v>
      </c>
      <c r="Y84" s="53">
        <v>0.3833333333333333</v>
      </c>
      <c r="Z84" s="54"/>
      <c r="AA84" s="54"/>
      <c r="AB84" s="447"/>
      <c r="AC84" s="447"/>
      <c r="AD84" s="435"/>
      <c r="AE84" s="435"/>
      <c r="AF84" s="48">
        <f t="shared" si="61"/>
        <v>-3.5191489361700405</v>
      </c>
      <c r="AG84" s="425">
        <f t="shared" si="62"/>
        <v>0.99745909824103252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1782</v>
      </c>
      <c r="H85" s="84">
        <f t="shared" si="54"/>
        <v>108862.38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1272.8571428571424</v>
      </c>
      <c r="O85" s="183">
        <f t="shared" si="56"/>
        <v>74.873949579831901</v>
      </c>
      <c r="P85" s="54">
        <f t="shared" si="57"/>
        <v>0</v>
      </c>
      <c r="Q85" s="88">
        <f t="shared" si="58"/>
        <v>-9.8319327731092727</v>
      </c>
      <c r="R85" s="185">
        <f t="shared" si="59"/>
        <v>0.88392857142857106</v>
      </c>
      <c r="S85" s="459"/>
      <c r="T85" s="50">
        <v>0.4902777777777777</v>
      </c>
      <c r="U85" s="50">
        <v>0.54861111111111105</v>
      </c>
      <c r="V85" s="421">
        <v>5</v>
      </c>
      <c r="W85" s="418">
        <f t="shared" si="60"/>
        <v>84.000000000000028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-167.14285714285757</v>
      </c>
      <c r="AG85" s="425">
        <f t="shared" si="62"/>
        <v>0.88392857142857117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253</v>
      </c>
      <c r="E86" s="43"/>
      <c r="F86" s="350">
        <v>77.349999999999994</v>
      </c>
      <c r="G86" s="44">
        <v>201</v>
      </c>
      <c r="H86" s="84">
        <f t="shared" si="54"/>
        <v>15547.349999999999</v>
      </c>
      <c r="I86" s="421"/>
      <c r="J86" s="87">
        <v>19</v>
      </c>
      <c r="K86" s="57">
        <v>1440</v>
      </c>
      <c r="L86" s="86">
        <v>75.78947368421052</v>
      </c>
      <c r="M86" s="424">
        <v>19</v>
      </c>
      <c r="N86" s="57">
        <f t="shared" si="55"/>
        <v>1005.0000000000036</v>
      </c>
      <c r="O86" s="183">
        <f t="shared" si="56"/>
        <v>52.894736842105452</v>
      </c>
      <c r="P86" s="54">
        <f t="shared" si="57"/>
        <v>0</v>
      </c>
      <c r="Q86" s="88">
        <f t="shared" si="58"/>
        <v>-22.894736842105068</v>
      </c>
      <c r="R86" s="185">
        <f t="shared" si="59"/>
        <v>0.69791666666666918</v>
      </c>
      <c r="S86" s="459"/>
      <c r="T86" s="50">
        <v>0.55347222222222214</v>
      </c>
      <c r="U86" s="50">
        <v>0.56180555555555545</v>
      </c>
      <c r="V86" s="421">
        <v>7</v>
      </c>
      <c r="W86" s="418">
        <f t="shared" si="60"/>
        <v>11.999999999999957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-434.99999999999636</v>
      </c>
      <c r="AG86" s="425">
        <f t="shared" si="62"/>
        <v>0.69791666666666918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254</v>
      </c>
      <c r="E87" s="43"/>
      <c r="F87" s="350">
        <v>77.34</v>
      </c>
      <c r="G87" s="44">
        <v>669</v>
      </c>
      <c r="H87" s="84">
        <f t="shared" si="54"/>
        <v>51740.46</v>
      </c>
      <c r="I87" s="421"/>
      <c r="J87" s="87">
        <v>18</v>
      </c>
      <c r="K87" s="57">
        <v>1440</v>
      </c>
      <c r="L87" s="86">
        <v>80</v>
      </c>
      <c r="M87" s="424">
        <v>18</v>
      </c>
      <c r="N87" s="57">
        <f t="shared" si="55"/>
        <v>1254.3749999999982</v>
      </c>
      <c r="O87" s="183">
        <f t="shared" si="56"/>
        <v>69.687499999999901</v>
      </c>
      <c r="P87" s="54">
        <f t="shared" si="57"/>
        <v>0</v>
      </c>
      <c r="Q87" s="88">
        <f t="shared" si="58"/>
        <v>-10.312500000000099</v>
      </c>
      <c r="R87" s="185">
        <f t="shared" si="59"/>
        <v>0.87109374999999878</v>
      </c>
      <c r="S87" s="459"/>
      <c r="T87" s="50">
        <v>0.5659722222222221</v>
      </c>
      <c r="U87" s="50">
        <v>0.58819444444444435</v>
      </c>
      <c r="V87" s="421">
        <v>6</v>
      </c>
      <c r="W87" s="418">
        <f t="shared" si="60"/>
        <v>32.000000000000043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-185.62500000000182</v>
      </c>
      <c r="AG87" s="425">
        <f t="shared" si="62"/>
        <v>0.87109374999999878</v>
      </c>
      <c r="AH87" s="459"/>
    </row>
    <row r="88" spans="1:34" ht="19.149999999999999" customHeight="1">
      <c r="A88" s="488"/>
      <c r="B88" s="110" t="s">
        <v>227</v>
      </c>
      <c r="C88" s="431"/>
      <c r="D88" s="186" t="s">
        <v>255</v>
      </c>
      <c r="E88" s="43"/>
      <c r="F88" s="350">
        <v>51.44</v>
      </c>
      <c r="G88" s="57">
        <v>1296</v>
      </c>
      <c r="H88" s="84">
        <f t="shared" si="54"/>
        <v>66666.239999999991</v>
      </c>
      <c r="I88" s="421"/>
      <c r="J88" s="87">
        <v>20</v>
      </c>
      <c r="K88" s="57">
        <v>1440</v>
      </c>
      <c r="L88" s="86">
        <v>72</v>
      </c>
      <c r="M88" s="424">
        <v>20</v>
      </c>
      <c r="N88" s="57">
        <f t="shared" si="55"/>
        <v>1254.193548387098</v>
      </c>
      <c r="O88" s="183">
        <f t="shared" si="56"/>
        <v>62.709677419354897</v>
      </c>
      <c r="P88" s="54">
        <f t="shared" si="57"/>
        <v>0</v>
      </c>
      <c r="Q88" s="88">
        <f t="shared" si="58"/>
        <v>-9.2903225806451033</v>
      </c>
      <c r="R88" s="185">
        <f t="shared" si="59"/>
        <v>0.87096774193548465</v>
      </c>
      <c r="S88" s="459"/>
      <c r="T88" s="50">
        <v>0.60347222222222208</v>
      </c>
      <c r="U88" s="50">
        <v>0.64652777777777759</v>
      </c>
      <c r="V88" s="421">
        <v>22</v>
      </c>
      <c r="W88" s="418">
        <f t="shared" si="60"/>
        <v>61.999999999999943</v>
      </c>
      <c r="X88" s="53">
        <v>0.59305555555555556</v>
      </c>
      <c r="Y88" s="53">
        <v>0.60277777777777775</v>
      </c>
      <c r="Z88" s="54"/>
      <c r="AA88" s="54"/>
      <c r="AB88" s="447"/>
      <c r="AC88" s="447"/>
      <c r="AD88" s="435"/>
      <c r="AE88" s="435"/>
      <c r="AF88" s="48">
        <f t="shared" si="61"/>
        <v>-185.80645161290204</v>
      </c>
      <c r="AG88" s="425">
        <f t="shared" si="62"/>
        <v>0.87096774193548465</v>
      </c>
      <c r="AH88" s="459"/>
    </row>
    <row r="89" spans="1:34" ht="19.149999999999999" customHeight="1">
      <c r="A89" s="488"/>
      <c r="B89" s="110" t="s">
        <v>238</v>
      </c>
      <c r="C89" s="431"/>
      <c r="D89" s="42" t="s">
        <v>245</v>
      </c>
      <c r="E89" s="43"/>
      <c r="F89" s="350">
        <v>61.02</v>
      </c>
      <c r="G89" s="114">
        <v>445.48</v>
      </c>
      <c r="H89" s="84">
        <f t="shared" si="54"/>
        <v>27183.189600000002</v>
      </c>
      <c r="I89" s="421">
        <v>1</v>
      </c>
      <c r="J89" s="87">
        <v>17</v>
      </c>
      <c r="K89" s="57">
        <v>1440</v>
      </c>
      <c r="L89" s="86">
        <v>84.705882352941174</v>
      </c>
      <c r="M89" s="424">
        <v>17</v>
      </c>
      <c r="N89" s="57">
        <f t="shared" si="55"/>
        <v>1336.4400000000048</v>
      </c>
      <c r="O89" s="183">
        <f t="shared" si="56"/>
        <v>78.614117647059103</v>
      </c>
      <c r="P89" s="54">
        <f t="shared" si="57"/>
        <v>0</v>
      </c>
      <c r="Q89" s="88">
        <f t="shared" si="58"/>
        <v>-6.0917647058820705</v>
      </c>
      <c r="R89" s="185">
        <f t="shared" si="59"/>
        <v>0.9280833333333367</v>
      </c>
      <c r="S89" s="459"/>
      <c r="T89" s="50">
        <v>0.65208333333333313</v>
      </c>
      <c r="U89" s="50">
        <v>0.66597222222222197</v>
      </c>
      <c r="V89" s="421">
        <v>8</v>
      </c>
      <c r="W89" s="418">
        <f t="shared" si="60"/>
        <v>19.999999999999929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-103.55999999999517</v>
      </c>
      <c r="AG89" s="425">
        <f t="shared" si="62"/>
        <v>0.9280833333333367</v>
      </c>
      <c r="AH89" s="459"/>
    </row>
    <row r="90" spans="1:34" ht="19.149999999999999" customHeight="1">
      <c r="A90" s="488"/>
      <c r="B90" s="110" t="s">
        <v>238</v>
      </c>
      <c r="C90" s="431"/>
      <c r="D90" s="42" t="s">
        <v>239</v>
      </c>
      <c r="E90" s="43"/>
      <c r="F90" s="350">
        <v>53.36</v>
      </c>
      <c r="G90" s="127">
        <v>329.52</v>
      </c>
      <c r="H90" s="84">
        <f t="shared" si="54"/>
        <v>17583.1872</v>
      </c>
      <c r="I90" s="187">
        <v>1</v>
      </c>
      <c r="J90" s="87">
        <v>19</v>
      </c>
      <c r="K90" s="57">
        <v>1636</v>
      </c>
      <c r="L90" s="86">
        <v>86.10526315789474</v>
      </c>
      <c r="M90" s="424">
        <v>19</v>
      </c>
      <c r="N90" s="57">
        <f t="shared" si="55"/>
        <v>1318.0800000000047</v>
      </c>
      <c r="O90" s="183">
        <f t="shared" si="56"/>
        <v>69.372631578947619</v>
      </c>
      <c r="P90" s="54">
        <f t="shared" si="57"/>
        <v>0</v>
      </c>
      <c r="Q90" s="88">
        <f t="shared" si="58"/>
        <v>-16.732631578947121</v>
      </c>
      <c r="R90" s="185">
        <f t="shared" si="59"/>
        <v>0.80567237163814465</v>
      </c>
      <c r="S90" s="459"/>
      <c r="T90" s="50">
        <v>0.67013888888888862</v>
      </c>
      <c r="U90" s="50">
        <v>0.68055555555555525</v>
      </c>
      <c r="V90" s="421">
        <v>6</v>
      </c>
      <c r="W90" s="418">
        <f t="shared" si="60"/>
        <v>14.999999999999947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-317.9199999999953</v>
      </c>
      <c r="AG90" s="425">
        <f t="shared" si="62"/>
        <v>0.80567237163814465</v>
      </c>
      <c r="AH90" s="459"/>
    </row>
    <row r="91" spans="1:34" ht="19.149999999999999" customHeight="1">
      <c r="A91" s="488"/>
      <c r="B91" s="110" t="s">
        <v>238</v>
      </c>
      <c r="C91" s="431"/>
      <c r="D91" s="42" t="s">
        <v>242</v>
      </c>
      <c r="E91" s="43"/>
      <c r="F91" s="350">
        <v>47.51</v>
      </c>
      <c r="G91" s="44">
        <v>138.08000000000001</v>
      </c>
      <c r="H91" s="84">
        <f t="shared" si="54"/>
        <v>6560.1808000000001</v>
      </c>
      <c r="I91" s="189">
        <v>1</v>
      </c>
      <c r="J91" s="87">
        <v>17</v>
      </c>
      <c r="K91" s="57">
        <v>1440</v>
      </c>
      <c r="L91" s="86">
        <v>84.705882352941174</v>
      </c>
      <c r="M91" s="424">
        <v>17</v>
      </c>
      <c r="N91" s="57">
        <f t="shared" si="55"/>
        <v>1183.5428571428615</v>
      </c>
      <c r="O91" s="183">
        <f t="shared" si="56"/>
        <v>69.620168067227155</v>
      </c>
      <c r="P91" s="54">
        <f t="shared" si="57"/>
        <v>0</v>
      </c>
      <c r="Q91" s="88">
        <f t="shared" si="58"/>
        <v>-15.085714285714019</v>
      </c>
      <c r="R91" s="185">
        <f t="shared" si="59"/>
        <v>0.82190476190476502</v>
      </c>
      <c r="S91" s="460"/>
      <c r="T91" s="50">
        <v>0.68541666666666634</v>
      </c>
      <c r="U91" s="50">
        <v>0.69027777777777743</v>
      </c>
      <c r="V91" s="421">
        <v>7</v>
      </c>
      <c r="W91" s="418">
        <f t="shared" si="60"/>
        <v>6.9999999999999751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-256.45714285713848</v>
      </c>
      <c r="AG91" s="425">
        <f t="shared" si="62"/>
        <v>0.82190476190476491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18.222222222222221</v>
      </c>
      <c r="K95" s="202">
        <v>1455.6666666666667</v>
      </c>
      <c r="L95" s="203">
        <v>80.218696250430014</v>
      </c>
      <c r="M95" s="202">
        <f t="shared" ref="M95:O95" si="63">AVERAGE(M83:M94)</f>
        <v>18.222222222222221</v>
      </c>
      <c r="N95" s="202">
        <f t="shared" si="63"/>
        <v>1261.5155541873598</v>
      </c>
      <c r="O95" s="203">
        <f t="shared" si="63"/>
        <v>69.569062685794066</v>
      </c>
      <c r="P95" s="204">
        <f>M95-J95</f>
        <v>0</v>
      </c>
      <c r="Q95" s="205">
        <f t="shared" ref="Q95:Q99" si="64">O95-L95</f>
        <v>-10.649633564635948</v>
      </c>
      <c r="R95" s="206">
        <f>O95/L95</f>
        <v>0.86724250003528502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0</v>
      </c>
      <c r="AE95" s="107">
        <f>SUM(AE83:AE94)</f>
        <v>0</v>
      </c>
      <c r="AF95" s="65">
        <f t="shared" si="61"/>
        <v>-194.1511124793069</v>
      </c>
      <c r="AG95" s="426">
        <f t="shared" si="62"/>
        <v>0.86662392089811757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1241</v>
      </c>
      <c r="H96" s="45">
        <f t="shared" ref="H96:H105" si="65">F96*G96</f>
        <v>36559.86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99" si="66">G96/W96*60</f>
        <v>1128.1818181818182</v>
      </c>
      <c r="O96" s="47">
        <f t="shared" ref="O96:O99" si="67">N96/M96</f>
        <v>70.51136363636364</v>
      </c>
      <c r="P96" s="48">
        <f t="shared" ref="P96:P99" si="68">M96-J96</f>
        <v>0</v>
      </c>
      <c r="Q96" s="49">
        <f t="shared" si="64"/>
        <v>-16.05113636363636</v>
      </c>
      <c r="R96" s="425">
        <f t="shared" ref="R96:R99" si="69">O96/L96</f>
        <v>0.81457170987856908</v>
      </c>
      <c r="S96" s="459">
        <f>R108</f>
        <v>0.87792596473747286</v>
      </c>
      <c r="T96" s="89">
        <v>0.33333333333333331</v>
      </c>
      <c r="U96" s="89">
        <v>0.37916666666666665</v>
      </c>
      <c r="V96" s="435">
        <v>5</v>
      </c>
      <c r="W96" s="90">
        <f t="shared" ref="W96:W133" si="70">(U96-T96)*24*60</f>
        <v>66</v>
      </c>
      <c r="X96" s="96"/>
      <c r="Y96" s="96"/>
      <c r="Z96" s="54"/>
      <c r="AA96" s="54"/>
      <c r="AB96" s="447"/>
      <c r="AC96" s="447"/>
      <c r="AD96" s="435"/>
      <c r="AE96" s="435">
        <v>1</v>
      </c>
      <c r="AF96" s="54">
        <f t="shared" si="61"/>
        <v>-256.81818181818176</v>
      </c>
      <c r="AG96" s="428">
        <f t="shared" si="62"/>
        <v>0.81457170987856908</v>
      </c>
      <c r="AH96" s="468">
        <f>AG108</f>
        <v>0.86341388576873168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2672</v>
      </c>
      <c r="H97" s="210">
        <f t="shared" si="65"/>
        <v>174401.44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1262.3622047244091</v>
      </c>
      <c r="O97" s="47">
        <f t="shared" si="67"/>
        <v>70.131233595800509</v>
      </c>
      <c r="P97" s="48">
        <f t="shared" si="68"/>
        <v>0</v>
      </c>
      <c r="Q97" s="49">
        <f t="shared" si="64"/>
        <v>-9.8687664041994907</v>
      </c>
      <c r="R97" s="425">
        <f t="shared" si="69"/>
        <v>0.87664041994750641</v>
      </c>
      <c r="S97" s="459"/>
      <c r="T97" s="211">
        <v>0.39513888888888887</v>
      </c>
      <c r="U97" s="211">
        <v>0.48333333333333334</v>
      </c>
      <c r="V97" s="212">
        <v>23</v>
      </c>
      <c r="W97" s="90">
        <f t="shared" si="70"/>
        <v>127.00000000000003</v>
      </c>
      <c r="X97" s="53">
        <v>0.3833333333333333</v>
      </c>
      <c r="Y97" s="53">
        <v>0.39444444444444443</v>
      </c>
      <c r="Z97" s="54"/>
      <c r="AA97" s="54"/>
      <c r="AB97" s="447"/>
      <c r="AC97" s="447"/>
      <c r="AD97" s="212">
        <v>1</v>
      </c>
      <c r="AE97" s="212"/>
      <c r="AF97" s="213">
        <f t="shared" si="61"/>
        <v>-177.63779527559086</v>
      </c>
      <c r="AG97" s="214">
        <f t="shared" si="62"/>
        <v>0.8766404199475063</v>
      </c>
      <c r="AH97" s="468"/>
    </row>
    <row r="98" spans="1:34" s="218" customFormat="1" ht="19.149999999999999" customHeight="1">
      <c r="A98" s="490"/>
      <c r="B98" s="421" t="s">
        <v>193</v>
      </c>
      <c r="C98" s="55"/>
      <c r="D98" s="42" t="s">
        <v>200</v>
      </c>
      <c r="E98" s="83"/>
      <c r="F98" s="354">
        <v>37.799999999999997</v>
      </c>
      <c r="G98" s="57">
        <v>5216</v>
      </c>
      <c r="H98" s="210">
        <f t="shared" si="65"/>
        <v>197164.79999999999</v>
      </c>
      <c r="I98" s="435"/>
      <c r="J98" s="46">
        <v>20</v>
      </c>
      <c r="K98" s="44">
        <v>2769</v>
      </c>
      <c r="L98" s="47">
        <v>138.44999999999999</v>
      </c>
      <c r="M98" s="87">
        <v>19</v>
      </c>
      <c r="N98" s="44">
        <f t="shared" si="66"/>
        <v>2426.0465116279065</v>
      </c>
      <c r="O98" s="47">
        <f t="shared" si="67"/>
        <v>127.68665850673192</v>
      </c>
      <c r="P98" s="48">
        <f t="shared" si="68"/>
        <v>-1</v>
      </c>
      <c r="Q98" s="49">
        <f t="shared" si="64"/>
        <v>-10.763341493268072</v>
      </c>
      <c r="R98" s="425">
        <f t="shared" si="69"/>
        <v>0.92225827740506994</v>
      </c>
      <c r="S98" s="459"/>
      <c r="T98" s="89">
        <v>0.52361111111111114</v>
      </c>
      <c r="U98" s="89">
        <v>0.61319444444444449</v>
      </c>
      <c r="V98" s="435">
        <v>5</v>
      </c>
      <c r="W98" s="90">
        <f t="shared" si="70"/>
        <v>129.00000000000003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-342.95348837209349</v>
      </c>
      <c r="AG98" s="428">
        <f t="shared" si="62"/>
        <v>0.87614536353481631</v>
      </c>
      <c r="AH98" s="468"/>
    </row>
    <row r="99" spans="1:34" ht="19.149999999999999" customHeight="1">
      <c r="A99" s="490"/>
      <c r="B99" s="421" t="s">
        <v>207</v>
      </c>
      <c r="C99" s="81"/>
      <c r="D99" s="82" t="s">
        <v>217</v>
      </c>
      <c r="E99" s="83"/>
      <c r="F99" s="354">
        <v>49.91</v>
      </c>
      <c r="G99" s="57">
        <v>432.12</v>
      </c>
      <c r="H99" s="210">
        <f t="shared" si="65"/>
        <v>21567.109199999999</v>
      </c>
      <c r="I99" s="435">
        <v>1</v>
      </c>
      <c r="J99" s="46">
        <v>17</v>
      </c>
      <c r="K99" s="44">
        <v>1565</v>
      </c>
      <c r="L99" s="47">
        <v>92.058823529411768</v>
      </c>
      <c r="M99" s="419">
        <v>17</v>
      </c>
      <c r="N99" s="44">
        <f t="shared" si="66"/>
        <v>1364.5894736842156</v>
      </c>
      <c r="O99" s="47">
        <f t="shared" si="67"/>
        <v>80.269969040247972</v>
      </c>
      <c r="P99" s="48">
        <f t="shared" si="68"/>
        <v>0</v>
      </c>
      <c r="Q99" s="49">
        <f t="shared" si="64"/>
        <v>-11.788854489163796</v>
      </c>
      <c r="R99" s="425">
        <f t="shared" si="69"/>
        <v>0.87194215570876388</v>
      </c>
      <c r="S99" s="459"/>
      <c r="T99" s="89">
        <v>0.62916666666666665</v>
      </c>
      <c r="U99" s="89">
        <v>0.64236111111111105</v>
      </c>
      <c r="V99" s="435">
        <v>23</v>
      </c>
      <c r="W99" s="90">
        <f t="shared" si="70"/>
        <v>18.999999999999932</v>
      </c>
      <c r="X99" s="180">
        <v>0.61805555555555558</v>
      </c>
      <c r="Y99" s="180">
        <v>0.62847222222222221</v>
      </c>
      <c r="Z99" s="124"/>
      <c r="AA99" s="124"/>
      <c r="AB99" s="447"/>
      <c r="AC99" s="447"/>
      <c r="AD99" s="435"/>
      <c r="AE99" s="435"/>
      <c r="AF99" s="213">
        <f t="shared" si="61"/>
        <v>-200.41052631578441</v>
      </c>
      <c r="AG99" s="214">
        <f t="shared" si="62"/>
        <v>0.87194215570876399</v>
      </c>
      <c r="AH99" s="468"/>
    </row>
    <row r="100" spans="1:34" s="218" customFormat="1" ht="19.149999999999999" customHeight="1">
      <c r="A100" s="490"/>
      <c r="B100" s="421">
        <v>0</v>
      </c>
      <c r="C100" s="55"/>
      <c r="D100" s="42"/>
      <c r="E100" s="83"/>
      <c r="F100" s="354" t="s">
        <v>109</v>
      </c>
      <c r="G100" s="57"/>
      <c r="H100" s="210">
        <f t="shared" si="65"/>
        <v>0</v>
      </c>
      <c r="I100" s="435"/>
      <c r="J100" s="46"/>
      <c r="K100" s="44"/>
      <c r="L100" s="47"/>
      <c r="M100" s="87"/>
      <c r="N100" s="44"/>
      <c r="O100" s="47"/>
      <c r="P100" s="48"/>
      <c r="Q100" s="49"/>
      <c r="R100" s="425"/>
      <c r="S100" s="459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0</v>
      </c>
      <c r="AG100" s="428" t="e">
        <f t="shared" si="62"/>
        <v>#DIV/0!</v>
      </c>
      <c r="AH100" s="468"/>
    </row>
    <row r="101" spans="1:34" s="218" customFormat="1" ht="19.149999999999999" customHeight="1">
      <c r="A101" s="490"/>
      <c r="B101" s="421">
        <v>0</v>
      </c>
      <c r="C101" s="55"/>
      <c r="D101" s="82"/>
      <c r="E101" s="83"/>
      <c r="F101" s="354" t="s">
        <v>109</v>
      </c>
      <c r="G101" s="57"/>
      <c r="H101" s="210">
        <f t="shared" si="65"/>
        <v>0</v>
      </c>
      <c r="I101" s="435"/>
      <c r="J101" s="46"/>
      <c r="K101" s="44"/>
      <c r="L101" s="47"/>
      <c r="M101" s="87"/>
      <c r="N101" s="44"/>
      <c r="O101" s="47"/>
      <c r="P101" s="48"/>
      <c r="Q101" s="49"/>
      <c r="R101" s="425"/>
      <c r="S101" s="459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0</v>
      </c>
      <c r="AG101" s="214" t="e">
        <f t="shared" si="62"/>
        <v>#DIV/0!</v>
      </c>
      <c r="AH101" s="468"/>
    </row>
    <row r="102" spans="1:34" s="218" customFormat="1" ht="19.149999999999999" customHeight="1">
      <c r="A102" s="490"/>
      <c r="B102" s="421">
        <v>0</v>
      </c>
      <c r="C102" s="175"/>
      <c r="D102" s="176"/>
      <c r="E102" s="177"/>
      <c r="F102" s="354" t="s">
        <v>109</v>
      </c>
      <c r="G102" s="57"/>
      <c r="H102" s="210">
        <f t="shared" si="65"/>
        <v>0</v>
      </c>
      <c r="I102" s="421"/>
      <c r="J102" s="46"/>
      <c r="K102" s="44"/>
      <c r="L102" s="47"/>
      <c r="M102" s="87"/>
      <c r="N102" s="44"/>
      <c r="O102" s="47"/>
      <c r="P102" s="48"/>
      <c r="Q102" s="49"/>
      <c r="R102" s="425"/>
      <c r="S102" s="459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0</v>
      </c>
      <c r="AG102" s="428" t="e">
        <f t="shared" si="62"/>
        <v>#DIV/0!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17.5</v>
      </c>
      <c r="N108" s="101">
        <f t="shared" si="71"/>
        <v>1545.2950020545875</v>
      </c>
      <c r="O108" s="104">
        <f t="shared" si="71"/>
        <v>87.149806194786009</v>
      </c>
      <c r="P108" s="54">
        <f t="shared" ref="P108:P116" si="72">M108-J108</f>
        <v>-0.25</v>
      </c>
      <c r="Q108" s="88">
        <f t="shared" ref="Q108:Q116" si="73">O108-L108</f>
        <v>-12.11802468756693</v>
      </c>
      <c r="R108" s="105">
        <f t="shared" ref="R108:R116" si="74">O108/L108</f>
        <v>0.87792596473747286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1"/>
        <v>-244.45499794541252</v>
      </c>
      <c r="AG108" s="428">
        <f t="shared" si="62"/>
        <v>0.86341388576873168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1386</v>
      </c>
      <c r="H109" s="45">
        <f t="shared" ref="H109:H119" si="75">F109*G109</f>
        <v>41532.173913043473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6" si="76">G109/W109*60</f>
        <v>1222.9411764705867</v>
      </c>
      <c r="O109" s="47">
        <f t="shared" ref="O109:O116" si="77">N109/M109</f>
        <v>67.941176470588147</v>
      </c>
      <c r="P109" s="48">
        <f t="shared" si="72"/>
        <v>0</v>
      </c>
      <c r="Q109" s="49">
        <f t="shared" si="73"/>
        <v>1.2745098039214753</v>
      </c>
      <c r="R109" s="425">
        <f t="shared" si="74"/>
        <v>1.0191176470588221</v>
      </c>
      <c r="S109" s="494">
        <f>R121</f>
        <v>0.90930691083259818</v>
      </c>
      <c r="T109" s="226">
        <v>0.5</v>
      </c>
      <c r="U109" s="226">
        <v>0.54722222222222228</v>
      </c>
      <c r="V109" s="227">
        <v>5</v>
      </c>
      <c r="W109" s="418">
        <f t="shared" si="70"/>
        <v>68.000000000000085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22.941176470586697</v>
      </c>
      <c r="AG109" s="125">
        <f t="shared" si="62"/>
        <v>1.0191176470588224</v>
      </c>
      <c r="AH109" s="468">
        <f>AG121</f>
        <v>0.90726317043816629</v>
      </c>
    </row>
    <row r="110" spans="1:34" ht="19.149999999999999" customHeight="1">
      <c r="A110" s="492"/>
      <c r="B110" s="421" t="s">
        <v>227</v>
      </c>
      <c r="C110" s="175"/>
      <c r="D110" s="42" t="s">
        <v>240</v>
      </c>
      <c r="E110" s="177"/>
      <c r="F110" s="343">
        <v>56.43</v>
      </c>
      <c r="G110" s="174">
        <v>813</v>
      </c>
      <c r="H110" s="45">
        <f t="shared" si="75"/>
        <v>45877.59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1318.3783783783774</v>
      </c>
      <c r="O110" s="47">
        <f t="shared" si="77"/>
        <v>73.243243243243185</v>
      </c>
      <c r="P110" s="48">
        <f t="shared" si="72"/>
        <v>0</v>
      </c>
      <c r="Q110" s="49">
        <f t="shared" si="73"/>
        <v>-10.090090090090143</v>
      </c>
      <c r="R110" s="425">
        <f t="shared" si="74"/>
        <v>0.87891891891891827</v>
      </c>
      <c r="S110" s="495"/>
      <c r="T110" s="226">
        <v>0.55208333333333337</v>
      </c>
      <c r="U110" s="226">
        <v>0.57777777777777783</v>
      </c>
      <c r="V110" s="227">
        <v>7</v>
      </c>
      <c r="W110" s="418">
        <f t="shared" si="70"/>
        <v>37.000000000000028</v>
      </c>
      <c r="X110" s="188"/>
      <c r="Y110" s="188"/>
      <c r="Z110" s="54"/>
      <c r="AA110" s="54"/>
      <c r="AB110" s="447"/>
      <c r="AC110" s="447"/>
      <c r="AD110" s="435">
        <v>1</v>
      </c>
      <c r="AE110" s="435"/>
      <c r="AF110" s="48">
        <f t="shared" si="61"/>
        <v>-181.62162162162258</v>
      </c>
      <c r="AG110" s="125">
        <f t="shared" si="62"/>
        <v>0.87891891891891827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260</v>
      </c>
      <c r="E111" s="177"/>
      <c r="F111" s="343">
        <v>71.55</v>
      </c>
      <c r="G111" s="57">
        <v>697</v>
      </c>
      <c r="H111" s="45">
        <f t="shared" si="75"/>
        <v>49870.35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1267.2727272727257</v>
      </c>
      <c r="O111" s="47">
        <f t="shared" si="77"/>
        <v>70.404040404040316</v>
      </c>
      <c r="P111" s="48">
        <f t="shared" si="72"/>
        <v>0</v>
      </c>
      <c r="Q111" s="49">
        <f t="shared" si="73"/>
        <v>-6.5404040404041268</v>
      </c>
      <c r="R111" s="425">
        <f t="shared" si="74"/>
        <v>0.91499835904167925</v>
      </c>
      <c r="S111" s="495"/>
      <c r="T111" s="226">
        <v>0.59305555555555556</v>
      </c>
      <c r="U111" s="226">
        <v>0.61597222222222225</v>
      </c>
      <c r="V111" s="227">
        <v>22</v>
      </c>
      <c r="W111" s="418">
        <f t="shared" si="70"/>
        <v>33.000000000000043</v>
      </c>
      <c r="X111" s="53">
        <v>0.58194444444444449</v>
      </c>
      <c r="Y111" s="53">
        <v>0.59166666666666667</v>
      </c>
      <c r="Z111" s="54"/>
      <c r="AA111" s="54"/>
      <c r="AB111" s="447"/>
      <c r="AC111" s="447"/>
      <c r="AD111" s="435"/>
      <c r="AE111" s="435"/>
      <c r="AF111" s="48">
        <f t="shared" si="61"/>
        <v>-117.72727272727434</v>
      </c>
      <c r="AG111" s="125">
        <f t="shared" si="62"/>
        <v>0.91499835904167914</v>
      </c>
      <c r="AH111" s="468"/>
    </row>
    <row r="112" spans="1:34" ht="19.149999999999999" customHeight="1">
      <c r="A112" s="492"/>
      <c r="B112" s="421" t="s">
        <v>238</v>
      </c>
      <c r="C112" s="175"/>
      <c r="D112" s="176" t="s">
        <v>261</v>
      </c>
      <c r="E112" s="83"/>
      <c r="F112" s="343">
        <v>59.54</v>
      </c>
      <c r="G112" s="57">
        <v>1055.1200000000001</v>
      </c>
      <c r="H112" s="45">
        <f t="shared" si="75"/>
        <v>62821.844800000006</v>
      </c>
      <c r="I112" s="435"/>
      <c r="J112" s="46">
        <v>18</v>
      </c>
      <c r="K112" s="44">
        <v>1385</v>
      </c>
      <c r="L112" s="47">
        <v>76.944444444444443</v>
      </c>
      <c r="M112" s="419">
        <v>18</v>
      </c>
      <c r="N112" s="44">
        <f t="shared" si="76"/>
        <v>1266.1440000000007</v>
      </c>
      <c r="O112" s="47">
        <f t="shared" si="77"/>
        <v>70.341333333333367</v>
      </c>
      <c r="P112" s="48">
        <f t="shared" si="72"/>
        <v>0</v>
      </c>
      <c r="Q112" s="49">
        <f t="shared" si="73"/>
        <v>-6.6031111111110761</v>
      </c>
      <c r="R112" s="425">
        <f t="shared" si="74"/>
        <v>0.91418339350180555</v>
      </c>
      <c r="S112" s="495"/>
      <c r="T112" s="226">
        <v>0.62083333333333335</v>
      </c>
      <c r="U112" s="226">
        <v>0.65555555555555556</v>
      </c>
      <c r="V112" s="227">
        <v>7</v>
      </c>
      <c r="W112" s="418">
        <f t="shared" si="70"/>
        <v>49.999999999999986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-118.85599999999931</v>
      </c>
      <c r="AG112" s="125">
        <f t="shared" si="62"/>
        <v>0.91418339350180555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263</v>
      </c>
      <c r="E113" s="83"/>
      <c r="F113" s="343">
        <v>54.09</v>
      </c>
      <c r="G113" s="57">
        <v>769</v>
      </c>
      <c r="H113" s="45">
        <f t="shared" si="75"/>
        <v>41595.21</v>
      </c>
      <c r="I113" s="435"/>
      <c r="J113" s="46">
        <v>16</v>
      </c>
      <c r="K113" s="44">
        <v>1440</v>
      </c>
      <c r="L113" s="47">
        <v>90</v>
      </c>
      <c r="M113" s="424">
        <v>16</v>
      </c>
      <c r="N113" s="44">
        <f t="shared" si="76"/>
        <v>1318.2857142857131</v>
      </c>
      <c r="O113" s="47">
        <f t="shared" si="77"/>
        <v>82.392857142857068</v>
      </c>
      <c r="P113" s="48">
        <f t="shared" si="72"/>
        <v>0</v>
      </c>
      <c r="Q113" s="49">
        <f t="shared" si="73"/>
        <v>-7.6071428571429323</v>
      </c>
      <c r="R113" s="425">
        <f t="shared" si="74"/>
        <v>0.91547619047618967</v>
      </c>
      <c r="S113" s="495"/>
      <c r="T113" s="226">
        <v>0.70833333333333337</v>
      </c>
      <c r="U113" s="226">
        <v>0.73263888888888895</v>
      </c>
      <c r="V113" s="227">
        <v>5</v>
      </c>
      <c r="W113" s="418">
        <f t="shared" si="70"/>
        <v>35.000000000000036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-121.71428571428692</v>
      </c>
      <c r="AG113" s="125">
        <f t="shared" si="62"/>
        <v>0.91547619047618967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264</v>
      </c>
      <c r="E114" s="43"/>
      <c r="F114" s="343">
        <v>52.21</v>
      </c>
      <c r="G114" s="44">
        <v>739</v>
      </c>
      <c r="H114" s="45">
        <f t="shared" si="75"/>
        <v>38583.19</v>
      </c>
      <c r="I114" s="435"/>
      <c r="J114" s="46">
        <v>17</v>
      </c>
      <c r="K114" s="44">
        <v>1440</v>
      </c>
      <c r="L114" s="47">
        <v>84.705882352941174</v>
      </c>
      <c r="M114" s="424">
        <v>17</v>
      </c>
      <c r="N114" s="44">
        <f t="shared" si="76"/>
        <v>1343.6363636363619</v>
      </c>
      <c r="O114" s="47">
        <f t="shared" si="77"/>
        <v>79.037433155080109</v>
      </c>
      <c r="P114" s="48">
        <f t="shared" si="72"/>
        <v>0</v>
      </c>
      <c r="Q114" s="49">
        <f t="shared" si="73"/>
        <v>-5.6684491978610652</v>
      </c>
      <c r="R114" s="425">
        <f t="shared" si="74"/>
        <v>0.93308080808080684</v>
      </c>
      <c r="S114" s="495"/>
      <c r="T114" s="226">
        <v>0.73750000000000004</v>
      </c>
      <c r="U114" s="226">
        <v>0.76041666666666674</v>
      </c>
      <c r="V114" s="227">
        <v>7</v>
      </c>
      <c r="W114" s="418">
        <f t="shared" si="70"/>
        <v>33.000000000000043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-96.363636363638079</v>
      </c>
      <c r="AG114" s="125">
        <f t="shared" si="62"/>
        <v>0.93308080808080684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329</v>
      </c>
      <c r="E115" s="83"/>
      <c r="F115" s="343">
        <v>54.5</v>
      </c>
      <c r="G115" s="229">
        <v>1022</v>
      </c>
      <c r="H115" s="45">
        <f t="shared" si="75"/>
        <v>55699</v>
      </c>
      <c r="I115" s="435"/>
      <c r="J115" s="46">
        <v>21</v>
      </c>
      <c r="K115" s="44">
        <v>1440</v>
      </c>
      <c r="L115" s="47">
        <v>68.571428571428569</v>
      </c>
      <c r="M115" s="424">
        <v>21</v>
      </c>
      <c r="N115" s="44">
        <f t="shared" si="76"/>
        <v>1156.9811320754725</v>
      </c>
      <c r="O115" s="47">
        <f t="shared" si="77"/>
        <v>55.094339622641549</v>
      </c>
      <c r="P115" s="48">
        <f t="shared" si="72"/>
        <v>0</v>
      </c>
      <c r="Q115" s="49">
        <f t="shared" si="73"/>
        <v>-13.477088948787021</v>
      </c>
      <c r="R115" s="425">
        <f t="shared" si="74"/>
        <v>0.80345911949685589</v>
      </c>
      <c r="S115" s="495"/>
      <c r="T115" s="226">
        <v>0.76597222222222228</v>
      </c>
      <c r="U115" s="226">
        <v>0.80277777777777781</v>
      </c>
      <c r="V115" s="227">
        <v>8</v>
      </c>
      <c r="W115" s="418">
        <f t="shared" si="70"/>
        <v>52.999999999999972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-283.01886792452751</v>
      </c>
      <c r="AG115" s="125">
        <f t="shared" si="62"/>
        <v>0.80345911949685589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277</v>
      </c>
      <c r="E116" s="83"/>
      <c r="F116" s="343">
        <v>56.43</v>
      </c>
      <c r="G116" s="229">
        <v>1057</v>
      </c>
      <c r="H116" s="45">
        <f t="shared" si="75"/>
        <v>59646.51</v>
      </c>
      <c r="I116" s="435"/>
      <c r="J116" s="46">
        <v>16</v>
      </c>
      <c r="K116" s="44">
        <v>1500</v>
      </c>
      <c r="L116" s="47">
        <v>93.75</v>
      </c>
      <c r="M116" s="424">
        <v>16</v>
      </c>
      <c r="N116" s="44">
        <f t="shared" si="76"/>
        <v>1349.3617021276598</v>
      </c>
      <c r="O116" s="47">
        <f t="shared" si="77"/>
        <v>84.335106382978736</v>
      </c>
      <c r="P116" s="48">
        <f t="shared" si="72"/>
        <v>0</v>
      </c>
      <c r="Q116" s="49">
        <f t="shared" si="73"/>
        <v>-9.4148936170212636</v>
      </c>
      <c r="R116" s="425">
        <f t="shared" si="74"/>
        <v>0.89957446808510655</v>
      </c>
      <c r="S116" s="495"/>
      <c r="T116" s="226">
        <v>0.81805555555555554</v>
      </c>
      <c r="U116" s="226">
        <v>0.85069444444444442</v>
      </c>
      <c r="V116" s="227">
        <v>22</v>
      </c>
      <c r="W116" s="418">
        <f t="shared" si="70"/>
        <v>46.999999999999993</v>
      </c>
      <c r="X116" s="216">
        <v>0.80694444444444446</v>
      </c>
      <c r="Y116" s="216">
        <v>0.81666666666666676</v>
      </c>
      <c r="Z116" s="217"/>
      <c r="AA116" s="217"/>
      <c r="AB116" s="447"/>
      <c r="AC116" s="447"/>
      <c r="AD116" s="221"/>
      <c r="AE116" s="221"/>
      <c r="AF116" s="48">
        <f t="shared" si="61"/>
        <v>-150.63829787234022</v>
      </c>
      <c r="AG116" s="125">
        <f t="shared" si="62"/>
        <v>0.89957446808510655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17.75</v>
      </c>
      <c r="K121" s="202">
        <v>1411.25</v>
      </c>
      <c r="L121" s="203">
        <v>80.114524976657336</v>
      </c>
      <c r="M121" s="202">
        <f t="shared" ref="M121:O121" si="78">AVERAGE(M109:M120)</f>
        <v>17.75</v>
      </c>
      <c r="N121" s="202">
        <f t="shared" si="78"/>
        <v>1280.3751492808622</v>
      </c>
      <c r="O121" s="203">
        <f t="shared" si="78"/>
        <v>72.848691219345312</v>
      </c>
      <c r="P121" s="48">
        <f t="shared" ref="P121:P130" si="79">M121-J121</f>
        <v>0</v>
      </c>
      <c r="Q121" s="49">
        <f t="shared" ref="Q121:Q130" si="80">O121-L121</f>
        <v>-7.2658337573120235</v>
      </c>
      <c r="R121" s="172">
        <f t="shared" ref="R121:R130" si="81">O121/L121</f>
        <v>0.90930691083259818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0</v>
      </c>
      <c r="AF121" s="48">
        <f>N121-K121</f>
        <v>-130.87485071913784</v>
      </c>
      <c r="AG121" s="125">
        <f>N121/K121</f>
        <v>0.90726317043816629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1528</v>
      </c>
      <c r="H122" s="45">
        <f t="shared" ref="H122:H132" si="82">F122*G122</f>
        <v>89647.760000000009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1348.2352941176455</v>
      </c>
      <c r="O122" s="237">
        <f t="shared" ref="O122:O130" si="84">N122/M122</f>
        <v>70.959752321981341</v>
      </c>
      <c r="P122" s="108">
        <f t="shared" si="79"/>
        <v>0</v>
      </c>
      <c r="Q122" s="182">
        <f t="shared" si="80"/>
        <v>-4.8297213622291792</v>
      </c>
      <c r="R122" s="109">
        <f t="shared" si="81"/>
        <v>0.93627450980392057</v>
      </c>
      <c r="S122" s="459">
        <f>R134</f>
        <v>0.8987944469326854</v>
      </c>
      <c r="T122" s="50">
        <v>0.5</v>
      </c>
      <c r="U122" s="50">
        <v>0.54722222222222228</v>
      </c>
      <c r="V122" s="227">
        <v>5</v>
      </c>
      <c r="W122" s="418">
        <f t="shared" si="70"/>
        <v>68.000000000000085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-91.764705882354519</v>
      </c>
      <c r="AG122" s="425">
        <f t="shared" si="62"/>
        <v>0.93627450980392046</v>
      </c>
      <c r="AH122" s="473">
        <f>AG134</f>
        <v>0.90064562422237471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1874</v>
      </c>
      <c r="H123" s="45">
        <f t="shared" si="82"/>
        <v>111540.48000000001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1307.4418604651162</v>
      </c>
      <c r="O123" s="86">
        <f t="shared" si="84"/>
        <v>62.259136212624583</v>
      </c>
      <c r="P123" s="54">
        <f t="shared" si="79"/>
        <v>0</v>
      </c>
      <c r="Q123" s="88">
        <f t="shared" si="80"/>
        <v>-3.6932447397563664</v>
      </c>
      <c r="R123" s="428">
        <f t="shared" si="81"/>
        <v>0.94400134329611285</v>
      </c>
      <c r="S123" s="459"/>
      <c r="T123" s="50">
        <v>0.55208333333333337</v>
      </c>
      <c r="U123" s="50">
        <v>0.6118055555555556</v>
      </c>
      <c r="V123" s="227">
        <v>7</v>
      </c>
      <c r="W123" s="418">
        <f t="shared" si="70"/>
        <v>86.000000000000014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-77.558139534883821</v>
      </c>
      <c r="AG123" s="425">
        <f t="shared" si="62"/>
        <v>0.94400134329611274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948</v>
      </c>
      <c r="H124" s="45">
        <f t="shared" si="82"/>
        <v>60596.160000000003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1292.7272727272727</v>
      </c>
      <c r="O124" s="237">
        <f t="shared" si="84"/>
        <v>68.038277511961724</v>
      </c>
      <c r="P124" s="108">
        <f t="shared" si="79"/>
        <v>0</v>
      </c>
      <c r="Q124" s="182">
        <f t="shared" si="80"/>
        <v>-7.7511961722487968</v>
      </c>
      <c r="R124" s="109">
        <f t="shared" si="81"/>
        <v>0.89772727272727282</v>
      </c>
      <c r="S124" s="497"/>
      <c r="T124" s="50">
        <v>0.62708333333333333</v>
      </c>
      <c r="U124" s="50">
        <v>0.65763888888888888</v>
      </c>
      <c r="V124" s="227">
        <v>22</v>
      </c>
      <c r="W124" s="418">
        <f t="shared" si="70"/>
        <v>44</v>
      </c>
      <c r="X124" s="188">
        <v>0.6166666666666667</v>
      </c>
      <c r="Y124" s="188">
        <v>0.62638888888888888</v>
      </c>
      <c r="Z124" s="54"/>
      <c r="AA124" s="54"/>
      <c r="AB124" s="447"/>
      <c r="AC124" s="447"/>
      <c r="AD124" s="435"/>
      <c r="AE124" s="435"/>
      <c r="AF124" s="108">
        <f t="shared" si="61"/>
        <v>-147.27272727272725</v>
      </c>
      <c r="AG124" s="109">
        <f t="shared" si="62"/>
        <v>0.89772727272727271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1309</v>
      </c>
      <c r="H125" s="45">
        <f t="shared" si="82"/>
        <v>74338.11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1402.5000000000011</v>
      </c>
      <c r="O125" s="237">
        <f t="shared" si="84"/>
        <v>77.916666666666728</v>
      </c>
      <c r="P125" s="108">
        <f t="shared" si="79"/>
        <v>0</v>
      </c>
      <c r="Q125" s="182">
        <f t="shared" si="80"/>
        <v>-12.972222222222157</v>
      </c>
      <c r="R125" s="109">
        <f t="shared" si="81"/>
        <v>0.85727383863080753</v>
      </c>
      <c r="S125" s="497"/>
      <c r="T125" s="50">
        <v>0.70833333333333337</v>
      </c>
      <c r="U125" s="50">
        <v>0.74722222222222223</v>
      </c>
      <c r="V125" s="227">
        <v>5</v>
      </c>
      <c r="W125" s="418">
        <f t="shared" si="70"/>
        <v>55.999999999999957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-233.49999999999886</v>
      </c>
      <c r="AG125" s="425">
        <f t="shared" si="62"/>
        <v>0.85727383863080753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1136</v>
      </c>
      <c r="H126" s="45">
        <f t="shared" si="82"/>
        <v>64604.32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1391.0204081632658</v>
      </c>
      <c r="O126" s="86">
        <f t="shared" si="84"/>
        <v>77.278911564625872</v>
      </c>
      <c r="P126" s="54">
        <f t="shared" si="79"/>
        <v>0</v>
      </c>
      <c r="Q126" s="88">
        <f t="shared" si="80"/>
        <v>-13.609977324263014</v>
      </c>
      <c r="R126" s="428">
        <f t="shared" si="81"/>
        <v>0.85025697320493021</v>
      </c>
      <c r="S126" s="497"/>
      <c r="T126" s="50">
        <v>0.75277777777777777</v>
      </c>
      <c r="U126" s="50">
        <v>0.78680555555555554</v>
      </c>
      <c r="V126" s="227">
        <v>8</v>
      </c>
      <c r="W126" s="418">
        <f t="shared" si="70"/>
        <v>48.999999999999986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-244.97959183673424</v>
      </c>
      <c r="AG126" s="109">
        <f t="shared" si="62"/>
        <v>0.85025697320493021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1310</v>
      </c>
      <c r="H127" s="45">
        <f t="shared" si="82"/>
        <v>62356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1332.2033898305094</v>
      </c>
      <c r="O127" s="86">
        <f t="shared" si="84"/>
        <v>70.115967885816289</v>
      </c>
      <c r="P127" s="54">
        <f t="shared" si="79"/>
        <v>0</v>
      </c>
      <c r="Q127" s="88">
        <f t="shared" si="80"/>
        <v>-5.6735057983942312</v>
      </c>
      <c r="R127" s="428">
        <f t="shared" si="81"/>
        <v>0.92514124293785394</v>
      </c>
      <c r="S127" s="497"/>
      <c r="T127" s="50">
        <v>0.79166666666666663</v>
      </c>
      <c r="U127" s="50">
        <v>0.83263888888888882</v>
      </c>
      <c r="V127" s="421">
        <v>7</v>
      </c>
      <c r="W127" s="418">
        <f t="shared" si="70"/>
        <v>58.99999999999995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-107.79661016949058</v>
      </c>
      <c r="AG127" s="109">
        <f t="shared" si="62"/>
        <v>0.92514124293785371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1137</v>
      </c>
      <c r="H128" s="45">
        <f t="shared" si="82"/>
        <v>57611.79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1392.2448979591841</v>
      </c>
      <c r="O128" s="86">
        <f t="shared" si="84"/>
        <v>77.346938775510225</v>
      </c>
      <c r="P128" s="54">
        <f t="shared" si="79"/>
        <v>0</v>
      </c>
      <c r="Q128" s="88">
        <f t="shared" si="80"/>
        <v>-5.9863945578231039</v>
      </c>
      <c r="R128" s="428">
        <f t="shared" si="81"/>
        <v>0.9281632653061227</v>
      </c>
      <c r="S128" s="497"/>
      <c r="T128" s="50">
        <v>0.84791666666666654</v>
      </c>
      <c r="U128" s="50">
        <v>0.88194444444444431</v>
      </c>
      <c r="V128" s="421">
        <v>22</v>
      </c>
      <c r="W128" s="418">
        <f t="shared" si="70"/>
        <v>48.999999999999986</v>
      </c>
      <c r="X128" s="64">
        <v>0.83680555555555547</v>
      </c>
      <c r="Y128" s="64">
        <v>0.84722222222222221</v>
      </c>
      <c r="Z128" s="54"/>
      <c r="AA128" s="54"/>
      <c r="AB128" s="447"/>
      <c r="AC128" s="447"/>
      <c r="AD128" s="435"/>
      <c r="AE128" s="435"/>
      <c r="AF128" s="48">
        <f t="shared" si="61"/>
        <v>-107.75510204081593</v>
      </c>
      <c r="AG128" s="425">
        <f t="shared" si="62"/>
        <v>0.9281632653061227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956</v>
      </c>
      <c r="H129" s="45">
        <f t="shared" si="82"/>
        <v>55610.520000000004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1399.024390243902</v>
      </c>
      <c r="O129" s="86">
        <f t="shared" si="84"/>
        <v>87.439024390243873</v>
      </c>
      <c r="P129" s="54">
        <f t="shared" si="79"/>
        <v>0</v>
      </c>
      <c r="Q129" s="88">
        <f t="shared" si="80"/>
        <v>-14.810975609756127</v>
      </c>
      <c r="R129" s="428">
        <f t="shared" si="81"/>
        <v>0.85514938278967112</v>
      </c>
      <c r="S129" s="497"/>
      <c r="T129" s="50">
        <v>0.8868055555555554</v>
      </c>
      <c r="U129" s="50">
        <v>0.91527777777777763</v>
      </c>
      <c r="V129" s="421">
        <v>7</v>
      </c>
      <c r="W129" s="418">
        <f t="shared" si="70"/>
        <v>41.000000000000014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-236.97560975609804</v>
      </c>
      <c r="AG129" s="109">
        <f t="shared" si="62"/>
        <v>0.85514938278967112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1274</v>
      </c>
      <c r="H130" s="45">
        <f t="shared" si="82"/>
        <v>73000.2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1341.0526315789484</v>
      </c>
      <c r="O130" s="86">
        <f t="shared" si="84"/>
        <v>70.581717451523602</v>
      </c>
      <c r="P130" s="54">
        <f t="shared" si="79"/>
        <v>0</v>
      </c>
      <c r="Q130" s="88">
        <f t="shared" si="80"/>
        <v>-5.2077562326869185</v>
      </c>
      <c r="R130" s="428">
        <f t="shared" si="81"/>
        <v>0.93128654970760316</v>
      </c>
      <c r="S130" s="497"/>
      <c r="T130" s="50">
        <v>0.92013888888888873</v>
      </c>
      <c r="U130" s="50">
        <v>0.95972222222222203</v>
      </c>
      <c r="V130" s="421">
        <v>7</v>
      </c>
      <c r="W130" s="418">
        <f t="shared" si="70"/>
        <v>56.999999999999957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-98.947368421051578</v>
      </c>
      <c r="AG130" s="109">
        <f t="shared" si="62"/>
        <v>0.93128654970760305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1356.2722383428716</v>
      </c>
      <c r="O134" s="243">
        <f t="shared" si="85"/>
        <v>73.548488086772693</v>
      </c>
      <c r="P134" s="51">
        <f t="shared" ref="P134:P143" si="86">M134-J134</f>
        <v>0</v>
      </c>
      <c r="Q134" s="139">
        <f t="shared" ref="Q134:Q143" si="87">O134-L134</f>
        <v>-8.2816660021533295</v>
      </c>
      <c r="R134" s="244">
        <f t="shared" ref="R134:R143" si="88">O134/L134</f>
        <v>0.8987944469326854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0</v>
      </c>
      <c r="AF134" s="48">
        <f t="shared" si="61"/>
        <v>-149.61665054601735</v>
      </c>
      <c r="AG134" s="425">
        <f t="shared" si="62"/>
        <v>0.90064562422237471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1291.5</v>
      </c>
      <c r="H135" s="245">
        <f t="shared" ref="H135:H146" si="89">F135*G135</f>
        <v>74564.752500000002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1383.7500000000011</v>
      </c>
      <c r="O135" s="115">
        <f t="shared" ref="O135:O143" si="91">N135/M135</f>
        <v>86.484375000000071</v>
      </c>
      <c r="P135" s="54">
        <f t="shared" si="86"/>
        <v>0</v>
      </c>
      <c r="Q135" s="88">
        <f t="shared" si="87"/>
        <v>-11.328124999999929</v>
      </c>
      <c r="R135" s="428">
        <f t="shared" si="88"/>
        <v>0.88418530351437774</v>
      </c>
      <c r="S135" s="495">
        <f>R147</f>
        <v>0.90785243388415626</v>
      </c>
      <c r="T135" s="246">
        <v>0.5</v>
      </c>
      <c r="U135" s="50">
        <v>0.53888888888888886</v>
      </c>
      <c r="V135" s="142">
        <v>5</v>
      </c>
      <c r="W135" s="247">
        <f t="shared" ref="W135:W147" si="92">(U135-T135)*24*60</f>
        <v>55.999999999999957</v>
      </c>
      <c r="X135" s="53"/>
      <c r="Y135" s="53"/>
      <c r="Z135" s="54"/>
      <c r="AA135" s="54"/>
      <c r="AB135" s="447"/>
      <c r="AC135" s="447"/>
      <c r="AD135" s="435">
        <v>1</v>
      </c>
      <c r="AE135" s="435"/>
      <c r="AF135" s="116">
        <f t="shared" si="61"/>
        <v>-181.24999999999886</v>
      </c>
      <c r="AG135" s="120">
        <f t="shared" si="62"/>
        <v>0.88418530351437774</v>
      </c>
      <c r="AH135" s="468">
        <f>AG147</f>
        <v>0.91617329015347371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1093</v>
      </c>
      <c r="H136" s="84">
        <f t="shared" si="89"/>
        <v>58224.11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1395.3191489361704</v>
      </c>
      <c r="O136" s="86">
        <f t="shared" si="91"/>
        <v>87.207446808510653</v>
      </c>
      <c r="P136" s="54">
        <f t="shared" si="86"/>
        <v>0</v>
      </c>
      <c r="Q136" s="88">
        <f t="shared" si="87"/>
        <v>-6.5425531914893469</v>
      </c>
      <c r="R136" s="428">
        <f t="shared" si="88"/>
        <v>0.93021276595744695</v>
      </c>
      <c r="S136" s="495"/>
      <c r="T136" s="246">
        <v>0.54374999999999996</v>
      </c>
      <c r="U136" s="50">
        <v>0.57638888888888884</v>
      </c>
      <c r="V136" s="142">
        <v>7</v>
      </c>
      <c r="W136" s="247">
        <f t="shared" si="92"/>
        <v>46.999999999999993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-104.68085106382955</v>
      </c>
      <c r="AG136" s="125">
        <f t="shared" si="62"/>
        <v>0.93021276595744695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1161</v>
      </c>
      <c r="H137" s="84">
        <f t="shared" si="89"/>
        <v>58827.87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1393.2000000000003</v>
      </c>
      <c r="O137" s="86">
        <f t="shared" si="91"/>
        <v>77.40000000000002</v>
      </c>
      <c r="P137" s="54">
        <f t="shared" si="86"/>
        <v>0</v>
      </c>
      <c r="Q137" s="88">
        <f t="shared" si="87"/>
        <v>-5.9333333333333087</v>
      </c>
      <c r="R137" s="428">
        <f t="shared" si="88"/>
        <v>0.92880000000000029</v>
      </c>
      <c r="S137" s="495"/>
      <c r="T137" s="50">
        <v>0.59166666666666656</v>
      </c>
      <c r="U137" s="50">
        <v>0.62638888888888877</v>
      </c>
      <c r="V137" s="249">
        <v>22</v>
      </c>
      <c r="W137" s="247">
        <f t="shared" si="92"/>
        <v>49.999999999999986</v>
      </c>
      <c r="X137" s="53">
        <v>0.5805555555555556</v>
      </c>
      <c r="Y137" s="53">
        <v>0.59027777777777779</v>
      </c>
      <c r="Z137" s="54"/>
      <c r="AA137" s="54"/>
      <c r="AB137" s="447"/>
      <c r="AC137" s="447"/>
      <c r="AD137" s="435"/>
      <c r="AE137" s="435"/>
      <c r="AF137" s="48">
        <f t="shared" si="61"/>
        <v>-106.79999999999973</v>
      </c>
      <c r="AG137" s="125">
        <f t="shared" si="62"/>
        <v>0.92880000000000018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1322</v>
      </c>
      <c r="H138" s="84">
        <f t="shared" si="89"/>
        <v>67395.56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1344.4067796610182</v>
      </c>
      <c r="O138" s="86">
        <f t="shared" si="91"/>
        <v>67.220338983050908</v>
      </c>
      <c r="P138" s="54">
        <f t="shared" si="86"/>
        <v>0</v>
      </c>
      <c r="Q138" s="88">
        <f t="shared" si="87"/>
        <v>-4.7796610169490918</v>
      </c>
      <c r="R138" s="434">
        <f t="shared" si="88"/>
        <v>0.93361581920904035</v>
      </c>
      <c r="S138" s="495"/>
      <c r="T138" s="50">
        <v>0.70833333333333337</v>
      </c>
      <c r="U138" s="50">
        <v>0.74930555555555556</v>
      </c>
      <c r="V138" s="249">
        <v>5</v>
      </c>
      <c r="W138" s="247">
        <f t="shared" si="92"/>
        <v>58.99999999999995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-95.593220338981837</v>
      </c>
      <c r="AG138" s="125">
        <f t="shared" si="62"/>
        <v>0.93361581920904035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979</v>
      </c>
      <c r="H139" s="84">
        <f t="shared" si="89"/>
        <v>49605.93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1366.0465116279067</v>
      </c>
      <c r="O139" s="86">
        <f t="shared" si="91"/>
        <v>80.35567715458275</v>
      </c>
      <c r="P139" s="54">
        <f t="shared" si="86"/>
        <v>0</v>
      </c>
      <c r="Q139" s="88">
        <f t="shared" si="87"/>
        <v>-7.8796169630643078</v>
      </c>
      <c r="R139" s="428">
        <f t="shared" si="88"/>
        <v>0.9106976744186045</v>
      </c>
      <c r="S139" s="495"/>
      <c r="T139" s="50">
        <v>0.75416666666666665</v>
      </c>
      <c r="U139" s="50">
        <v>0.78402777777777777</v>
      </c>
      <c r="V139" s="250">
        <v>7</v>
      </c>
      <c r="W139" s="247">
        <f t="shared" si="92"/>
        <v>43.000000000000007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-133.95348837209326</v>
      </c>
      <c r="AG139" s="125">
        <f t="shared" si="62"/>
        <v>0.9106976744186045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1607</v>
      </c>
      <c r="H140" s="84">
        <f t="shared" si="89"/>
        <v>81828.44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1320.8219178082181</v>
      </c>
      <c r="O140" s="86">
        <f t="shared" si="91"/>
        <v>69.51694304253779</v>
      </c>
      <c r="P140" s="54">
        <f t="shared" si="86"/>
        <v>0</v>
      </c>
      <c r="Q140" s="88">
        <f t="shared" si="87"/>
        <v>-6.2725306416727307</v>
      </c>
      <c r="R140" s="428">
        <f t="shared" si="88"/>
        <v>0.91723744292237364</v>
      </c>
      <c r="S140" s="502"/>
      <c r="T140" s="63">
        <v>0.8</v>
      </c>
      <c r="U140" s="252">
        <v>0.85069444444444453</v>
      </c>
      <c r="V140" s="253">
        <v>23</v>
      </c>
      <c r="W140" s="247">
        <f t="shared" si="92"/>
        <v>73.000000000000057</v>
      </c>
      <c r="X140" s="53">
        <v>0.78819444444444453</v>
      </c>
      <c r="Y140" s="53">
        <v>0.79861111111111116</v>
      </c>
      <c r="Z140" s="54"/>
      <c r="AA140" s="54"/>
      <c r="AB140" s="447"/>
      <c r="AC140" s="447"/>
      <c r="AD140" s="435"/>
      <c r="AE140" s="435"/>
      <c r="AF140" s="48">
        <f t="shared" si="61"/>
        <v>-119.17808219178187</v>
      </c>
      <c r="AG140" s="125">
        <f t="shared" si="62"/>
        <v>0.91723744292237375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287</v>
      </c>
      <c r="E141" s="254"/>
      <c r="F141" s="343">
        <v>50.49</v>
      </c>
      <c r="G141" s="57">
        <v>1105</v>
      </c>
      <c r="H141" s="84">
        <f t="shared" si="89"/>
        <v>55791.450000000004</v>
      </c>
      <c r="I141" s="435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1353.0612244897964</v>
      </c>
      <c r="O141" s="86">
        <f t="shared" si="91"/>
        <v>90.204081632653086</v>
      </c>
      <c r="P141" s="54">
        <f t="shared" si="86"/>
        <v>1</v>
      </c>
      <c r="Q141" s="88">
        <f t="shared" si="87"/>
        <v>-12.653061224489775</v>
      </c>
      <c r="R141" s="428">
        <f t="shared" si="88"/>
        <v>0.8769841269841272</v>
      </c>
      <c r="S141" s="502"/>
      <c r="T141" s="63">
        <v>0.85555555555555562</v>
      </c>
      <c r="U141" s="252">
        <v>0.88958333333333339</v>
      </c>
      <c r="V141" s="55">
        <v>7</v>
      </c>
      <c r="W141" s="247">
        <f t="shared" si="92"/>
        <v>48.999999999999986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-86.938775510203641</v>
      </c>
      <c r="AG141" s="125">
        <f t="shared" si="62"/>
        <v>0.93962585034013635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839</v>
      </c>
      <c r="H142" s="84">
        <f t="shared" si="89"/>
        <v>42512.130000000005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1324.7368421052622</v>
      </c>
      <c r="O142" s="86">
        <f t="shared" si="91"/>
        <v>77.925696594427194</v>
      </c>
      <c r="P142" s="54">
        <f t="shared" si="86"/>
        <v>0</v>
      </c>
      <c r="Q142" s="88">
        <f t="shared" si="87"/>
        <v>-6.78018575851398</v>
      </c>
      <c r="R142" s="428">
        <f t="shared" si="88"/>
        <v>0.91995614035087658</v>
      </c>
      <c r="S142" s="502"/>
      <c r="T142" s="63">
        <v>0.89444444444444449</v>
      </c>
      <c r="U142" s="252">
        <v>0.92083333333333339</v>
      </c>
      <c r="V142" s="55">
        <v>7</v>
      </c>
      <c r="W142" s="247">
        <f t="shared" si="92"/>
        <v>38.000000000000028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-115.26315789473779</v>
      </c>
      <c r="AG142" s="125">
        <f t="shared" si="62"/>
        <v>0.91995614035087658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267</v>
      </c>
      <c r="E143" s="83"/>
      <c r="F143" s="343">
        <v>51.06</v>
      </c>
      <c r="G143" s="57">
        <v>1592</v>
      </c>
      <c r="H143" s="84">
        <f t="shared" si="89"/>
        <v>81287.520000000004</v>
      </c>
      <c r="I143" s="435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1326.6666666666656</v>
      </c>
      <c r="O143" s="86">
        <f t="shared" si="91"/>
        <v>82.9166666666666</v>
      </c>
      <c r="P143" s="54">
        <f t="shared" si="86"/>
        <v>0</v>
      </c>
      <c r="Q143" s="88">
        <f t="shared" si="87"/>
        <v>-10.8333333333334</v>
      </c>
      <c r="R143" s="428">
        <f t="shared" si="88"/>
        <v>0.8844444444444437</v>
      </c>
      <c r="S143" s="502"/>
      <c r="T143" s="63">
        <v>0.92638888888888893</v>
      </c>
      <c r="U143" s="252">
        <v>0.97638888888888897</v>
      </c>
      <c r="V143" s="55">
        <v>8</v>
      </c>
      <c r="W143" s="247">
        <f t="shared" si="92"/>
        <v>72.000000000000057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-173.33333333333439</v>
      </c>
      <c r="AG143" s="125">
        <f t="shared" si="62"/>
        <v>0.8844444444444437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1356.4454545883375</v>
      </c>
      <c r="O147" s="243">
        <f t="shared" si="93"/>
        <v>79.914580653603238</v>
      </c>
      <c r="P147" s="51">
        <f t="shared" ref="P147:P154" si="94">M147-J147</f>
        <v>0.11111111111111072</v>
      </c>
      <c r="Q147" s="139">
        <f t="shared" ref="Q147:Q154" si="95">O147-L147</f>
        <v>-8.1113778292050966</v>
      </c>
      <c r="R147" s="258">
        <f t="shared" ref="R147:R154" si="96">O147/L147</f>
        <v>0.90785243388415626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-124.11010096721816</v>
      </c>
      <c r="AG147" s="259">
        <f t="shared" si="62"/>
        <v>0.91617329015347371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2316</v>
      </c>
      <c r="H148" s="84">
        <f t="shared" ref="H148:H172" si="97">F148*G148</f>
        <v>85506.72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1403.6363636363631</v>
      </c>
      <c r="O148" s="47">
        <f t="shared" ref="O148:O154" si="99">N148/M148</f>
        <v>116.96969696969693</v>
      </c>
      <c r="P148" s="48">
        <f t="shared" si="94"/>
        <v>0</v>
      </c>
      <c r="Q148" s="49">
        <f t="shared" si="95"/>
        <v>-49.696969696969731</v>
      </c>
      <c r="R148" s="425">
        <f t="shared" si="96"/>
        <v>0.70181818181818156</v>
      </c>
      <c r="S148" s="506">
        <f>R160</f>
        <v>0.83087879344900606</v>
      </c>
      <c r="T148" s="246">
        <v>0.45833333333333331</v>
      </c>
      <c r="U148" s="50">
        <v>0.52708333333333335</v>
      </c>
      <c r="V148" s="421">
        <v>5</v>
      </c>
      <c r="W148" s="418">
        <f>(U148-T148)*24*60</f>
        <v>99.000000000000043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-596.36363636363694</v>
      </c>
      <c r="AG148" s="125">
        <f t="shared" si="62"/>
        <v>0.70181818181818156</v>
      </c>
      <c r="AH148" s="468">
        <f>AG160</f>
        <v>0.78222508909239497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804</v>
      </c>
      <c r="H149" s="84">
        <f t="shared" si="97"/>
        <v>21306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1418.8235294117628</v>
      </c>
      <c r="O149" s="47">
        <f t="shared" si="99"/>
        <v>118.2352941176469</v>
      </c>
      <c r="P149" s="48">
        <f t="shared" si="94"/>
        <v>0</v>
      </c>
      <c r="Q149" s="49">
        <f t="shared" si="95"/>
        <v>-48.431372549019756</v>
      </c>
      <c r="R149" s="425">
        <f t="shared" si="96"/>
        <v>0.70941176470588141</v>
      </c>
      <c r="S149" s="507"/>
      <c r="T149" s="246">
        <v>0.53055555555555556</v>
      </c>
      <c r="U149" s="50">
        <v>0.5541666666666667</v>
      </c>
      <c r="V149" s="421">
        <v>5</v>
      </c>
      <c r="W149" s="418">
        <f t="shared" ref="W149:W159" si="100">(U149-T149)*24*60</f>
        <v>34.000000000000043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-581.17647058823718</v>
      </c>
      <c r="AG149" s="125">
        <f t="shared" si="62"/>
        <v>0.70941176470588141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193</v>
      </c>
      <c r="H150" s="84">
        <f t="shared" si="97"/>
        <v>10713.43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1158.0000000000041</v>
      </c>
      <c r="O150" s="47">
        <f t="shared" si="99"/>
        <v>115.80000000000041</v>
      </c>
      <c r="P150" s="48">
        <f t="shared" si="94"/>
        <v>-2</v>
      </c>
      <c r="Q150" s="49">
        <f t="shared" si="95"/>
        <v>-9.1999999999995907</v>
      </c>
      <c r="R150" s="425">
        <f t="shared" si="96"/>
        <v>0.92640000000000322</v>
      </c>
      <c r="S150" s="507"/>
      <c r="T150" s="246">
        <v>0.70833333333333337</v>
      </c>
      <c r="U150" s="50">
        <v>0.71527777777777779</v>
      </c>
      <c r="V150" s="421">
        <v>5</v>
      </c>
      <c r="W150" s="418">
        <f t="shared" si="100"/>
        <v>9.9999999999999645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-341.99999999999591</v>
      </c>
      <c r="AG150" s="125">
        <f t="shared" si="62"/>
        <v>0.77200000000000268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1229</v>
      </c>
      <c r="H151" s="84">
        <f t="shared" si="97"/>
        <v>35112.53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1340.7272727272734</v>
      </c>
      <c r="O151" s="47">
        <f t="shared" si="99"/>
        <v>111.72727272727279</v>
      </c>
      <c r="P151" s="48">
        <f t="shared" si="94"/>
        <v>0</v>
      </c>
      <c r="Q151" s="49">
        <f t="shared" si="95"/>
        <v>-13.272727272727209</v>
      </c>
      <c r="R151" s="425">
        <f t="shared" si="96"/>
        <v>0.89381818181818229</v>
      </c>
      <c r="S151" s="507"/>
      <c r="T151" s="246">
        <v>0.71875</v>
      </c>
      <c r="U151" s="50">
        <v>0.75694444444444442</v>
      </c>
      <c r="V151" s="421">
        <v>5</v>
      </c>
      <c r="W151" s="418">
        <f t="shared" si="100"/>
        <v>54.999999999999964</v>
      </c>
      <c r="X151" s="216"/>
      <c r="Y151" s="216"/>
      <c r="Z151" s="217"/>
      <c r="AA151" s="217"/>
      <c r="AB151" s="447"/>
      <c r="AC151" s="447"/>
      <c r="AD151" s="221">
        <v>1</v>
      </c>
      <c r="AE151" s="221"/>
      <c r="AF151" s="48">
        <f t="shared" si="61"/>
        <v>-159.27272727272657</v>
      </c>
      <c r="AG151" s="125">
        <f t="shared" si="62"/>
        <v>0.89381818181818229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210</v>
      </c>
      <c r="H152" s="84">
        <f t="shared" si="97"/>
        <v>4288.2000000000007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969.23076923077258</v>
      </c>
      <c r="O152" s="47">
        <f t="shared" si="99"/>
        <v>96.923076923077261</v>
      </c>
      <c r="P152" s="48">
        <f t="shared" si="94"/>
        <v>-2</v>
      </c>
      <c r="Q152" s="49">
        <f t="shared" si="95"/>
        <v>-28.076923076922739</v>
      </c>
      <c r="R152" s="425">
        <f t="shared" si="96"/>
        <v>0.77538461538461811</v>
      </c>
      <c r="S152" s="507"/>
      <c r="T152" s="261">
        <v>0.76041666666666663</v>
      </c>
      <c r="U152" s="63">
        <v>0.76944444444444438</v>
      </c>
      <c r="V152" s="422">
        <v>5</v>
      </c>
      <c r="W152" s="418">
        <f t="shared" si="100"/>
        <v>12.999999999999954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-530.76923076922742</v>
      </c>
      <c r="AG152" s="125">
        <f t="shared" si="62"/>
        <v>0.64615384615384841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953</v>
      </c>
      <c r="H153" s="84">
        <f t="shared" si="97"/>
        <v>18030.760000000002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1905.9999999999966</v>
      </c>
      <c r="O153" s="47">
        <f t="shared" si="99"/>
        <v>381.19999999999931</v>
      </c>
      <c r="P153" s="48">
        <f t="shared" si="94"/>
        <v>0</v>
      </c>
      <c r="Q153" s="49">
        <f t="shared" si="95"/>
        <v>-58.800000000000693</v>
      </c>
      <c r="R153" s="425">
        <f t="shared" si="96"/>
        <v>0.86636363636363478</v>
      </c>
      <c r="S153" s="507"/>
      <c r="T153" s="261">
        <v>0.77291666666666659</v>
      </c>
      <c r="U153" s="63">
        <v>0.79374999999999996</v>
      </c>
      <c r="V153" s="422">
        <v>5</v>
      </c>
      <c r="W153" s="418">
        <f t="shared" si="100"/>
        <v>30.000000000000053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-294.00000000000341</v>
      </c>
      <c r="AG153" s="125">
        <f t="shared" si="62"/>
        <v>0.86636363636363478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663</v>
      </c>
      <c r="H154" s="84">
        <f t="shared" si="97"/>
        <v>11741.730000000001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1894.285714285721</v>
      </c>
      <c r="O154" s="47">
        <f t="shared" si="99"/>
        <v>378.8571428571442</v>
      </c>
      <c r="P154" s="48">
        <f t="shared" si="94"/>
        <v>0</v>
      </c>
      <c r="Q154" s="49">
        <f t="shared" si="95"/>
        <v>-61.142857142855803</v>
      </c>
      <c r="R154" s="425">
        <f t="shared" si="96"/>
        <v>0.86103896103896405</v>
      </c>
      <c r="S154" s="507"/>
      <c r="T154" s="261">
        <v>0.79722222222222217</v>
      </c>
      <c r="U154" s="63">
        <v>0.81180555555555545</v>
      </c>
      <c r="V154" s="422">
        <v>5</v>
      </c>
      <c r="W154" s="418">
        <f t="shared" si="100"/>
        <v>20.999999999999925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-305.71428571427896</v>
      </c>
      <c r="AG154" s="125">
        <f t="shared" si="62"/>
        <v>0.86103896103896416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1441.5290927559849</v>
      </c>
      <c r="O160" s="270">
        <f t="shared" si="101"/>
        <v>188.53035479926257</v>
      </c>
      <c r="P160" s="65">
        <f t="shared" ref="P160:P163" si="102">M160-J160</f>
        <v>-0.57142857142857117</v>
      </c>
      <c r="Q160" s="74">
        <f t="shared" ref="Q160:Q163" si="103">O160-L160</f>
        <v>-38.37440710549933</v>
      </c>
      <c r="R160" s="271">
        <f>O160/L160</f>
        <v>0.83087879344900606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0</v>
      </c>
      <c r="AF160" s="65">
        <f t="shared" si="61"/>
        <v>-401.32805010115794</v>
      </c>
      <c r="AG160" s="129">
        <f t="shared" si="62"/>
        <v>0.78222508909239497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3274</v>
      </c>
      <c r="H161" s="84">
        <f t="shared" ref="H161:H170" si="104">F161*G161</f>
        <v>98645.62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1227.7499999999998</v>
      </c>
      <c r="O161" s="86">
        <f t="shared" ref="O161:O166" si="106">N161/M161</f>
        <v>68.208333333333314</v>
      </c>
      <c r="P161" s="54">
        <f t="shared" si="102"/>
        <v>0</v>
      </c>
      <c r="Q161" s="88">
        <f t="shared" si="103"/>
        <v>1.541666666666643</v>
      </c>
      <c r="R161" s="428">
        <f t="shared" ref="R161:R163" si="107">O161/L161</f>
        <v>1.0231249999999996</v>
      </c>
      <c r="S161" s="468">
        <f>R173</f>
        <v>0.92240495904290909</v>
      </c>
      <c r="T161" s="89">
        <v>0.16666666666666666</v>
      </c>
      <c r="U161" s="89">
        <v>0.27777777777777779</v>
      </c>
      <c r="V161" s="435">
        <v>5</v>
      </c>
      <c r="W161" s="90">
        <f t="shared" ref="W161:W172" si="108">(U161-T161)*24*60</f>
        <v>160.00000000000003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27.749999999999773</v>
      </c>
      <c r="AG161" s="428">
        <f t="shared" si="62"/>
        <v>1.0231249999999998</v>
      </c>
      <c r="AH161" s="468">
        <f>AG173</f>
        <v>0.93019822333656832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2438</v>
      </c>
      <c r="H162" s="84">
        <f t="shared" si="104"/>
        <v>83452.739999999991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2216.363636363636</v>
      </c>
      <c r="O162" s="86">
        <f t="shared" si="106"/>
        <v>170.48951048951045</v>
      </c>
      <c r="P162" s="54">
        <f t="shared" si="102"/>
        <v>0</v>
      </c>
      <c r="Q162" s="88">
        <f t="shared" si="103"/>
        <v>-2.587412587412615</v>
      </c>
      <c r="R162" s="428">
        <f t="shared" si="107"/>
        <v>0.98505050505050484</v>
      </c>
      <c r="S162" s="468"/>
      <c r="T162" s="89">
        <v>0.29305555555555557</v>
      </c>
      <c r="U162" s="89">
        <v>0.33888888888888891</v>
      </c>
      <c r="V162" s="435">
        <v>22</v>
      </c>
      <c r="W162" s="90">
        <f t="shared" si="108"/>
        <v>66</v>
      </c>
      <c r="X162" s="96">
        <v>0.28194444444444444</v>
      </c>
      <c r="Y162" s="96">
        <v>0.29166666666666669</v>
      </c>
      <c r="Z162" s="54"/>
      <c r="AA162" s="54"/>
      <c r="AB162" s="447"/>
      <c r="AC162" s="447"/>
      <c r="AD162" s="435"/>
      <c r="AE162" s="435"/>
      <c r="AF162" s="54">
        <f t="shared" si="61"/>
        <v>-33.636363636363967</v>
      </c>
      <c r="AG162" s="428">
        <f t="shared" si="62"/>
        <v>0.98505050505050495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726.40000000000009</v>
      </c>
      <c r="H163" s="84">
        <f t="shared" si="104"/>
        <v>26026.912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2179.1999999999998</v>
      </c>
      <c r="O163" s="86">
        <f t="shared" si="106"/>
        <v>198.1090909090909</v>
      </c>
      <c r="P163" s="54">
        <f t="shared" si="102"/>
        <v>0</v>
      </c>
      <c r="Q163" s="88">
        <f t="shared" si="103"/>
        <v>-6.4363636363636374</v>
      </c>
      <c r="R163" s="428">
        <f t="shared" si="107"/>
        <v>0.96853333333333336</v>
      </c>
      <c r="S163" s="468"/>
      <c r="T163" s="89">
        <v>0.34444444444444444</v>
      </c>
      <c r="U163" s="89">
        <v>0.35833333333333334</v>
      </c>
      <c r="V163" s="435">
        <v>8</v>
      </c>
      <c r="W163" s="90">
        <f t="shared" si="108"/>
        <v>20.000000000000007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-70.800000000000182</v>
      </c>
      <c r="AG163" s="428">
        <f t="shared" si="62"/>
        <v>0.96853333333333325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3320.7999999999997</v>
      </c>
      <c r="H164" s="84">
        <f t="shared" si="104"/>
        <v>120910.32799999998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2371.9999999999991</v>
      </c>
      <c r="O164" s="86">
        <f t="shared" si="106"/>
        <v>237.1999999999999</v>
      </c>
      <c r="P164" s="54">
        <f>M164-J164</f>
        <v>0</v>
      </c>
      <c r="Q164" s="88">
        <f>O164-L164</f>
        <v>-39.700000000000074</v>
      </c>
      <c r="R164" s="428">
        <f>O164/L164</f>
        <v>0.85662694113398308</v>
      </c>
      <c r="S164" s="468"/>
      <c r="T164" s="89">
        <v>0.36319444444444443</v>
      </c>
      <c r="U164" s="89">
        <v>0.42152777777777778</v>
      </c>
      <c r="V164" s="435">
        <v>7</v>
      </c>
      <c r="W164" s="90">
        <f t="shared" si="108"/>
        <v>84.000000000000028</v>
      </c>
      <c r="X164" s="96"/>
      <c r="Y164" s="96"/>
      <c r="Z164" s="54"/>
      <c r="AA164" s="54"/>
      <c r="AB164" s="447"/>
      <c r="AC164" s="447"/>
      <c r="AD164" s="435"/>
      <c r="AE164" s="435">
        <v>1</v>
      </c>
      <c r="AF164" s="54">
        <f>N164-K164</f>
        <v>-397.00000000000091</v>
      </c>
      <c r="AG164" s="428">
        <f>N164/K164</f>
        <v>0.85662694113398308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1423.2</v>
      </c>
      <c r="H165" s="84">
        <f t="shared" si="104"/>
        <v>51818.712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2371.9999999999982</v>
      </c>
      <c r="O165" s="86">
        <f t="shared" si="106"/>
        <v>237.19999999999982</v>
      </c>
      <c r="P165" s="54">
        <f t="shared" ref="P165:P166" si="109">M165-J165</f>
        <v>0</v>
      </c>
      <c r="Q165" s="88">
        <f t="shared" ref="Q165:Q166" si="110">O165-L165</f>
        <v>-39.700000000000159</v>
      </c>
      <c r="R165" s="428">
        <f t="shared" ref="R165:R166" si="111">O165/L165</f>
        <v>0.85662694113398286</v>
      </c>
      <c r="S165" s="468"/>
      <c r="T165" s="89">
        <v>0.46180555555555552</v>
      </c>
      <c r="U165" s="89">
        <v>0.48680555555555555</v>
      </c>
      <c r="V165" s="435">
        <v>5</v>
      </c>
      <c r="W165" s="90">
        <f t="shared" si="108"/>
        <v>36.000000000000028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-397.00000000000182</v>
      </c>
      <c r="AG165" s="428">
        <f>N165/K165</f>
        <v>0.85662694113398274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216</v>
      </c>
      <c r="E166" s="83"/>
      <c r="F166" s="349">
        <v>35.83</v>
      </c>
      <c r="G166" s="57">
        <v>2905.6000000000004</v>
      </c>
      <c r="H166" s="84">
        <f t="shared" si="104"/>
        <v>104107.648</v>
      </c>
      <c r="I166" s="43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2179.2000000000012</v>
      </c>
      <c r="O166" s="86">
        <f t="shared" si="106"/>
        <v>198.10909090909101</v>
      </c>
      <c r="P166" s="54">
        <f t="shared" si="109"/>
        <v>0</v>
      </c>
      <c r="Q166" s="88">
        <f t="shared" si="110"/>
        <v>-6.4363636363635237</v>
      </c>
      <c r="R166" s="428">
        <f t="shared" si="111"/>
        <v>0.96853333333333391</v>
      </c>
      <c r="S166" s="468"/>
      <c r="T166" s="89">
        <v>0.49166666666666664</v>
      </c>
      <c r="U166" s="89">
        <v>0.54722222222222217</v>
      </c>
      <c r="V166" s="435">
        <v>7</v>
      </c>
      <c r="W166" s="90">
        <f t="shared" si="108"/>
        <v>79.999999999999957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-70.799999999998818</v>
      </c>
      <c r="AG166" s="428">
        <f>N166/K166</f>
        <v>0.96853333333333391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12.166666666666666</v>
      </c>
      <c r="K173" s="101">
        <v>2248</v>
      </c>
      <c r="L173" s="104">
        <v>200.43908313908312</v>
      </c>
      <c r="M173" s="101">
        <f t="shared" ref="M173:O173" si="112">AVERAGE(M161:M172)</f>
        <v>12.166666666666666</v>
      </c>
      <c r="N173" s="101">
        <f t="shared" si="112"/>
        <v>2091.0856060606056</v>
      </c>
      <c r="O173" s="104">
        <f t="shared" si="112"/>
        <v>184.88600427350423</v>
      </c>
      <c r="P173" s="54">
        <f>M173-J173</f>
        <v>0</v>
      </c>
      <c r="Q173" s="88">
        <f>O173-L173</f>
        <v>-15.553078865578897</v>
      </c>
      <c r="R173" s="105">
        <f>O173/L173</f>
        <v>0.92240495904290909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1</v>
      </c>
      <c r="AF173" s="54">
        <f t="shared" si="61"/>
        <v>-156.91439393939436</v>
      </c>
      <c r="AG173" s="428">
        <f t="shared" si="62"/>
        <v>0.93019822333656832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 xr:uid="{00000000-0002-0000-1D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W38"/>
  <sheetViews>
    <sheetView topLeftCell="A4"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345</v>
      </c>
      <c r="E3" s="583"/>
      <c r="F3" s="572" t="s">
        <v>3</v>
      </c>
      <c r="G3" s="533"/>
      <c r="H3" s="584">
        <v>236462.68</v>
      </c>
      <c r="I3" s="585"/>
      <c r="J3" s="572" t="s">
        <v>4</v>
      </c>
      <c r="K3" s="533"/>
      <c r="L3" s="577">
        <v>7928043.8104981603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383.18159270194252</v>
      </c>
      <c r="G6" s="574"/>
      <c r="H6" s="552">
        <f>AVERAGE(D13:P13,Q13)</f>
        <v>147.14250281733828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5</v>
      </c>
      <c r="Q6" s="541">
        <v>4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342.61422070739286</v>
      </c>
      <c r="G7" s="545"/>
      <c r="H7" s="546">
        <f>AVERAGE(D14:P14,Q14)</f>
        <v>133.55721564174397</v>
      </c>
      <c r="I7" s="547"/>
      <c r="J7" s="546">
        <f>AVERAGE(D31:E31,G31:H31)</f>
        <v>728.43912258178909</v>
      </c>
      <c r="K7" s="547"/>
      <c r="L7" s="548">
        <f>AVERAGE(K31:M31)</f>
        <v>803.7803751812263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0.91597541052505127</v>
      </c>
      <c r="G8" s="551"/>
      <c r="H8" s="550">
        <f>AVERAGE(D15:O15,P15:Q15)</f>
        <v>0.90325177689006175</v>
      </c>
      <c r="I8" s="551"/>
      <c r="J8" s="550">
        <f>AVERAGE(D32:E32,G32:H32)</f>
        <v>0.97767270682361374</v>
      </c>
      <c r="K8" s="551"/>
      <c r="L8" s="550">
        <f>AVERAGE(K32:M32)</f>
        <v>0.89308930575691792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81.073634522034936</v>
      </c>
      <c r="K13" s="19">
        <v>99.267830882352939</v>
      </c>
      <c r="L13" s="19">
        <v>80.56739362411632</v>
      </c>
      <c r="M13" s="19">
        <v>81.830154088926022</v>
      </c>
      <c r="N13" s="19">
        <v>88.025958482808335</v>
      </c>
      <c r="O13" s="19">
        <v>226.9047619047619</v>
      </c>
      <c r="P13" s="19">
        <v>227.19356643356642</v>
      </c>
      <c r="Q13" s="21">
        <v>150</v>
      </c>
    </row>
    <row r="14" spans="2:17" ht="39.950000000000003" customHeight="1">
      <c r="B14" s="525"/>
      <c r="C14" s="14" t="s">
        <v>42</v>
      </c>
      <c r="D14" s="19">
        <v>129.33435860356118</v>
      </c>
      <c r="E14" s="19">
        <v>104.1086590482312</v>
      </c>
      <c r="F14" s="19">
        <v>118.88964980096669</v>
      </c>
      <c r="G14" s="19">
        <v>285.78841262434617</v>
      </c>
      <c r="H14" s="19">
        <v>219.69775475397878</v>
      </c>
      <c r="I14" s="19">
        <v>78.766465534492454</v>
      </c>
      <c r="J14" s="19">
        <v>69.666504590953565</v>
      </c>
      <c r="K14" s="19">
        <v>84.977274487819201</v>
      </c>
      <c r="L14" s="19">
        <v>72.424687754171941</v>
      </c>
      <c r="M14" s="19">
        <v>73.719211525784019</v>
      </c>
      <c r="N14" s="19">
        <v>79.794765168327231</v>
      </c>
      <c r="O14" s="19">
        <v>191.51809249660036</v>
      </c>
      <c r="P14" s="19">
        <v>207.40629370629375</v>
      </c>
      <c r="Q14" s="9">
        <v>153.70888888888882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0.91720957123222824</v>
      </c>
      <c r="E15" s="10">
        <f t="shared" si="0"/>
        <v>0.88093178448232823</v>
      </c>
      <c r="F15" s="10">
        <f t="shared" si="0"/>
        <v>0.88546021174290845</v>
      </c>
      <c r="G15" s="10">
        <f t="shared" si="0"/>
        <v>0.90881531293598594</v>
      </c>
      <c r="H15" s="10">
        <f t="shared" si="0"/>
        <v>0.96117767704865709</v>
      </c>
      <c r="I15" s="10">
        <f t="shared" si="0"/>
        <v>0.88860797672581116</v>
      </c>
      <c r="J15" s="10">
        <f t="shared" si="0"/>
        <v>0.85929914209062586</v>
      </c>
      <c r="K15" s="10">
        <f t="shared" si="0"/>
        <v>0.85604040838295181</v>
      </c>
      <c r="L15" s="10">
        <f t="shared" si="0"/>
        <v>0.8989329863650074</v>
      </c>
      <c r="M15" s="10">
        <f t="shared" si="0"/>
        <v>0.90088076145710638</v>
      </c>
      <c r="N15" s="10">
        <f t="shared" si="0"/>
        <v>0.90649129579101739</v>
      </c>
      <c r="O15" s="10">
        <f t="shared" si="0"/>
        <v>0.84404615790736781</v>
      </c>
      <c r="P15" s="362">
        <f t="shared" si="0"/>
        <v>0.91290566437294496</v>
      </c>
      <c r="Q15" s="11">
        <f t="shared" si="0"/>
        <v>1.0247259259259254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0.36805555555555558</v>
      </c>
    </row>
    <row r="17" spans="2:23" ht="22.9" customHeight="1">
      <c r="B17" s="528"/>
      <c r="C17" s="360" t="s">
        <v>46</v>
      </c>
      <c r="D17" s="12">
        <v>0.70277777777777772</v>
      </c>
      <c r="E17" s="12">
        <v>0.6152777777777777</v>
      </c>
      <c r="F17" s="12">
        <v>0.62499999999999989</v>
      </c>
      <c r="G17" s="12">
        <v>0.59305555555555556</v>
      </c>
      <c r="H17" s="12">
        <v>0.62986111111111109</v>
      </c>
      <c r="I17" s="12">
        <v>0.63124999999999987</v>
      </c>
      <c r="J17" s="12">
        <v>0.68055555555555525</v>
      </c>
      <c r="K17" s="12">
        <v>0.69166666666666654</v>
      </c>
      <c r="L17" s="12">
        <v>0.85416666666666663</v>
      </c>
      <c r="M17" s="12">
        <v>0.98333333333333328</v>
      </c>
      <c r="N17" s="12">
        <v>0.99791666666666656</v>
      </c>
      <c r="O17" s="22">
        <v>0.81527777777777777</v>
      </c>
      <c r="P17" s="12">
        <v>0.47986111111111102</v>
      </c>
      <c r="Q17" s="363">
        <v>0.46875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>
        <v>1</v>
      </c>
      <c r="F20" s="365">
        <v>1</v>
      </c>
      <c r="G20" s="365" t="s">
        <v>49</v>
      </c>
      <c r="H20" s="365" t="s">
        <v>49</v>
      </c>
      <c r="I20" s="365" t="s">
        <v>49</v>
      </c>
      <c r="J20" s="365" t="s">
        <v>49</v>
      </c>
      <c r="K20" s="365">
        <v>1</v>
      </c>
      <c r="L20" s="365" t="s">
        <v>49</v>
      </c>
      <c r="M20" s="365">
        <v>1</v>
      </c>
      <c r="N20" s="365">
        <v>1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>
        <v>1</v>
      </c>
      <c r="E21" s="365" t="s">
        <v>49</v>
      </c>
      <c r="F21" s="365" t="s">
        <v>49</v>
      </c>
      <c r="G21" s="365" t="s">
        <v>49</v>
      </c>
      <c r="H21" s="365" t="s">
        <v>49</v>
      </c>
      <c r="I21" s="365" t="s">
        <v>49</v>
      </c>
      <c r="J21" s="365" t="s">
        <v>49</v>
      </c>
      <c r="K21" s="365">
        <v>1</v>
      </c>
      <c r="L21" s="365">
        <v>2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18.333333333333332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17.25</v>
      </c>
      <c r="J22" s="367">
        <v>17.888888888888889</v>
      </c>
      <c r="K22" s="367">
        <v>18</v>
      </c>
      <c r="L22" s="367">
        <v>17.714285714285715</v>
      </c>
      <c r="M22" s="367">
        <v>18.555555555555557</v>
      </c>
      <c r="N22" s="367">
        <v>17.111111111111111</v>
      </c>
      <c r="O22" s="367">
        <v>9.4285714285714288</v>
      </c>
      <c r="P22" s="367">
        <v>11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172.08522098816226</v>
      </c>
      <c r="E31" s="8">
        <v>813.62028301886801</v>
      </c>
      <c r="F31" s="8">
        <v>0</v>
      </c>
      <c r="G31" s="8">
        <v>964.42328299441874</v>
      </c>
      <c r="H31" s="376">
        <v>963.62770332570733</v>
      </c>
      <c r="I31" s="375">
        <v>0</v>
      </c>
      <c r="J31" s="8">
        <v>0</v>
      </c>
      <c r="K31" s="8">
        <v>584.13636363636454</v>
      </c>
      <c r="L31" s="8">
        <v>916.84242423217188</v>
      </c>
      <c r="M31" s="376">
        <v>910.36233767514238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0.78220554994619207</v>
      </c>
      <c r="E32" s="10">
        <f t="shared" si="1"/>
        <v>0.98620640365923395</v>
      </c>
      <c r="F32" s="10">
        <f t="shared" si="1"/>
        <v>0</v>
      </c>
      <c r="G32" s="10">
        <f t="shared" si="1"/>
        <v>1.0715814255493541</v>
      </c>
      <c r="H32" s="10">
        <f t="shared" si="1"/>
        <v>1.0706974481396747</v>
      </c>
      <c r="I32" s="375">
        <f t="shared" si="1"/>
        <v>0</v>
      </c>
      <c r="J32" s="10">
        <f t="shared" si="1"/>
        <v>0</v>
      </c>
      <c r="K32" s="10">
        <f t="shared" si="1"/>
        <v>0.64904040404040508</v>
      </c>
      <c r="L32" s="10">
        <f t="shared" si="1"/>
        <v>1.0187138047024131</v>
      </c>
      <c r="M32" s="11">
        <f t="shared" si="1"/>
        <v>1.011513708527936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2665.7142857143253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0.51041666666666663</v>
      </c>
      <c r="E34" s="12">
        <v>0.3527777777777778</v>
      </c>
      <c r="F34" s="12">
        <v>0</v>
      </c>
      <c r="G34" s="12">
        <v>1360.7142857142749</v>
      </c>
      <c r="H34" s="363">
        <v>0.44166666666666665</v>
      </c>
      <c r="I34" s="23">
        <v>0</v>
      </c>
      <c r="J34" s="12">
        <v>0</v>
      </c>
      <c r="K34" s="12">
        <v>0.82638888888888884</v>
      </c>
      <c r="L34" s="12">
        <v>46215.020833333336</v>
      </c>
      <c r="M34" s="13">
        <v>46215.017361111109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1E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4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8" tint="0.79998168889431442"/>
    <pageSetUpPr fitToPage="1"/>
  </sheetPr>
  <dimension ref="A1:R126"/>
  <sheetViews>
    <sheetView topLeftCell="A82" zoomScale="70" zoomScaleNormal="70" workbookViewId="0">
      <selection activeCell="G90" sqref="G90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72150</v>
      </c>
      <c r="F1" s="278" t="s">
        <v>4</v>
      </c>
      <c r="G1" s="279">
        <f>SUM(H5:H124)</f>
        <v>1360584.2840259736</v>
      </c>
      <c r="H1" s="280" t="s">
        <v>80</v>
      </c>
      <c r="I1" s="281">
        <f>+J16+J64+J24+J38+J51+J81+J100+J91+J57+J124+J111</f>
        <v>42.578571428571429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346</v>
      </c>
      <c r="B2" s="634"/>
      <c r="C2" s="283"/>
      <c r="D2" s="409" t="s">
        <v>84</v>
      </c>
      <c r="E2" s="284">
        <f>AVERAGE(L16,L24,L38,L51,L100,L111,L91)</f>
        <v>528.07863615289114</v>
      </c>
      <c r="F2" s="285" t="s">
        <v>85</v>
      </c>
      <c r="G2" s="286">
        <f>G1/E1</f>
        <v>18.85771703431703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669</v>
      </c>
      <c r="H5" s="291">
        <f>F5*G5</f>
        <v>17153.16</v>
      </c>
      <c r="I5" s="412"/>
      <c r="J5" s="292">
        <v>10</v>
      </c>
      <c r="K5" s="293">
        <f t="shared" ref="K5:K7" si="0">G5/P5*60</f>
        <v>1605.6000000000006</v>
      </c>
      <c r="L5" s="294">
        <f t="shared" ref="L5:L7" si="1">K5/J5</f>
        <v>160.56000000000006</v>
      </c>
      <c r="M5" s="295">
        <v>0.36805555555555558</v>
      </c>
      <c r="N5" s="295">
        <v>0.38541666666666669</v>
      </c>
      <c r="O5" s="289">
        <v>5</v>
      </c>
      <c r="P5" s="415">
        <f t="shared" ref="P5:P7" si="2">(N5-M5)*24*60</f>
        <v>24.999999999999993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1736</v>
      </c>
      <c r="H6" s="291">
        <f t="shared" ref="H6:H15" si="3">F6*G6</f>
        <v>51819.600000000006</v>
      </c>
      <c r="I6" s="412"/>
      <c r="J6" s="292">
        <v>12</v>
      </c>
      <c r="K6" s="293">
        <f t="shared" si="0"/>
        <v>1735.9999999999991</v>
      </c>
      <c r="L6" s="294">
        <f t="shared" si="1"/>
        <v>144.6666666666666</v>
      </c>
      <c r="M6" s="295">
        <v>0.3888888888888889</v>
      </c>
      <c r="N6" s="295">
        <v>0.43055555555555558</v>
      </c>
      <c r="O6" s="289">
        <v>5</v>
      </c>
      <c r="P6" s="415">
        <f t="shared" si="2"/>
        <v>60.000000000000028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1559</v>
      </c>
      <c r="H7" s="291">
        <f t="shared" si="3"/>
        <v>46021.68</v>
      </c>
      <c r="I7" s="412"/>
      <c r="J7" s="292">
        <v>12</v>
      </c>
      <c r="K7" s="293">
        <f t="shared" si="0"/>
        <v>1870.7999999999977</v>
      </c>
      <c r="L7" s="294">
        <f t="shared" si="1"/>
        <v>155.89999999999981</v>
      </c>
      <c r="M7" s="295">
        <v>0.43402777777777773</v>
      </c>
      <c r="N7" s="295">
        <v>0.46875</v>
      </c>
      <c r="O7" s="289">
        <v>5</v>
      </c>
      <c r="P7" s="415">
        <f t="shared" si="2"/>
        <v>50.000000000000064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1737.4666666666656</v>
      </c>
      <c r="L16" s="303">
        <f>AVERAGE(L5:L15)</f>
        <v>153.70888888888882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1736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1602.4615384615392</v>
      </c>
      <c r="L17" s="294">
        <f>K17/J17</f>
        <v>178.05128205128213</v>
      </c>
      <c r="M17" s="295">
        <v>0.17361111111111113</v>
      </c>
      <c r="N17" s="295">
        <v>0.21875</v>
      </c>
      <c r="O17" s="289">
        <v>10</v>
      </c>
      <c r="P17" s="415">
        <f>(N17-M17)*24*60</f>
        <v>64.999999999999972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1559</v>
      </c>
      <c r="H18" s="291">
        <f t="shared" si="4"/>
        <v>0</v>
      </c>
      <c r="I18" s="412"/>
      <c r="J18" s="292">
        <v>9</v>
      </c>
      <c r="K18" s="293">
        <f t="shared" si="5"/>
        <v>1558.9999999999991</v>
      </c>
      <c r="L18" s="294">
        <f t="shared" ref="L18:L20" si="6">K18/J18</f>
        <v>173.22222222222211</v>
      </c>
      <c r="M18" s="295">
        <v>0.22222222222222221</v>
      </c>
      <c r="N18" s="295">
        <v>0.2638888888888889</v>
      </c>
      <c r="O18" s="289">
        <v>5</v>
      </c>
      <c r="P18" s="415">
        <f t="shared" ref="P18:P20" si="7">(N18-M18)*24*60</f>
        <v>60.000000000000028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2881</v>
      </c>
      <c r="H19" s="291">
        <f t="shared" si="4"/>
        <v>56554.03</v>
      </c>
      <c r="I19" s="412"/>
      <c r="J19" s="292">
        <v>15</v>
      </c>
      <c r="K19" s="293">
        <f t="shared" si="5"/>
        <v>2033.6470588235293</v>
      </c>
      <c r="L19" s="294">
        <f t="shared" si="6"/>
        <v>135.57647058823528</v>
      </c>
      <c r="M19" s="295">
        <v>0.2673611111111111</v>
      </c>
      <c r="N19" s="295">
        <v>0.3263888888888889</v>
      </c>
      <c r="O19" s="289">
        <v>5</v>
      </c>
      <c r="P19" s="415">
        <f t="shared" si="7"/>
        <v>85.000000000000014</v>
      </c>
      <c r="Q19" s="296">
        <v>0.3263888888888889</v>
      </c>
      <c r="R19" s="296">
        <v>0.36805555555555558</v>
      </c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1847</v>
      </c>
      <c r="H20" s="291">
        <f t="shared" si="4"/>
        <v>67323.150000000009</v>
      </c>
      <c r="I20" s="412"/>
      <c r="J20" s="292">
        <v>10</v>
      </c>
      <c r="K20" s="293">
        <f t="shared" si="5"/>
        <v>2014.9090909090951</v>
      </c>
      <c r="L20" s="294">
        <f t="shared" si="6"/>
        <v>201.4909090909095</v>
      </c>
      <c r="M20" s="295">
        <v>0.47222222222222227</v>
      </c>
      <c r="N20" s="295">
        <v>0.51041666666666663</v>
      </c>
      <c r="O20" s="289">
        <v>5</v>
      </c>
      <c r="P20" s="415">
        <f t="shared" si="7"/>
        <v>54.999999999999886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1802.5044220485406</v>
      </c>
      <c r="L24" s="303">
        <f>AVERAGE(L17:L23)</f>
        <v>172.08522098816226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1276</v>
      </c>
      <c r="H25" s="291">
        <f t="shared" ref="H25:H37" si="8">F25*G25</f>
        <v>23644.280000000002</v>
      </c>
      <c r="I25" s="412"/>
      <c r="J25" s="292">
        <v>3</v>
      </c>
      <c r="K25" s="293">
        <f t="shared" ref="K25:K28" si="9">G25/P25*60</f>
        <v>2734.2857142857165</v>
      </c>
      <c r="L25" s="294">
        <f t="shared" ref="L25:L28" si="10">K25/J25</f>
        <v>911.42857142857213</v>
      </c>
      <c r="M25" s="295">
        <v>0.18055555555555555</v>
      </c>
      <c r="N25" s="295">
        <v>0.19999999999999998</v>
      </c>
      <c r="O25" s="289">
        <v>20</v>
      </c>
      <c r="P25" s="415">
        <f t="shared" ref="P25:P28" si="11">(N25-M25)*24*60</f>
        <v>27.999999999999979</v>
      </c>
      <c r="Q25" s="296">
        <v>0.19999999999999998</v>
      </c>
      <c r="R25" s="296">
        <v>0.24166666666666667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611</v>
      </c>
      <c r="H26" s="291">
        <f t="shared" si="8"/>
        <v>9183.33</v>
      </c>
      <c r="I26" s="412"/>
      <c r="J26" s="292">
        <v>4</v>
      </c>
      <c r="K26" s="293">
        <f t="shared" si="9"/>
        <v>2618.5714285714375</v>
      </c>
      <c r="L26" s="294">
        <f t="shared" si="10"/>
        <v>654.64285714285938</v>
      </c>
      <c r="M26" s="295">
        <v>0.2590277777777778</v>
      </c>
      <c r="N26" s="295">
        <v>0.26874999999999999</v>
      </c>
      <c r="O26" s="289">
        <v>25</v>
      </c>
      <c r="P26" s="415">
        <f t="shared" si="11"/>
        <v>13.99999999999995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2445</v>
      </c>
      <c r="H27" s="291">
        <f t="shared" si="8"/>
        <v>44450.1</v>
      </c>
      <c r="I27" s="412"/>
      <c r="J27" s="292">
        <v>4</v>
      </c>
      <c r="K27" s="293">
        <f t="shared" si="9"/>
        <v>2767.9245283018845</v>
      </c>
      <c r="L27" s="294">
        <f t="shared" si="10"/>
        <v>691.98113207547112</v>
      </c>
      <c r="M27" s="295">
        <v>0.28263888888888888</v>
      </c>
      <c r="N27" s="295">
        <v>0.31944444444444448</v>
      </c>
      <c r="O27" s="289">
        <v>20</v>
      </c>
      <c r="P27" s="415">
        <f t="shared" si="11"/>
        <v>53.00000000000005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1395</v>
      </c>
      <c r="H28" s="291">
        <f t="shared" si="8"/>
        <v>34777.35</v>
      </c>
      <c r="I28" s="412"/>
      <c r="J28" s="292">
        <v>3</v>
      </c>
      <c r="K28" s="293">
        <f t="shared" si="9"/>
        <v>2989.2857142857079</v>
      </c>
      <c r="L28" s="294">
        <f t="shared" si="10"/>
        <v>996.42857142856928</v>
      </c>
      <c r="M28" s="295">
        <v>0.33333333333333331</v>
      </c>
      <c r="N28" s="295">
        <v>0.3527777777777778</v>
      </c>
      <c r="O28" s="289">
        <v>20</v>
      </c>
      <c r="P28" s="415">
        <f t="shared" si="11"/>
        <v>28.00000000000006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2777.5168463611867</v>
      </c>
      <c r="L38" s="303">
        <f>AVERAGE(L25:L37)</f>
        <v>813.62028301886801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730</v>
      </c>
      <c r="H52" s="291">
        <f>F52*G52</f>
        <v>13271.4</v>
      </c>
      <c r="I52" s="412"/>
      <c r="J52" s="292">
        <v>3</v>
      </c>
      <c r="K52" s="293">
        <f>G52/P52*60</f>
        <v>3128.5714285714221</v>
      </c>
      <c r="L52" s="294">
        <f>K52/J52</f>
        <v>1042.8571428571406</v>
      </c>
      <c r="M52" s="295">
        <v>0.30555555555555552</v>
      </c>
      <c r="N52" s="295">
        <v>0.31527777777777777</v>
      </c>
      <c r="O52" s="293">
        <v>20</v>
      </c>
      <c r="P52" s="415">
        <f>(N52-M52)*24*60</f>
        <v>14.00000000000003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635</v>
      </c>
      <c r="H53" s="291">
        <f t="shared" ref="H53:H116" si="13">F53*G53</f>
        <v>15894.050000000001</v>
      </c>
      <c r="I53" s="412"/>
      <c r="J53" s="292">
        <v>4</v>
      </c>
      <c r="K53" s="293">
        <f t="shared" ref="K53:K59" si="14">G53/P53*60</f>
        <v>5442.8571428570995</v>
      </c>
      <c r="L53" s="294">
        <f t="shared" ref="L53:L59" si="15">K53/J53</f>
        <v>1360.7142857142749</v>
      </c>
      <c r="M53" s="295">
        <v>0.32916666666666666</v>
      </c>
      <c r="N53" s="295">
        <v>0.33402777777777781</v>
      </c>
      <c r="O53" s="293">
        <v>20</v>
      </c>
      <c r="P53" s="415">
        <f t="shared" ref="P53:P59" si="16">(N53-M53)*24*60</f>
        <v>7.0000000000000551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563</v>
      </c>
      <c r="H54" s="291">
        <f t="shared" si="13"/>
        <v>13973.66</v>
      </c>
      <c r="I54" s="412"/>
      <c r="J54" s="292">
        <v>4</v>
      </c>
      <c r="K54" s="293">
        <f t="shared" si="14"/>
        <v>3070.9090909090796</v>
      </c>
      <c r="L54" s="294">
        <f t="shared" si="15"/>
        <v>767.72727272726991</v>
      </c>
      <c r="M54" s="295">
        <v>0.34791666666666665</v>
      </c>
      <c r="N54" s="295">
        <v>0.35555555555555557</v>
      </c>
      <c r="O54" s="293">
        <v>20</v>
      </c>
      <c r="P54" s="415">
        <f t="shared" si="16"/>
        <v>11.000000000000041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311</v>
      </c>
      <c r="H55" s="291">
        <f t="shared" si="13"/>
        <v>7376.92</v>
      </c>
      <c r="I55" s="412"/>
      <c r="J55" s="292">
        <v>4</v>
      </c>
      <c r="K55" s="293">
        <f t="shared" si="14"/>
        <v>2665.7142857143253</v>
      </c>
      <c r="L55" s="294">
        <f t="shared" si="15"/>
        <v>666.42857142858134</v>
      </c>
      <c r="M55" s="295">
        <v>0.36944444444444446</v>
      </c>
      <c r="N55" s="295">
        <v>0.3743055555555555</v>
      </c>
      <c r="O55" s="293">
        <v>20</v>
      </c>
      <c r="P55" s="415">
        <f t="shared" si="16"/>
        <v>6.9999999999998952</v>
      </c>
      <c r="Q55" s="296">
        <v>0.3743055555555555</v>
      </c>
      <c r="R55" s="296">
        <v>0.41597222222222219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815</v>
      </c>
      <c r="H56" s="291">
        <f t="shared" si="13"/>
        <v>24450</v>
      </c>
      <c r="I56" s="412"/>
      <c r="J56" s="292">
        <v>4</v>
      </c>
      <c r="K56" s="293">
        <f t="shared" si="14"/>
        <v>3056.2500000000105</v>
      </c>
      <c r="L56" s="294">
        <f t="shared" si="15"/>
        <v>764.06250000000261</v>
      </c>
      <c r="M56" s="295">
        <v>0.43333333333333335</v>
      </c>
      <c r="N56" s="295">
        <v>0.44444444444444442</v>
      </c>
      <c r="O56" s="293">
        <v>25</v>
      </c>
      <c r="P56" s="415">
        <f t="shared" si="16"/>
        <v>15.999999999999943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312</v>
      </c>
      <c r="H57" s="291">
        <f t="shared" si="13"/>
        <v>7862.4</v>
      </c>
      <c r="I57" s="412"/>
      <c r="J57" s="292">
        <v>3</v>
      </c>
      <c r="K57" s="293">
        <f t="shared" si="14"/>
        <v>3120.0000000000109</v>
      </c>
      <c r="L57" s="294">
        <f t="shared" si="15"/>
        <v>1040.0000000000036</v>
      </c>
      <c r="M57" s="295">
        <v>0.45833333333333331</v>
      </c>
      <c r="N57" s="295">
        <v>0.46249999999999997</v>
      </c>
      <c r="O57" s="293">
        <v>20</v>
      </c>
      <c r="P57" s="415">
        <f t="shared" si="16"/>
        <v>5.9999999999999787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974</v>
      </c>
      <c r="H58" s="291">
        <f t="shared" si="13"/>
        <v>20181.28</v>
      </c>
      <c r="I58" s="412"/>
      <c r="J58" s="292">
        <v>3</v>
      </c>
      <c r="K58" s="293">
        <f t="shared" si="14"/>
        <v>3075.7894736842218</v>
      </c>
      <c r="L58" s="294">
        <f t="shared" si="15"/>
        <v>1025.2631578947405</v>
      </c>
      <c r="M58" s="295">
        <v>0.47638888888888892</v>
      </c>
      <c r="N58" s="295">
        <v>0.48958333333333331</v>
      </c>
      <c r="O58" s="293">
        <v>20</v>
      </c>
      <c r="P58" s="415">
        <f t="shared" si="16"/>
        <v>18.999999999999932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1258</v>
      </c>
      <c r="H59" s="291">
        <f t="shared" si="13"/>
        <v>21474.06</v>
      </c>
      <c r="I59" s="412"/>
      <c r="J59" s="292">
        <v>3</v>
      </c>
      <c r="K59" s="293">
        <f t="shared" si="14"/>
        <v>3145.0000000000114</v>
      </c>
      <c r="L59" s="294">
        <f t="shared" si="15"/>
        <v>1048.3333333333371</v>
      </c>
      <c r="M59" s="295">
        <v>0.50347222222222221</v>
      </c>
      <c r="N59" s="295">
        <v>0.52013888888888882</v>
      </c>
      <c r="O59" s="293">
        <v>20</v>
      </c>
      <c r="P59" s="415">
        <f t="shared" si="16"/>
        <v>23.999999999999915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3338.1364277170223</v>
      </c>
      <c r="L64" s="303">
        <f>AVERAGE(L52:L63)</f>
        <v>964.42328299441874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474</v>
      </c>
      <c r="H65" s="291">
        <f>F65*G65</f>
        <v>10561.581818181818</v>
      </c>
      <c r="I65" s="412"/>
      <c r="J65" s="292">
        <v>4</v>
      </c>
      <c r="K65" s="293">
        <f t="shared" ref="K65:K70" si="17">G65/P65*60</f>
        <v>3159.9999999999973</v>
      </c>
      <c r="L65" s="294">
        <f t="shared" ref="L65:L70" si="18">K65/J65</f>
        <v>789.99999999999932</v>
      </c>
      <c r="M65" s="295">
        <v>0.18055555555555555</v>
      </c>
      <c r="N65" s="295">
        <v>0.18680555555555556</v>
      </c>
      <c r="O65" s="293">
        <v>20</v>
      </c>
      <c r="P65" s="415">
        <f>(N65-M65)*24*60</f>
        <v>9.0000000000000071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2356</v>
      </c>
      <c r="H66" s="291">
        <f t="shared" ref="H66:H74" si="19">F66*G66</f>
        <v>33054.68</v>
      </c>
      <c r="I66" s="412"/>
      <c r="J66" s="292">
        <v>3</v>
      </c>
      <c r="K66" s="293">
        <f t="shared" si="17"/>
        <v>3141.333333333333</v>
      </c>
      <c r="L66" s="294">
        <f t="shared" si="18"/>
        <v>1047.1111111111111</v>
      </c>
      <c r="M66" s="295">
        <v>0.20069444444444443</v>
      </c>
      <c r="N66" s="295">
        <v>0.23194444444444443</v>
      </c>
      <c r="O66" s="293">
        <v>20</v>
      </c>
      <c r="P66" s="415">
        <f t="shared" ref="P66:P70" si="20">(N66-M66)*24*60</f>
        <v>45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1201</v>
      </c>
      <c r="H67" s="291">
        <f t="shared" si="19"/>
        <v>21834.18</v>
      </c>
      <c r="I67" s="412"/>
      <c r="J67" s="292">
        <v>3</v>
      </c>
      <c r="K67" s="293">
        <f t="shared" si="17"/>
        <v>3133.0434782608695</v>
      </c>
      <c r="L67" s="294">
        <f t="shared" si="18"/>
        <v>1044.3478260869565</v>
      </c>
      <c r="M67" s="295">
        <v>0.24583333333333335</v>
      </c>
      <c r="N67" s="295">
        <v>0.26180555555555557</v>
      </c>
      <c r="O67" s="293">
        <v>20</v>
      </c>
      <c r="P67" s="415">
        <f t="shared" si="20"/>
        <v>23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1202</v>
      </c>
      <c r="H68" s="291">
        <f t="shared" si="19"/>
        <v>21504.872727272726</v>
      </c>
      <c r="I68" s="412"/>
      <c r="J68" s="292">
        <v>3</v>
      </c>
      <c r="K68" s="293">
        <f t="shared" si="17"/>
        <v>3135.6521739130435</v>
      </c>
      <c r="L68" s="294">
        <f t="shared" si="18"/>
        <v>1045.2173913043478</v>
      </c>
      <c r="M68" s="295">
        <v>0.27569444444444446</v>
      </c>
      <c r="N68" s="295">
        <v>0.29166666666666669</v>
      </c>
      <c r="O68" s="293">
        <v>20</v>
      </c>
      <c r="P68" s="415">
        <f t="shared" si="20"/>
        <v>23</v>
      </c>
      <c r="Q68" s="296">
        <v>0.29166666666666669</v>
      </c>
      <c r="R68" s="296">
        <v>0.33333333333333331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2313</v>
      </c>
      <c r="H69" s="291">
        <f t="shared" si="19"/>
        <v>38534.58</v>
      </c>
      <c r="I69" s="412"/>
      <c r="J69" s="292">
        <v>4</v>
      </c>
      <c r="K69" s="293">
        <f t="shared" si="17"/>
        <v>3154.0909090909026</v>
      </c>
      <c r="L69" s="294">
        <f t="shared" si="18"/>
        <v>788.52272727272566</v>
      </c>
      <c r="M69" s="295">
        <v>0.35069444444444442</v>
      </c>
      <c r="N69" s="295">
        <v>0.38125000000000003</v>
      </c>
      <c r="O69" s="293">
        <v>25</v>
      </c>
      <c r="P69" s="415">
        <f t="shared" si="20"/>
        <v>44.000000000000085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3573</v>
      </c>
      <c r="H70" s="291">
        <f t="shared" si="19"/>
        <v>51042.85714285713</v>
      </c>
      <c r="I70" s="412"/>
      <c r="J70" s="292">
        <v>3</v>
      </c>
      <c r="K70" s="293">
        <f t="shared" si="17"/>
        <v>3199.7014925373132</v>
      </c>
      <c r="L70" s="294">
        <f t="shared" si="18"/>
        <v>1066.5671641791043</v>
      </c>
      <c r="M70" s="295">
        <v>0.39513888888888887</v>
      </c>
      <c r="N70" s="295">
        <v>0.44166666666666665</v>
      </c>
      <c r="O70" s="293">
        <v>20</v>
      </c>
      <c r="P70" s="415">
        <f t="shared" si="20"/>
        <v>67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3153.9702311892433</v>
      </c>
      <c r="L75" s="303">
        <f>AVERAGE(L65:L74)</f>
        <v>963.62770332570733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1260</v>
      </c>
      <c r="H92" s="291">
        <f t="shared" ref="H92:H99" si="22">F92*G92</f>
        <v>30920.399999999998</v>
      </c>
      <c r="I92" s="412"/>
      <c r="J92" s="292">
        <v>3</v>
      </c>
      <c r="K92" s="293">
        <f>G92/P92*60</f>
        <v>2159.9999999999977</v>
      </c>
      <c r="L92" s="294">
        <f t="shared" ref="L92:L94" si="23">K92/J92</f>
        <v>719.9999999999992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654</v>
      </c>
      <c r="H93" s="291">
        <f t="shared" si="22"/>
        <v>15218.58</v>
      </c>
      <c r="I93" s="412"/>
      <c r="J93" s="292">
        <v>4</v>
      </c>
      <c r="K93" s="293">
        <f t="shared" ref="K93:K94" si="24">G93/P93*60</f>
        <v>1962.000000000007</v>
      </c>
      <c r="L93" s="294">
        <f t="shared" si="23"/>
        <v>490.50000000000176</v>
      </c>
      <c r="M93" s="295">
        <v>0.76041666666666663</v>
      </c>
      <c r="N93" s="295">
        <v>0.77430555555555547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1987</v>
      </c>
      <c r="H94" s="291">
        <f t="shared" si="22"/>
        <v>48343.71</v>
      </c>
      <c r="I94" s="412"/>
      <c r="J94" s="292">
        <v>4</v>
      </c>
      <c r="K94" s="293">
        <f t="shared" si="24"/>
        <v>2167.6363636363717</v>
      </c>
      <c r="L94" s="294">
        <f t="shared" si="23"/>
        <v>541.90909090909292</v>
      </c>
      <c r="M94" s="295">
        <v>0.78819444444444453</v>
      </c>
      <c r="N94" s="295">
        <v>0.82638888888888884</v>
      </c>
      <c r="O94" s="289">
        <v>20</v>
      </c>
      <c r="P94" s="415">
        <f>(N94-M94)*24*60</f>
        <v>54.999999999999801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2096.5454545454591</v>
      </c>
      <c r="L100" s="303">
        <f>AVERAGE(L92:L99)</f>
        <v>584.13636363636454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828</v>
      </c>
      <c r="H101" s="291">
        <f t="shared" ref="H101:H110" si="25">F101*G101</f>
        <v>20724.84</v>
      </c>
      <c r="I101" s="412"/>
      <c r="J101" s="292">
        <v>4</v>
      </c>
      <c r="K101" s="293">
        <f>G101/P101*60</f>
        <v>3312.0000000000118</v>
      </c>
      <c r="L101" s="294">
        <f t="shared" ref="L101:L105" si="26">K101/J101</f>
        <v>828.00000000000296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2812</v>
      </c>
      <c r="H102" s="291">
        <f t="shared" si="25"/>
        <v>80338.84</v>
      </c>
      <c r="I102" s="412"/>
      <c r="J102" s="292">
        <v>3</v>
      </c>
      <c r="K102" s="293">
        <f t="shared" ref="K102:K105" si="28">G102/P102*60</f>
        <v>3067.6363636363658</v>
      </c>
      <c r="L102" s="294">
        <f t="shared" si="26"/>
        <v>1022.5454545454553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1437</v>
      </c>
      <c r="H103" s="291">
        <f t="shared" si="25"/>
        <v>35666.340000000004</v>
      </c>
      <c r="I103" s="412"/>
      <c r="J103" s="292">
        <v>4</v>
      </c>
      <c r="K103" s="293">
        <f t="shared" si="28"/>
        <v>2873.999999999995</v>
      </c>
      <c r="L103" s="294">
        <f t="shared" si="26"/>
        <v>718.49999999999875</v>
      </c>
      <c r="M103" s="295">
        <v>0.84027777777777779</v>
      </c>
      <c r="N103" s="295">
        <v>0.86111111111111116</v>
      </c>
      <c r="O103" s="289">
        <v>20</v>
      </c>
      <c r="P103" s="293">
        <f t="shared" si="27"/>
        <v>30.000000000000053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1513</v>
      </c>
      <c r="H104" s="291">
        <f t="shared" si="25"/>
        <v>45390</v>
      </c>
      <c r="I104" s="412"/>
      <c r="J104" s="292">
        <v>3</v>
      </c>
      <c r="K104" s="293">
        <f t="shared" si="28"/>
        <v>3025.9999999999945</v>
      </c>
      <c r="L104" s="294">
        <f t="shared" si="26"/>
        <v>1008.6666666666648</v>
      </c>
      <c r="M104" s="295">
        <v>0.875</v>
      </c>
      <c r="N104" s="295">
        <v>0.89583333333333337</v>
      </c>
      <c r="O104" s="289">
        <v>20</v>
      </c>
      <c r="P104" s="293">
        <f>(N104-M104)*24*60</f>
        <v>30.000000000000053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8052</v>
      </c>
      <c r="H105" s="291">
        <f t="shared" si="25"/>
        <v>115028.57142857141</v>
      </c>
      <c r="I105" s="412"/>
      <c r="J105" s="292">
        <v>3</v>
      </c>
      <c r="K105" s="293">
        <f t="shared" si="28"/>
        <v>3019.4999998462117</v>
      </c>
      <c r="L105" s="294">
        <f t="shared" si="26"/>
        <v>1006.4999999487372</v>
      </c>
      <c r="M105" s="295">
        <v>46214.909722222219</v>
      </c>
      <c r="N105" s="295">
        <v>46215.020833333336</v>
      </c>
      <c r="O105" s="289">
        <v>20</v>
      </c>
      <c r="P105" s="293">
        <f>(N105-M105)*24*60</f>
        <v>160.00000000814907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5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5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3059.827272696516</v>
      </c>
      <c r="L111" s="303">
        <f>AVERAGE(L101:L110)</f>
        <v>916.84242423217188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1091</v>
      </c>
      <c r="H112" s="329">
        <f t="shared" si="13"/>
        <v>18219.7</v>
      </c>
      <c r="I112" s="412"/>
      <c r="J112" s="292">
        <v>3</v>
      </c>
      <c r="K112" s="293">
        <f t="shared" ref="K112:K118" si="29">G112/P112*60</f>
        <v>3272.9999999999854</v>
      </c>
      <c r="L112" s="294">
        <f t="shared" ref="L112:L118" si="30">K112/J112</f>
        <v>1090.9999999999952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3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987</v>
      </c>
      <c r="H113" s="329">
        <f t="shared" si="13"/>
        <v>17943.66</v>
      </c>
      <c r="I113" s="412"/>
      <c r="J113" s="292">
        <v>4</v>
      </c>
      <c r="K113" s="293">
        <f t="shared" si="29"/>
        <v>2961.0000000000105</v>
      </c>
      <c r="L113" s="294">
        <f t="shared" si="30"/>
        <v>740.25000000000261</v>
      </c>
      <c r="M113" s="295">
        <v>0.75</v>
      </c>
      <c r="N113" s="295">
        <v>0.76388888888888884</v>
      </c>
      <c r="O113" s="289">
        <v>20</v>
      </c>
      <c r="P113" s="415">
        <f t="shared" si="3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1076</v>
      </c>
      <c r="H114" s="329">
        <f t="shared" si="13"/>
        <v>19561.68</v>
      </c>
      <c r="I114" s="412"/>
      <c r="J114" s="292">
        <v>3</v>
      </c>
      <c r="K114" s="293">
        <f t="shared" si="29"/>
        <v>3228.0000000000114</v>
      </c>
      <c r="L114" s="294">
        <f t="shared" si="30"/>
        <v>1076.0000000000039</v>
      </c>
      <c r="M114" s="295">
        <v>0.77777777777777779</v>
      </c>
      <c r="N114" s="295">
        <v>0.79166666666666663</v>
      </c>
      <c r="O114" s="289">
        <v>20</v>
      </c>
      <c r="P114" s="415">
        <f t="shared" si="3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5369</v>
      </c>
      <c r="H115" s="329">
        <f t="shared" si="13"/>
        <v>89447.54</v>
      </c>
      <c r="I115" s="412"/>
      <c r="J115" s="292">
        <v>4</v>
      </c>
      <c r="K115" s="293">
        <f t="shared" si="29"/>
        <v>2928.5454545454477</v>
      </c>
      <c r="L115" s="294">
        <f t="shared" si="30"/>
        <v>732.13636363636192</v>
      </c>
      <c r="M115" s="295">
        <v>0.80555555555555547</v>
      </c>
      <c r="N115" s="295">
        <v>0.88194444444444453</v>
      </c>
      <c r="O115" s="289">
        <v>20</v>
      </c>
      <c r="P115" s="415">
        <f t="shared" si="31"/>
        <v>110.00000000000026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1023</v>
      </c>
      <c r="H116" s="329">
        <f t="shared" si="13"/>
        <v>22794.3</v>
      </c>
      <c r="I116" s="412"/>
      <c r="J116" s="292">
        <v>4</v>
      </c>
      <c r="K116" s="293">
        <f t="shared" si="29"/>
        <v>3069.0000000000109</v>
      </c>
      <c r="L116" s="294">
        <f t="shared" si="30"/>
        <v>767.25000000000273</v>
      </c>
      <c r="M116" s="295">
        <v>0.89583333333333337</v>
      </c>
      <c r="N116" s="331">
        <v>0.90972222222222221</v>
      </c>
      <c r="O116" s="289">
        <v>20</v>
      </c>
      <c r="P116" s="415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3609</v>
      </c>
      <c r="H117" s="329">
        <f t="shared" ref="H117:H123" si="32">F117*G117</f>
        <v>64568.290909090909</v>
      </c>
      <c r="I117" s="412"/>
      <c r="J117" s="292">
        <v>3</v>
      </c>
      <c r="K117" s="293">
        <f t="shared" si="29"/>
        <v>2887.2000002688915</v>
      </c>
      <c r="L117" s="294">
        <f t="shared" si="30"/>
        <v>962.40000008963045</v>
      </c>
      <c r="M117" s="295">
        <v>46214.965277777781</v>
      </c>
      <c r="N117" s="295">
        <v>46215.017361111109</v>
      </c>
      <c r="O117" s="293">
        <v>20</v>
      </c>
      <c r="P117" s="415">
        <f t="shared" si="31"/>
        <v>74.999999993015081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6021</v>
      </c>
      <c r="H118" s="329">
        <f t="shared" si="32"/>
        <v>84474.62999999999</v>
      </c>
      <c r="I118" s="412"/>
      <c r="J118" s="292">
        <v>3</v>
      </c>
      <c r="K118" s="293">
        <f t="shared" si="29"/>
        <v>3010.5</v>
      </c>
      <c r="L118" s="294">
        <f t="shared" si="30"/>
        <v>1003.5</v>
      </c>
      <c r="M118" s="295">
        <v>3.125E-2</v>
      </c>
      <c r="N118" s="295">
        <v>0.11458333333333333</v>
      </c>
      <c r="O118" s="293">
        <v>20</v>
      </c>
      <c r="P118" s="415">
        <f t="shared" si="31"/>
        <v>120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3051.0350649734796</v>
      </c>
      <c r="L124" s="303">
        <f>AVERAGE(L112:L123)</f>
        <v>910.36233767514238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L10" sqref="L10"/>
      <selection activeCell="AD24" sqref="AD2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164312.68</v>
      </c>
      <c r="F1" s="421" t="s">
        <v>4</v>
      </c>
      <c r="G1" s="30">
        <f>SUM(H5:H173)</f>
        <v>6567459.5264721867</v>
      </c>
      <c r="H1" s="417" t="s">
        <v>166</v>
      </c>
      <c r="I1" s="31">
        <f>M17+M30+M43+M56+M69+M82+M95+M108+M121+M134+M147+M160+M173</f>
        <v>190.88174603174605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347</v>
      </c>
      <c r="B2" s="446"/>
      <c r="C2" s="420"/>
      <c r="D2" s="420" t="s">
        <v>84</v>
      </c>
      <c r="E2" s="34">
        <f>AVERAGE(O17,O30,O43,O56,O69,O82,O95,O108,O121,O134,O147,O160,O173)</f>
        <v>132.00708693042512</v>
      </c>
      <c r="F2" s="35" t="s">
        <v>85</v>
      </c>
      <c r="G2" s="36">
        <f>G1/E1</f>
        <v>39.969280073042363</v>
      </c>
      <c r="H2" s="417" t="s">
        <v>176</v>
      </c>
      <c r="I2" s="417">
        <f>COUNT(I5:I173)</f>
        <v>7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7224</v>
      </c>
      <c r="H5" s="45">
        <f t="shared" ref="H5:H16" si="0">F5*G5</f>
        <v>273283.92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0" si="1">G5/W5*60</f>
        <v>2381.5384615384614</v>
      </c>
      <c r="O5" s="47">
        <f t="shared" ref="O5:O10" si="2">N5/M5</f>
        <v>119.07692307692307</v>
      </c>
      <c r="P5" s="48">
        <f t="shared" ref="P5:P10" si="3">M5-J5</f>
        <v>0</v>
      </c>
      <c r="Q5" s="49">
        <f t="shared" ref="Q5:Q10" si="4">O5-L5</f>
        <v>-0.92307692307693401</v>
      </c>
      <c r="R5" s="425">
        <f t="shared" ref="R5:R10" si="5">O5/L5</f>
        <v>0.99230769230769222</v>
      </c>
      <c r="S5" s="459">
        <f>R17</f>
        <v>0.91720957123222824</v>
      </c>
      <c r="T5" s="89">
        <v>0.25</v>
      </c>
      <c r="U5" s="89">
        <v>0.37638888888888888</v>
      </c>
      <c r="V5" s="421">
        <v>5</v>
      </c>
      <c r="W5" s="418">
        <f>(U5-T5)*24*60</f>
        <v>182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-18.461538461538566</v>
      </c>
      <c r="AG5" s="425">
        <f t="shared" ref="AG5:AG70" si="7">N5/K5</f>
        <v>0.99230769230769222</v>
      </c>
      <c r="AH5" s="459">
        <f>AG17</f>
        <v>0.9151750707146501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4146</v>
      </c>
      <c r="H6" s="45">
        <f t="shared" si="0"/>
        <v>171685.86</v>
      </c>
      <c r="I6" s="418"/>
      <c r="J6" s="46">
        <v>19</v>
      </c>
      <c r="K6" s="44">
        <v>2571</v>
      </c>
      <c r="L6" s="47">
        <v>135.31578947368422</v>
      </c>
      <c r="M6" s="419">
        <v>20</v>
      </c>
      <c r="N6" s="44">
        <f t="shared" si="1"/>
        <v>2201.4159292035397</v>
      </c>
      <c r="O6" s="47">
        <f t="shared" si="2"/>
        <v>110.07079646017698</v>
      </c>
      <c r="P6" s="48">
        <f t="shared" si="3"/>
        <v>1</v>
      </c>
      <c r="Q6" s="49">
        <f t="shared" si="4"/>
        <v>-25.244993013507241</v>
      </c>
      <c r="R6" s="425">
        <f t="shared" si="5"/>
        <v>0.81343645769870188</v>
      </c>
      <c r="S6" s="459"/>
      <c r="T6" s="89">
        <v>0.3923611111111111</v>
      </c>
      <c r="U6" s="89">
        <v>0.47083333333333333</v>
      </c>
      <c r="V6" s="421">
        <v>23</v>
      </c>
      <c r="W6" s="418">
        <f t="shared" ref="W6:W17" si="8">(U6-T6)*24*60</f>
        <v>113</v>
      </c>
      <c r="X6" s="53">
        <v>0.38055555555555554</v>
      </c>
      <c r="Y6" s="53">
        <v>0.39166666666666666</v>
      </c>
      <c r="Z6" s="54"/>
      <c r="AA6" s="54"/>
      <c r="AB6" s="447"/>
      <c r="AC6" s="447"/>
      <c r="AD6" s="435"/>
      <c r="AE6" s="435">
        <v>1</v>
      </c>
      <c r="AF6" s="48">
        <f t="shared" si="6"/>
        <v>-369.58407079646031</v>
      </c>
      <c r="AG6" s="425">
        <f t="shared" si="7"/>
        <v>0.85624890284073885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3516</v>
      </c>
      <c r="H7" s="45">
        <f t="shared" si="0"/>
        <v>126189.24</v>
      </c>
      <c r="I7" s="418"/>
      <c r="J7" s="46">
        <v>18</v>
      </c>
      <c r="K7" s="44">
        <v>2571</v>
      </c>
      <c r="L7" s="47">
        <v>142.83333333333334</v>
      </c>
      <c r="M7" s="419">
        <v>17</v>
      </c>
      <c r="N7" s="44">
        <f t="shared" si="1"/>
        <v>2344</v>
      </c>
      <c r="O7" s="47">
        <f t="shared" si="2"/>
        <v>137.88235294117646</v>
      </c>
      <c r="P7" s="48">
        <f t="shared" si="3"/>
        <v>-1</v>
      </c>
      <c r="Q7" s="49">
        <f t="shared" si="4"/>
        <v>-4.9509803921568789</v>
      </c>
      <c r="R7" s="425">
        <f t="shared" si="5"/>
        <v>0.96533736014825988</v>
      </c>
      <c r="S7" s="459"/>
      <c r="T7" s="89">
        <v>0.51180555555555551</v>
      </c>
      <c r="U7" s="89">
        <v>0.57430555555555551</v>
      </c>
      <c r="V7" s="421">
        <v>6</v>
      </c>
      <c r="W7" s="418">
        <f t="shared" si="8"/>
        <v>90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-227</v>
      </c>
      <c r="AG7" s="425">
        <f t="shared" si="7"/>
        <v>0.91170750680668999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1151</v>
      </c>
      <c r="H8" s="45">
        <f t="shared" si="0"/>
        <v>44877.490000000005</v>
      </c>
      <c r="I8" s="418"/>
      <c r="J8" s="46">
        <v>18</v>
      </c>
      <c r="K8" s="44">
        <v>2571</v>
      </c>
      <c r="L8" s="47">
        <v>142.83333333333334</v>
      </c>
      <c r="M8" s="419">
        <v>17</v>
      </c>
      <c r="N8" s="44">
        <f t="shared" si="1"/>
        <v>2381.3793103448229</v>
      </c>
      <c r="O8" s="47">
        <f t="shared" si="2"/>
        <v>140.08113590263665</v>
      </c>
      <c r="P8" s="48">
        <f t="shared" si="3"/>
        <v>-1</v>
      </c>
      <c r="Q8" s="49">
        <f t="shared" si="4"/>
        <v>-2.7521974306966968</v>
      </c>
      <c r="R8" s="425">
        <f t="shared" si="5"/>
        <v>0.98073140655288193</v>
      </c>
      <c r="S8" s="459"/>
      <c r="T8" s="89">
        <v>0.57986111111111105</v>
      </c>
      <c r="U8" s="89">
        <v>0.6</v>
      </c>
      <c r="V8" s="421">
        <v>8</v>
      </c>
      <c r="W8" s="418">
        <f t="shared" si="8"/>
        <v>29.000000000000057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-189.6206896551771</v>
      </c>
      <c r="AG8" s="425">
        <f t="shared" si="7"/>
        <v>0.92624632841105514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1754</v>
      </c>
      <c r="H9" s="45">
        <f t="shared" si="0"/>
        <v>50620.44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2338.6666666666665</v>
      </c>
      <c r="O9" s="47">
        <f t="shared" si="2"/>
        <v>137.56862745098039</v>
      </c>
      <c r="P9" s="48">
        <f t="shared" si="3"/>
        <v>0</v>
      </c>
      <c r="Q9" s="49">
        <f t="shared" si="4"/>
        <v>-13.666666666666686</v>
      </c>
      <c r="R9" s="425">
        <f t="shared" si="5"/>
        <v>0.90963308699598067</v>
      </c>
      <c r="S9" s="459"/>
      <c r="T9" s="89">
        <v>0.60416666666666663</v>
      </c>
      <c r="U9" s="89">
        <v>0.63541666666666663</v>
      </c>
      <c r="V9" s="421">
        <v>6</v>
      </c>
      <c r="W9" s="418">
        <f t="shared" si="8"/>
        <v>45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-232.33333333333348</v>
      </c>
      <c r="AG9" s="425">
        <f t="shared" si="7"/>
        <v>0.90963308699598078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3119</v>
      </c>
      <c r="H10" s="45">
        <f t="shared" si="0"/>
        <v>97032.09</v>
      </c>
      <c r="I10" s="418"/>
      <c r="J10" s="46">
        <v>18</v>
      </c>
      <c r="K10" s="44">
        <v>2769</v>
      </c>
      <c r="L10" s="47">
        <v>153.83333333333334</v>
      </c>
      <c r="M10" s="419">
        <v>19</v>
      </c>
      <c r="N10" s="44">
        <f t="shared" si="1"/>
        <v>2495.1999999999985</v>
      </c>
      <c r="O10" s="47">
        <f t="shared" si="2"/>
        <v>131.3263157894736</v>
      </c>
      <c r="P10" s="48">
        <f t="shared" si="3"/>
        <v>1</v>
      </c>
      <c r="Q10" s="49">
        <f t="shared" si="4"/>
        <v>-22.507017543859746</v>
      </c>
      <c r="R10" s="425">
        <f t="shared" si="5"/>
        <v>0.85369219364771565</v>
      </c>
      <c r="S10" s="460"/>
      <c r="T10" s="89">
        <v>0.65069444444444435</v>
      </c>
      <c r="U10" s="89">
        <v>0.70277777777777772</v>
      </c>
      <c r="V10" s="421">
        <v>22</v>
      </c>
      <c r="W10" s="418">
        <f t="shared" si="8"/>
        <v>75.000000000000057</v>
      </c>
      <c r="X10" s="53">
        <v>0.64027777777777783</v>
      </c>
      <c r="Y10" s="53">
        <v>0.65</v>
      </c>
      <c r="Z10" s="54"/>
      <c r="AA10" s="54"/>
      <c r="AB10" s="447"/>
      <c r="AC10" s="447"/>
      <c r="AD10" s="435"/>
      <c r="AE10" s="435"/>
      <c r="AF10" s="48">
        <f t="shared" si="6"/>
        <v>-273.80000000000155</v>
      </c>
      <c r="AG10" s="425">
        <f t="shared" si="7"/>
        <v>0.90111953773925546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2357.0333946255814</v>
      </c>
      <c r="O17" s="73">
        <f t="shared" si="9"/>
        <v>129.33435860356118</v>
      </c>
      <c r="P17" s="65">
        <f t="shared" ref="P17:P24" si="10">M17-J17</f>
        <v>0</v>
      </c>
      <c r="Q17" s="74">
        <f t="shared" ref="Q17:Q24" si="11">O17-L17</f>
        <v>-11.674155328327373</v>
      </c>
      <c r="R17" s="75">
        <f>O17/L17</f>
        <v>0.91720957123222824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1</v>
      </c>
      <c r="AF17" s="65">
        <f t="shared" si="6"/>
        <v>-218.46660537441858</v>
      </c>
      <c r="AG17" s="426">
        <f t="shared" si="7"/>
        <v>0.9151750707146501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726</v>
      </c>
      <c r="H18" s="84">
        <f t="shared" ref="H18:H29" si="12">F18*G18</f>
        <v>19965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1502.0689655172403</v>
      </c>
      <c r="O18" s="86">
        <f t="shared" ref="O18:O24" si="14">N18/M18</f>
        <v>125.17241379310336</v>
      </c>
      <c r="P18" s="54">
        <f t="shared" si="10"/>
        <v>0</v>
      </c>
      <c r="Q18" s="88">
        <f t="shared" si="11"/>
        <v>-41.494252873563298</v>
      </c>
      <c r="R18" s="428">
        <f t="shared" ref="R18:R24" si="15">O18/L18</f>
        <v>0.75103448275862017</v>
      </c>
      <c r="S18" s="468">
        <f>R30</f>
        <v>0.88093178448232823</v>
      </c>
      <c r="T18" s="89">
        <v>0.125</v>
      </c>
      <c r="U18" s="89">
        <v>0.1451388888888889</v>
      </c>
      <c r="V18" s="435">
        <v>5</v>
      </c>
      <c r="W18" s="90">
        <f>(U18-T18)*24*60</f>
        <v>29.000000000000018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-497.93103448275974</v>
      </c>
      <c r="AG18" s="92">
        <f t="shared" si="7"/>
        <v>0.75103448275862017</v>
      </c>
      <c r="AH18" s="469">
        <f>AG30</f>
        <v>0.88367699598424321</v>
      </c>
    </row>
    <row r="19" spans="1:34" ht="19.149999999999999" customHeight="1">
      <c r="A19" s="467"/>
      <c r="B19" s="432" t="s">
        <v>193</v>
      </c>
      <c r="C19" s="431"/>
      <c r="D19" s="82" t="s">
        <v>195</v>
      </c>
      <c r="E19" s="83"/>
      <c r="F19" s="343">
        <v>46.93</v>
      </c>
      <c r="G19" s="57">
        <v>2659</v>
      </c>
      <c r="H19" s="84">
        <f t="shared" si="12"/>
        <v>124786.87</v>
      </c>
      <c r="I19" s="435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2155.9459459459467</v>
      </c>
      <c r="O19" s="95">
        <f t="shared" si="14"/>
        <v>102.66409266409271</v>
      </c>
      <c r="P19" s="54">
        <f t="shared" si="10"/>
        <v>0</v>
      </c>
      <c r="Q19" s="88">
        <f t="shared" si="11"/>
        <v>-11.621621621621586</v>
      </c>
      <c r="R19" s="428">
        <f t="shared" si="15"/>
        <v>0.8983108108108111</v>
      </c>
      <c r="S19" s="468"/>
      <c r="T19" s="89">
        <v>0.15069444444444446</v>
      </c>
      <c r="U19" s="89">
        <v>0.20208333333333334</v>
      </c>
      <c r="V19" s="435">
        <v>8</v>
      </c>
      <c r="W19" s="90">
        <f>(U19-T19)*24*60</f>
        <v>73.999999999999972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-244.05405405405327</v>
      </c>
      <c r="AG19" s="425">
        <f t="shared" si="7"/>
        <v>0.8983108108108111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1800</v>
      </c>
      <c r="H20" s="84">
        <f t="shared" si="12"/>
        <v>77652</v>
      </c>
      <c r="I20" s="435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1402.5974025974031</v>
      </c>
      <c r="O20" s="95">
        <f t="shared" si="14"/>
        <v>87.662337662337691</v>
      </c>
      <c r="P20" s="54">
        <f t="shared" si="10"/>
        <v>-1</v>
      </c>
      <c r="Q20" s="88">
        <f t="shared" si="11"/>
        <v>-0.57295645530936667</v>
      </c>
      <c r="R20" s="428">
        <f t="shared" si="15"/>
        <v>0.99350649350649389</v>
      </c>
      <c r="S20" s="468"/>
      <c r="T20" s="89">
        <v>0.21736111111111112</v>
      </c>
      <c r="U20" s="89">
        <v>0.27083333333333331</v>
      </c>
      <c r="V20" s="435">
        <v>22</v>
      </c>
      <c r="W20" s="90">
        <f t="shared" ref="W20:W29" si="16">(U20-T20)*24*60</f>
        <v>76.999999999999972</v>
      </c>
      <c r="X20" s="96">
        <v>0.20694444444444446</v>
      </c>
      <c r="Y20" s="96">
        <v>0.21666666666666667</v>
      </c>
      <c r="Z20" s="54"/>
      <c r="AA20" s="54"/>
      <c r="AB20" s="447"/>
      <c r="AC20" s="447"/>
      <c r="AD20" s="435"/>
      <c r="AE20" s="435"/>
      <c r="AF20" s="91">
        <f t="shared" si="6"/>
        <v>-97.402597402596939</v>
      </c>
      <c r="AG20" s="92">
        <f t="shared" si="7"/>
        <v>0.93506493506493538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209</v>
      </c>
      <c r="E21" s="43"/>
      <c r="F21" s="343">
        <v>49.91</v>
      </c>
      <c r="G21" s="44">
        <v>2990</v>
      </c>
      <c r="H21" s="84">
        <f t="shared" si="12"/>
        <v>149230.9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1412.59842519685</v>
      </c>
      <c r="O21" s="95">
        <f t="shared" si="14"/>
        <v>83.094025011579419</v>
      </c>
      <c r="P21" s="54">
        <f t="shared" si="10"/>
        <v>0</v>
      </c>
      <c r="Q21" s="88">
        <f t="shared" si="11"/>
        <v>-8.9647985178323495</v>
      </c>
      <c r="R21" s="428">
        <f t="shared" si="15"/>
        <v>0.90261880204271572</v>
      </c>
      <c r="S21" s="468"/>
      <c r="T21" s="89">
        <v>0.27499999999999997</v>
      </c>
      <c r="U21" s="89">
        <v>0.36319444444444443</v>
      </c>
      <c r="V21" s="435">
        <v>6</v>
      </c>
      <c r="W21" s="90">
        <f t="shared" si="16"/>
        <v>127.00000000000003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-152.40157480314997</v>
      </c>
      <c r="AG21" s="425">
        <f t="shared" si="7"/>
        <v>0.90261880204271572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208</v>
      </c>
      <c r="E22" s="43"/>
      <c r="F22" s="343">
        <v>44.3</v>
      </c>
      <c r="G22" s="44">
        <v>2033</v>
      </c>
      <c r="H22" s="84">
        <f t="shared" si="12"/>
        <v>90061.9</v>
      </c>
      <c r="I22" s="421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1435.0588235294115</v>
      </c>
      <c r="O22" s="95">
        <f t="shared" si="14"/>
        <v>79.725490196078411</v>
      </c>
      <c r="P22" s="54">
        <f t="shared" si="10"/>
        <v>0</v>
      </c>
      <c r="Q22" s="88">
        <f t="shared" si="11"/>
        <v>-7.2189542483660318</v>
      </c>
      <c r="R22" s="428">
        <f t="shared" si="15"/>
        <v>0.91697049426799448</v>
      </c>
      <c r="S22" s="468"/>
      <c r="T22" s="89">
        <v>0.37986111111111109</v>
      </c>
      <c r="U22" s="89">
        <v>0.43888888888888888</v>
      </c>
      <c r="V22" s="435">
        <v>24</v>
      </c>
      <c r="W22" s="90">
        <f t="shared" si="16"/>
        <v>85.000000000000014</v>
      </c>
      <c r="X22" s="96">
        <v>0.36805555555555558</v>
      </c>
      <c r="Y22" s="96">
        <v>0.37916666666666665</v>
      </c>
      <c r="Z22" s="54"/>
      <c r="AA22" s="54"/>
      <c r="AB22" s="447"/>
      <c r="AC22" s="447"/>
      <c r="AD22" s="435"/>
      <c r="AE22" s="435"/>
      <c r="AF22" s="91">
        <f t="shared" si="6"/>
        <v>-129.94117647058852</v>
      </c>
      <c r="AG22" s="92">
        <f t="shared" si="7"/>
        <v>0.9169704942679946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4193</v>
      </c>
      <c r="H23" s="84">
        <f t="shared" si="12"/>
        <v>161346.63999999998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2490.8910891089122</v>
      </c>
      <c r="O23" s="95">
        <f t="shared" si="14"/>
        <v>131.09953100573222</v>
      </c>
      <c r="P23" s="54">
        <f t="shared" si="10"/>
        <v>0</v>
      </c>
      <c r="Q23" s="88">
        <f t="shared" si="11"/>
        <v>-14.637311099530933</v>
      </c>
      <c r="R23" s="428">
        <f t="shared" si="15"/>
        <v>0.8995634124625902</v>
      </c>
      <c r="S23" s="468"/>
      <c r="T23" s="89">
        <v>0.47986111111111107</v>
      </c>
      <c r="U23" s="89">
        <v>0.54999999999999993</v>
      </c>
      <c r="V23" s="435">
        <v>6</v>
      </c>
      <c r="W23" s="90">
        <f t="shared" si="16"/>
        <v>100.99999999999996</v>
      </c>
      <c r="X23" s="96"/>
      <c r="Y23" s="96"/>
      <c r="Z23" s="54"/>
      <c r="AA23" s="54"/>
      <c r="AB23" s="447"/>
      <c r="AC23" s="447"/>
      <c r="AD23" s="435">
        <v>1</v>
      </c>
      <c r="AE23" s="435"/>
      <c r="AF23" s="48">
        <f t="shared" si="6"/>
        <v>-278.10891089108782</v>
      </c>
      <c r="AG23" s="425">
        <f t="shared" si="7"/>
        <v>0.8995634124625902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2542</v>
      </c>
      <c r="H24" s="84">
        <f t="shared" si="12"/>
        <v>93367.659999999989</v>
      </c>
      <c r="I24" s="421"/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2148.1690140845049</v>
      </c>
      <c r="O24" s="95">
        <f t="shared" si="14"/>
        <v>119.34272300469472</v>
      </c>
      <c r="P24" s="54">
        <f t="shared" si="10"/>
        <v>0</v>
      </c>
      <c r="Q24" s="88">
        <f t="shared" si="11"/>
        <v>-13.990610328638624</v>
      </c>
      <c r="R24" s="428">
        <f t="shared" si="15"/>
        <v>0.8950704225352103</v>
      </c>
      <c r="S24" s="468"/>
      <c r="T24" s="89">
        <v>0.5659722222222221</v>
      </c>
      <c r="U24" s="89">
        <v>0.6152777777777777</v>
      </c>
      <c r="V24" s="435">
        <v>23</v>
      </c>
      <c r="W24" s="90">
        <f t="shared" si="16"/>
        <v>71.000000000000071</v>
      </c>
      <c r="X24" s="96">
        <v>0.5541666666666667</v>
      </c>
      <c r="Y24" s="96">
        <v>0.56527777777777777</v>
      </c>
      <c r="Z24" s="54"/>
      <c r="AA24" s="54"/>
      <c r="AB24" s="447"/>
      <c r="AC24" s="447"/>
      <c r="AD24" s="435"/>
      <c r="AE24" s="435"/>
      <c r="AF24" s="91">
        <f t="shared" si="6"/>
        <v>-251.83098591549515</v>
      </c>
      <c r="AG24" s="92">
        <f t="shared" si="7"/>
        <v>0.89507042253521041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1792.4756665686098</v>
      </c>
      <c r="O30" s="104">
        <f t="shared" si="17"/>
        <v>104.1086590482312</v>
      </c>
      <c r="P30" s="54">
        <f t="shared" ref="P30:P37" si="18">M30-J30</f>
        <v>-0.14285714285714235</v>
      </c>
      <c r="Q30" s="88">
        <f t="shared" ref="Q30:Q37" si="19">O30-L30</f>
        <v>-14.071500734980319</v>
      </c>
      <c r="R30" s="105">
        <f t="shared" ref="R30:R37" si="20">O30/L30</f>
        <v>0.88093178448232823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0</v>
      </c>
      <c r="AF30" s="108">
        <f t="shared" si="6"/>
        <v>-235.95290485996156</v>
      </c>
      <c r="AG30" s="109">
        <f t="shared" ref="AG30" si="21">N30/K30</f>
        <v>0.88367699598424321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2410</v>
      </c>
      <c r="H31" s="112">
        <f t="shared" ref="H31:H40" si="22">F31*G31</f>
        <v>63865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1506.2500000000005</v>
      </c>
      <c r="O31" s="115">
        <f t="shared" ref="O31:O37" si="24">N31/M31</f>
        <v>125.52083333333337</v>
      </c>
      <c r="P31" s="116">
        <f t="shared" si="18"/>
        <v>0</v>
      </c>
      <c r="Q31" s="117">
        <f t="shared" si="19"/>
        <v>-41.145833333333286</v>
      </c>
      <c r="R31" s="429">
        <f t="shared" si="20"/>
        <v>0.75312500000000027</v>
      </c>
      <c r="S31" s="477">
        <f>R43</f>
        <v>0.88546021174290845</v>
      </c>
      <c r="T31" s="118">
        <v>0.125</v>
      </c>
      <c r="U31" s="118">
        <v>0.19166666666666665</v>
      </c>
      <c r="V31" s="142">
        <v>5</v>
      </c>
      <c r="W31" s="119">
        <f t="shared" ref="W31:W42" si="25">(U31-T31)*24*60</f>
        <v>95.999999999999972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-493.74999999999955</v>
      </c>
      <c r="AG31" s="120">
        <f t="shared" si="7"/>
        <v>0.75312500000000027</v>
      </c>
      <c r="AH31" s="473">
        <f>AG43</f>
        <v>0.88133230569160326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1885</v>
      </c>
      <c r="H32" s="84">
        <f t="shared" si="22"/>
        <v>66597.05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1950.0000000000005</v>
      </c>
      <c r="O32" s="47">
        <f t="shared" si="24"/>
        <v>162.50000000000003</v>
      </c>
      <c r="P32" s="116">
        <f t="shared" si="18"/>
        <v>0</v>
      </c>
      <c r="Q32" s="49">
        <f t="shared" si="19"/>
        <v>-13.999999999999972</v>
      </c>
      <c r="R32" s="425">
        <f t="shared" si="20"/>
        <v>0.92067988668555256</v>
      </c>
      <c r="S32" s="468"/>
      <c r="T32" s="89">
        <v>0.19652777777777777</v>
      </c>
      <c r="U32" s="89">
        <v>0.23680555555555555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-167.99999999999955</v>
      </c>
      <c r="AG32" s="425">
        <f t="shared" si="7"/>
        <v>0.92067988668555267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2834</v>
      </c>
      <c r="H33" s="84">
        <f t="shared" si="22"/>
        <v>97007.819999999992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2099.2592592592596</v>
      </c>
      <c r="O33" s="47">
        <f t="shared" si="24"/>
        <v>161.4814814814815</v>
      </c>
      <c r="P33" s="116">
        <f t="shared" si="18"/>
        <v>0</v>
      </c>
      <c r="Q33" s="49">
        <f t="shared" si="19"/>
        <v>-11.595441595441571</v>
      </c>
      <c r="R33" s="425">
        <f t="shared" si="20"/>
        <v>0.93300411522633764</v>
      </c>
      <c r="S33" s="468"/>
      <c r="T33" s="89">
        <v>0.24097222222222223</v>
      </c>
      <c r="U33" s="89">
        <v>0.29722222222222222</v>
      </c>
      <c r="V33" s="142">
        <v>6</v>
      </c>
      <c r="W33" s="90">
        <f t="shared" si="25"/>
        <v>80.999999999999986</v>
      </c>
      <c r="X33" s="123"/>
      <c r="Y33" s="123"/>
      <c r="Z33" s="124"/>
      <c r="AA33" s="124"/>
      <c r="AB33" s="447"/>
      <c r="AC33" s="447"/>
      <c r="AD33" s="435"/>
      <c r="AE33" s="435"/>
      <c r="AF33" s="48">
        <f t="shared" si="6"/>
        <v>-150.74074074074042</v>
      </c>
      <c r="AG33" s="125">
        <f t="shared" si="7"/>
        <v>0.93300411522633764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217</v>
      </c>
      <c r="E34" s="83"/>
      <c r="F34" s="343">
        <v>49.91</v>
      </c>
      <c r="G34" s="137">
        <v>3292.95</v>
      </c>
      <c r="H34" s="84">
        <f t="shared" si="22"/>
        <v>164351.13449999999</v>
      </c>
      <c r="I34" s="435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1411.264285714286</v>
      </c>
      <c r="O34" s="47">
        <f t="shared" si="24"/>
        <v>83.015546218487415</v>
      </c>
      <c r="P34" s="116">
        <f t="shared" si="18"/>
        <v>0</v>
      </c>
      <c r="Q34" s="49">
        <f t="shared" si="19"/>
        <v>-9.0432773109243527</v>
      </c>
      <c r="R34" s="425">
        <f t="shared" si="20"/>
        <v>0.90176631675034247</v>
      </c>
      <c r="S34" s="468"/>
      <c r="T34" s="89">
        <v>0.3125</v>
      </c>
      <c r="U34" s="89">
        <v>0.40972222222222221</v>
      </c>
      <c r="V34" s="137">
        <v>22</v>
      </c>
      <c r="W34" s="90">
        <f t="shared" si="25"/>
        <v>139.99999999999997</v>
      </c>
      <c r="X34" s="123">
        <v>0.30138888888888887</v>
      </c>
      <c r="Y34" s="123">
        <v>0.31111111111111112</v>
      </c>
      <c r="Z34" s="124"/>
      <c r="AA34" s="124"/>
      <c r="AB34" s="447"/>
      <c r="AC34" s="447"/>
      <c r="AD34" s="435"/>
      <c r="AE34" s="435"/>
      <c r="AF34" s="48">
        <f t="shared" si="6"/>
        <v>-153.73571428571404</v>
      </c>
      <c r="AG34" s="125">
        <f t="shared" si="7"/>
        <v>0.90176631675034247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246</v>
      </c>
      <c r="E35" s="43"/>
      <c r="F35" s="343">
        <v>50.67</v>
      </c>
      <c r="G35" s="137">
        <v>3290</v>
      </c>
      <c r="H35" s="84">
        <f t="shared" si="22"/>
        <v>166704.30000000002</v>
      </c>
      <c r="I35" s="421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1333.7837837837842</v>
      </c>
      <c r="O35" s="47">
        <f t="shared" si="24"/>
        <v>70.199146514936004</v>
      </c>
      <c r="P35" s="116">
        <f t="shared" si="18"/>
        <v>0</v>
      </c>
      <c r="Q35" s="49">
        <f t="shared" si="19"/>
        <v>-8.7482219061166262</v>
      </c>
      <c r="R35" s="425">
        <f t="shared" si="20"/>
        <v>0.88918918918918943</v>
      </c>
      <c r="S35" s="468"/>
      <c r="T35" s="89">
        <v>0.4145833333333333</v>
      </c>
      <c r="U35" s="89">
        <v>0.51736111111111105</v>
      </c>
      <c r="V35" s="134">
        <v>7</v>
      </c>
      <c r="W35" s="90">
        <f t="shared" si="25"/>
        <v>147.99999999999994</v>
      </c>
      <c r="X35" s="123"/>
      <c r="Y35" s="123"/>
      <c r="Z35" s="124"/>
      <c r="AA35" s="124"/>
      <c r="AB35" s="447"/>
      <c r="AC35" s="447"/>
      <c r="AD35" s="435">
        <v>1</v>
      </c>
      <c r="AE35" s="435"/>
      <c r="AF35" s="116">
        <f t="shared" si="6"/>
        <v>-166.2162162162158</v>
      </c>
      <c r="AG35" s="120">
        <f t="shared" si="7"/>
        <v>0.88918918918918943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1196</v>
      </c>
      <c r="H36" s="84">
        <f t="shared" si="22"/>
        <v>56128.28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2110.5882352941148</v>
      </c>
      <c r="O36" s="47">
        <f t="shared" si="24"/>
        <v>117.25490196078415</v>
      </c>
      <c r="P36" s="116">
        <f t="shared" si="18"/>
        <v>-1</v>
      </c>
      <c r="Q36" s="49">
        <f t="shared" si="19"/>
        <v>-9.0608875129000523</v>
      </c>
      <c r="R36" s="425">
        <f t="shared" si="20"/>
        <v>0.92826797385620796</v>
      </c>
      <c r="S36" s="468"/>
      <c r="T36" s="89">
        <v>0.55694444444444435</v>
      </c>
      <c r="U36" s="89">
        <v>0.58055555555555549</v>
      </c>
      <c r="V36" s="134">
        <v>7</v>
      </c>
      <c r="W36" s="90">
        <f t="shared" si="25"/>
        <v>34.000000000000043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-289.41176470588516</v>
      </c>
      <c r="AG36" s="425">
        <f t="shared" si="7"/>
        <v>0.87941176470588123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1493</v>
      </c>
      <c r="H37" s="84">
        <f t="shared" si="22"/>
        <v>65632.28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2132.8571428571422</v>
      </c>
      <c r="O37" s="47">
        <f t="shared" si="24"/>
        <v>112.25563909774432</v>
      </c>
      <c r="P37" s="116">
        <f t="shared" si="18"/>
        <v>0</v>
      </c>
      <c r="Q37" s="49">
        <f t="shared" si="19"/>
        <v>-14.060150375939884</v>
      </c>
      <c r="R37" s="425">
        <f t="shared" si="20"/>
        <v>0.88869047619047592</v>
      </c>
      <c r="S37" s="468"/>
      <c r="T37" s="89">
        <v>0.59583333333333321</v>
      </c>
      <c r="U37" s="89">
        <v>0.62499999999999989</v>
      </c>
      <c r="V37" s="134">
        <v>22</v>
      </c>
      <c r="W37" s="90">
        <f t="shared" si="25"/>
        <v>42.000000000000014</v>
      </c>
      <c r="X37" s="123">
        <v>0.58472222222222225</v>
      </c>
      <c r="Y37" s="123">
        <v>0.59444444444444444</v>
      </c>
      <c r="Z37" s="124"/>
      <c r="AA37" s="124"/>
      <c r="AB37" s="447"/>
      <c r="AC37" s="447"/>
      <c r="AD37" s="435"/>
      <c r="AE37" s="435"/>
      <c r="AF37" s="48">
        <f t="shared" si="6"/>
        <v>-267.14285714285779</v>
      </c>
      <c r="AG37" s="125">
        <f t="shared" si="7"/>
        <v>0.88869047619047592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15.714285714285714</v>
      </c>
      <c r="N43" s="101">
        <f t="shared" si="26"/>
        <v>1792.0003867012269</v>
      </c>
      <c r="O43" s="104">
        <f t="shared" si="26"/>
        <v>118.88964980096669</v>
      </c>
      <c r="P43" s="54">
        <f>M43-J43</f>
        <v>-0.14285714285714413</v>
      </c>
      <c r="Q43" s="88">
        <f>N43-K43</f>
        <v>-241.28532758448728</v>
      </c>
      <c r="R43" s="105">
        <f t="shared" ref="R43:R50" si="27">O43/L43</f>
        <v>0.88546021174290845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1</v>
      </c>
      <c r="AE43" s="107">
        <f>SUM(AE31:AE42)</f>
        <v>0</v>
      </c>
      <c r="AF43" s="48">
        <f t="shared" ref="AF43:AF54" si="28">N43-K43</f>
        <v>-241.28532758448728</v>
      </c>
      <c r="AG43" s="426">
        <f t="shared" si="7"/>
        <v>0.88133230569160326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1451</v>
      </c>
      <c r="H44" s="45">
        <f>F44*G44</f>
        <v>35883.230000000003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2123.4146341463406</v>
      </c>
      <c r="O44" s="138">
        <f t="shared" ref="O44:O50" si="30">N44/M44</f>
        <v>424.68292682926813</v>
      </c>
      <c r="P44" s="51">
        <f t="shared" ref="P44:P50" si="31">M44-J44</f>
        <v>1</v>
      </c>
      <c r="Q44" s="139">
        <f t="shared" ref="Q44:Q50" si="32">O44-L44</f>
        <v>-75.317073170731874</v>
      </c>
      <c r="R44" s="140">
        <f t="shared" si="27"/>
        <v>0.84936585365853623</v>
      </c>
      <c r="S44" s="459">
        <f>R56</f>
        <v>0.90881531293598594</v>
      </c>
      <c r="T44" s="118">
        <v>0.125</v>
      </c>
      <c r="U44" s="118">
        <v>0.15347222222222223</v>
      </c>
      <c r="V44" s="142">
        <v>5</v>
      </c>
      <c r="W44" s="143">
        <f t="shared" ref="W44:W56" si="33">(U44-T44)*24*60</f>
        <v>41.000000000000014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123.41463414634063</v>
      </c>
      <c r="AG44" s="430">
        <f t="shared" si="7"/>
        <v>1.0617073170731703</v>
      </c>
      <c r="AH44" s="482">
        <f>AG56</f>
        <v>0.99459670801928124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1395</v>
      </c>
      <c r="H45" s="45">
        <f>F45*G45</f>
        <v>34498.35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2146.1538461538453</v>
      </c>
      <c r="O45" s="138">
        <f t="shared" si="30"/>
        <v>429.23076923076906</v>
      </c>
      <c r="P45" s="51">
        <f t="shared" si="31"/>
        <v>1</v>
      </c>
      <c r="Q45" s="139">
        <f t="shared" si="32"/>
        <v>-70.769230769230944</v>
      </c>
      <c r="R45" s="140">
        <f t="shared" si="27"/>
        <v>0.85846153846153817</v>
      </c>
      <c r="S45" s="459"/>
      <c r="T45" s="89">
        <v>0.15694444444444444</v>
      </c>
      <c r="U45" s="89">
        <v>0.18402777777777779</v>
      </c>
      <c r="V45" s="142">
        <v>5</v>
      </c>
      <c r="W45" s="143">
        <f t="shared" si="33"/>
        <v>39.000000000000021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146.15384615384528</v>
      </c>
      <c r="AG45" s="430">
        <f t="shared" si="7"/>
        <v>1.0730769230769226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1581</v>
      </c>
      <c r="H46" s="45">
        <f t="shared" ref="H46:H51" si="34">F46*G46</f>
        <v>49690.83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1482.1874999999995</v>
      </c>
      <c r="O46" s="138">
        <f t="shared" si="30"/>
        <v>211.74107142857136</v>
      </c>
      <c r="P46" s="51">
        <f t="shared" si="31"/>
        <v>0</v>
      </c>
      <c r="Q46" s="139">
        <f t="shared" si="32"/>
        <v>-2.544642857142918</v>
      </c>
      <c r="R46" s="140">
        <f t="shared" si="27"/>
        <v>0.9881249999999997</v>
      </c>
      <c r="S46" s="459"/>
      <c r="T46" s="89">
        <v>0.1875</v>
      </c>
      <c r="U46" s="89">
        <v>0.23194444444444445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-17.812500000000455</v>
      </c>
      <c r="AG46" s="430">
        <f t="shared" si="7"/>
        <v>0.9881249999999997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226</v>
      </c>
      <c r="E47" s="148"/>
      <c r="F47" s="350">
        <v>11.86</v>
      </c>
      <c r="G47" s="137">
        <v>1555</v>
      </c>
      <c r="H47" s="45">
        <f t="shared" si="34"/>
        <v>18442.3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1480.9523809523805</v>
      </c>
      <c r="O47" s="138">
        <f t="shared" si="30"/>
        <v>246.82539682539675</v>
      </c>
      <c r="P47" s="51">
        <f t="shared" si="31"/>
        <v>0</v>
      </c>
      <c r="Q47" s="139">
        <f t="shared" si="32"/>
        <v>-25.841269841269934</v>
      </c>
      <c r="R47" s="140">
        <f t="shared" si="27"/>
        <v>0.90522761671905894</v>
      </c>
      <c r="S47" s="459"/>
      <c r="T47" s="89">
        <v>0.24930555555555556</v>
      </c>
      <c r="U47" s="89">
        <v>0.29305555555555557</v>
      </c>
      <c r="V47" s="137">
        <v>25</v>
      </c>
      <c r="W47" s="143">
        <f t="shared" si="33"/>
        <v>63.000000000000014</v>
      </c>
      <c r="X47" s="123">
        <v>0.23611111111111113</v>
      </c>
      <c r="Y47" s="123">
        <v>0.24861111111111112</v>
      </c>
      <c r="Z47" s="124"/>
      <c r="AA47" s="124"/>
      <c r="AB47" s="447"/>
      <c r="AC47" s="447"/>
      <c r="AD47" s="435"/>
      <c r="AE47" s="435"/>
      <c r="AF47" s="144">
        <f t="shared" si="28"/>
        <v>-155.04761904761949</v>
      </c>
      <c r="AG47" s="430">
        <f t="shared" si="7"/>
        <v>0.90522761671905894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225</v>
      </c>
      <c r="E48" s="148"/>
      <c r="F48" s="350">
        <v>28.47</v>
      </c>
      <c r="G48" s="137">
        <v>1213</v>
      </c>
      <c r="H48" s="45">
        <f t="shared" si="34"/>
        <v>34534.11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1485.30612244898</v>
      </c>
      <c r="O48" s="138">
        <f t="shared" si="30"/>
        <v>212.18658892128286</v>
      </c>
      <c r="P48" s="51">
        <f t="shared" si="31"/>
        <v>0</v>
      </c>
      <c r="Q48" s="139">
        <f t="shared" si="32"/>
        <v>-2.0991253644314156</v>
      </c>
      <c r="R48" s="140">
        <f t="shared" si="27"/>
        <v>0.99020408163265339</v>
      </c>
      <c r="S48" s="459"/>
      <c r="T48" s="89">
        <v>0.31041666666666667</v>
      </c>
      <c r="U48" s="89">
        <v>0.34444444444444444</v>
      </c>
      <c r="V48" s="134">
        <v>25</v>
      </c>
      <c r="W48" s="143">
        <f t="shared" si="33"/>
        <v>48.999999999999986</v>
      </c>
      <c r="X48" s="123">
        <v>0.29722222222222222</v>
      </c>
      <c r="Y48" s="123">
        <v>0.30972222222222223</v>
      </c>
      <c r="Z48" s="124"/>
      <c r="AA48" s="124"/>
      <c r="AB48" s="447"/>
      <c r="AC48" s="447"/>
      <c r="AD48" s="435"/>
      <c r="AE48" s="435"/>
      <c r="AF48" s="144">
        <f t="shared" si="28"/>
        <v>-14.693877551020023</v>
      </c>
      <c r="AG48" s="430">
        <f t="shared" si="7"/>
        <v>0.99020408163265328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3620.8799999999997</v>
      </c>
      <c r="H49" s="45">
        <f t="shared" si="34"/>
        <v>36534.679199999999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1448.3519999999994</v>
      </c>
      <c r="O49" s="138">
        <f t="shared" si="30"/>
        <v>241.39199999999991</v>
      </c>
      <c r="P49" s="51">
        <f t="shared" si="31"/>
        <v>0</v>
      </c>
      <c r="Q49" s="139">
        <f t="shared" si="32"/>
        <v>-8.6080000000000894</v>
      </c>
      <c r="R49" s="140">
        <f t="shared" si="27"/>
        <v>0.96556799999999965</v>
      </c>
      <c r="S49" s="459"/>
      <c r="T49" s="89">
        <v>0.36527777777777776</v>
      </c>
      <c r="U49" s="89">
        <v>0.46944444444444444</v>
      </c>
      <c r="V49" s="134">
        <v>30</v>
      </c>
      <c r="W49" s="143">
        <f t="shared" si="33"/>
        <v>150.00000000000003</v>
      </c>
      <c r="X49" s="152">
        <v>0.34861111111111115</v>
      </c>
      <c r="Y49" s="152">
        <v>0.36458333333333331</v>
      </c>
      <c r="Z49" s="153"/>
      <c r="AA49" s="124"/>
      <c r="AB49" s="447"/>
      <c r="AC49" s="447"/>
      <c r="AD49" s="435"/>
      <c r="AE49" s="435"/>
      <c r="AF49" s="144">
        <f t="shared" si="28"/>
        <v>-51.648000000000593</v>
      </c>
      <c r="AG49" s="430">
        <f t="shared" si="7"/>
        <v>0.96556799999999965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3470.01</v>
      </c>
      <c r="H50" s="45">
        <f t="shared" si="34"/>
        <v>35012.400900000001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1406.7608108108107</v>
      </c>
      <c r="O50" s="138">
        <f t="shared" si="30"/>
        <v>234.46013513513512</v>
      </c>
      <c r="P50" s="51">
        <f t="shared" si="31"/>
        <v>0</v>
      </c>
      <c r="Q50" s="139">
        <f t="shared" si="32"/>
        <v>-15.539864864864882</v>
      </c>
      <c r="R50" s="140">
        <f t="shared" si="27"/>
        <v>0.93784054054054045</v>
      </c>
      <c r="S50" s="459"/>
      <c r="T50" s="89">
        <v>0.49027777777777776</v>
      </c>
      <c r="U50" s="89">
        <v>0.59305555555555556</v>
      </c>
      <c r="V50" s="134">
        <v>30</v>
      </c>
      <c r="W50" s="143">
        <f t="shared" si="33"/>
        <v>148.00000000000003</v>
      </c>
      <c r="X50" s="152">
        <v>0.47361111111111115</v>
      </c>
      <c r="Y50" s="152">
        <v>0.48958333333333331</v>
      </c>
      <c r="Z50" s="153"/>
      <c r="AA50" s="153"/>
      <c r="AB50" s="447"/>
      <c r="AC50" s="447"/>
      <c r="AD50" s="435"/>
      <c r="AE50" s="435"/>
      <c r="AF50" s="144">
        <f t="shared" si="28"/>
        <v>-93.239189189189347</v>
      </c>
      <c r="AG50" s="430">
        <f t="shared" si="7"/>
        <v>0.93784054054054045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1653.3038992160509</v>
      </c>
      <c r="O56" s="104">
        <f t="shared" si="35"/>
        <v>285.78841262434617</v>
      </c>
      <c r="P56" s="158">
        <f>M56-J56</f>
        <v>0.28571428571428559</v>
      </c>
      <c r="Q56" s="117">
        <f>N56-K56</f>
        <v>-8.9818150696632983</v>
      </c>
      <c r="R56" s="159">
        <f t="shared" ref="R56:R61" si="36">O56/L56</f>
        <v>0.90881531293598594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0</v>
      </c>
      <c r="AF56" s="162">
        <f>N56-K56</f>
        <v>-8.9818150696632983</v>
      </c>
      <c r="AG56" s="428">
        <f>N56/K56</f>
        <v>0.99459670801928124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1222</v>
      </c>
      <c r="H57" s="84">
        <f t="shared" ref="H57:H66" si="37">F57*G57</f>
        <v>34533.72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1466.4000000000005</v>
      </c>
      <c r="O57" s="86">
        <f t="shared" ref="O57:O61" si="39">N57/M57</f>
        <v>209.48571428571435</v>
      </c>
      <c r="P57" s="165">
        <f t="shared" ref="P57:P61" si="40">M57-J57</f>
        <v>0</v>
      </c>
      <c r="Q57" s="49">
        <f t="shared" ref="Q57:Q61" si="41">O57-L57</f>
        <v>-4.7999999999999261</v>
      </c>
      <c r="R57" s="425">
        <f t="shared" si="36"/>
        <v>0.97760000000000036</v>
      </c>
      <c r="S57" s="459">
        <f>R69</f>
        <v>0.96117767704865709</v>
      </c>
      <c r="T57" s="50">
        <v>0.125</v>
      </c>
      <c r="U57" s="50">
        <v>0.15972222222222221</v>
      </c>
      <c r="V57" s="421">
        <v>5</v>
      </c>
      <c r="W57" s="418">
        <f>(U57-T57)*24*60</f>
        <v>49.999999999999986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-33.599999999999454</v>
      </c>
      <c r="AG57" s="429">
        <f t="shared" si="7"/>
        <v>0.97760000000000036</v>
      </c>
      <c r="AH57" s="473">
        <f>AG69</f>
        <v>0.96178752747924079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3161</v>
      </c>
      <c r="H58" s="45">
        <f t="shared" si="37"/>
        <v>88128.68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1447.7862595419851</v>
      </c>
      <c r="O58" s="47">
        <f t="shared" si="39"/>
        <v>206.82660850599788</v>
      </c>
      <c r="P58" s="165">
        <f t="shared" si="40"/>
        <v>0</v>
      </c>
      <c r="Q58" s="49">
        <f t="shared" si="41"/>
        <v>-7.4591057797163955</v>
      </c>
      <c r="R58" s="425">
        <f t="shared" si="36"/>
        <v>0.9651908396946568</v>
      </c>
      <c r="S58" s="459"/>
      <c r="T58" s="50">
        <v>0.17013888888888887</v>
      </c>
      <c r="U58" s="50">
        <v>0.26111111111111107</v>
      </c>
      <c r="V58" s="421">
        <v>15</v>
      </c>
      <c r="W58" s="418">
        <f>(U58-T58)*24*60</f>
        <v>130.99999999999997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-52.213740458014854</v>
      </c>
      <c r="AG58" s="425">
        <f t="shared" si="7"/>
        <v>0.9651908396946568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2766</v>
      </c>
      <c r="H59" s="45">
        <f t="shared" si="37"/>
        <v>77448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1443.130434782609</v>
      </c>
      <c r="O59" s="47">
        <f t="shared" si="39"/>
        <v>206.16149068322986</v>
      </c>
      <c r="P59" s="165">
        <f t="shared" si="40"/>
        <v>0</v>
      </c>
      <c r="Q59" s="49">
        <f t="shared" si="41"/>
        <v>-8.1242236024844203</v>
      </c>
      <c r="R59" s="425">
        <f t="shared" si="36"/>
        <v>0.96208695652173937</v>
      </c>
      <c r="S59" s="459"/>
      <c r="T59" s="50">
        <v>0.27499999999999997</v>
      </c>
      <c r="U59" s="50">
        <v>0.35486111111111107</v>
      </c>
      <c r="V59" s="142">
        <v>20</v>
      </c>
      <c r="W59" s="418">
        <f t="shared" ref="W59:W69" si="42">(U59-T59)*24*60</f>
        <v>114.99999999999999</v>
      </c>
      <c r="X59" s="53">
        <v>0.26527777777777778</v>
      </c>
      <c r="Y59" s="53">
        <v>0.27430555555555552</v>
      </c>
      <c r="Z59" s="54"/>
      <c r="AA59" s="54"/>
      <c r="AB59" s="447"/>
      <c r="AC59" s="447"/>
      <c r="AD59" s="435"/>
      <c r="AE59" s="435"/>
      <c r="AF59" s="48">
        <f t="shared" si="6"/>
        <v>-56.869565217391028</v>
      </c>
      <c r="AG59" s="425">
        <f t="shared" si="7"/>
        <v>0.96208695652173937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3922.6200000000003</v>
      </c>
      <c r="H60" s="45">
        <f t="shared" si="37"/>
        <v>39579.235800000002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1435.1048780487808</v>
      </c>
      <c r="O60" s="47">
        <f t="shared" si="39"/>
        <v>239.18414634146347</v>
      </c>
      <c r="P60" s="165">
        <f t="shared" si="40"/>
        <v>0</v>
      </c>
      <c r="Q60" s="49">
        <f t="shared" si="41"/>
        <v>-10.815853658536525</v>
      </c>
      <c r="R60" s="425">
        <f t="shared" si="36"/>
        <v>0.95673658536585393</v>
      </c>
      <c r="S60" s="459"/>
      <c r="T60" s="50">
        <v>0.37569444444444439</v>
      </c>
      <c r="U60" s="50">
        <v>0.48958333333333326</v>
      </c>
      <c r="V60" s="142">
        <v>30</v>
      </c>
      <c r="W60" s="418">
        <f t="shared" si="42"/>
        <v>163.99999999999997</v>
      </c>
      <c r="X60" s="53">
        <v>0.35972222222222222</v>
      </c>
      <c r="Y60" s="53">
        <v>0.375</v>
      </c>
      <c r="Z60" s="54"/>
      <c r="AA60" s="54"/>
      <c r="AB60" s="447"/>
      <c r="AC60" s="447"/>
      <c r="AD60" s="435"/>
      <c r="AE60" s="435"/>
      <c r="AF60" s="48">
        <f t="shared" si="6"/>
        <v>-64.895121951219153</v>
      </c>
      <c r="AG60" s="429">
        <f t="shared" si="7"/>
        <v>0.95673658536585393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4073.4900000000002</v>
      </c>
      <c r="H61" s="45">
        <f t="shared" si="37"/>
        <v>41101.5141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1420.9848837209302</v>
      </c>
      <c r="O61" s="47">
        <f t="shared" si="39"/>
        <v>236.83081395348836</v>
      </c>
      <c r="P61" s="165">
        <f t="shared" si="40"/>
        <v>0</v>
      </c>
      <c r="Q61" s="49">
        <f t="shared" si="41"/>
        <v>-13.169186046511641</v>
      </c>
      <c r="R61" s="425">
        <f t="shared" si="36"/>
        <v>0.94732325581395349</v>
      </c>
      <c r="S61" s="459"/>
      <c r="T61" s="50">
        <v>0.51041666666666663</v>
      </c>
      <c r="U61" s="50">
        <v>0.62986111111111109</v>
      </c>
      <c r="V61" s="142">
        <v>30</v>
      </c>
      <c r="W61" s="418">
        <f t="shared" si="42"/>
        <v>172.00000000000003</v>
      </c>
      <c r="X61" s="53">
        <v>0.49444444444444446</v>
      </c>
      <c r="Y61" s="53">
        <v>0.50972222222222219</v>
      </c>
      <c r="Z61" s="54"/>
      <c r="AA61" s="54"/>
      <c r="AB61" s="447"/>
      <c r="AC61" s="447"/>
      <c r="AD61" s="435"/>
      <c r="AE61" s="435"/>
      <c r="AF61" s="48">
        <f t="shared" si="6"/>
        <v>-79.015116279069844</v>
      </c>
      <c r="AG61" s="425">
        <f t="shared" si="7"/>
        <v>0.94732325581395349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1442.6812912188611</v>
      </c>
      <c r="O69" s="73">
        <f t="shared" si="43"/>
        <v>219.69775475397878</v>
      </c>
      <c r="P69" s="48">
        <f>M69-J69</f>
        <v>0</v>
      </c>
      <c r="Q69" s="49">
        <f>N69-K69</f>
        <v>-57.318708781138866</v>
      </c>
      <c r="R69" s="172">
        <f t="shared" ref="R69:R73" si="44">O69/L69</f>
        <v>0.96117767704865709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-57.318708781138866</v>
      </c>
      <c r="AG69" s="425">
        <f t="shared" si="7"/>
        <v>0.96178752747924079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2315</v>
      </c>
      <c r="H70" s="45">
        <f>F70*G70</f>
        <v>125218.35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3" si="45">G70/W70*60</f>
        <v>1361.7647058823536</v>
      </c>
      <c r="O70" s="47">
        <f t="shared" ref="O70:O73" si="46">N70/M70</f>
        <v>80.103806228373742</v>
      </c>
      <c r="P70" s="48">
        <f t="shared" ref="P70:P73" si="47">M70-J70</f>
        <v>1</v>
      </c>
      <c r="Q70" s="49">
        <f t="shared" ref="Q70:Q73" si="48">O70-L70</f>
        <v>-13.646193771626258</v>
      </c>
      <c r="R70" s="425">
        <f t="shared" si="44"/>
        <v>0.85444059976931996</v>
      </c>
      <c r="S70" s="459">
        <f>R82</f>
        <v>0.88860797672581116</v>
      </c>
      <c r="T70" s="50">
        <v>0.25</v>
      </c>
      <c r="U70" s="50">
        <v>0.3208333333333333</v>
      </c>
      <c r="V70" s="421">
        <v>5</v>
      </c>
      <c r="W70" s="418">
        <f>(U70-T70)*24*60</f>
        <v>101.99999999999996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-138.23529411764639</v>
      </c>
      <c r="AG70" s="425">
        <f t="shared" si="7"/>
        <v>0.9078431372549024</v>
      </c>
      <c r="AH70" s="459">
        <f>AG82</f>
        <v>0.90126518237374142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4037.88</v>
      </c>
      <c r="H71" s="45">
        <f>F71*G71</f>
        <v>215461.27679999999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1416.8000000000004</v>
      </c>
      <c r="O71" s="47">
        <f t="shared" si="46"/>
        <v>74.568421052631606</v>
      </c>
      <c r="P71" s="48">
        <f t="shared" si="47"/>
        <v>0</v>
      </c>
      <c r="Q71" s="49">
        <f t="shared" si="48"/>
        <v>-11.536842105263133</v>
      </c>
      <c r="R71" s="425">
        <f t="shared" si="44"/>
        <v>0.86601466992665066</v>
      </c>
      <c r="S71" s="459"/>
      <c r="T71" s="50">
        <v>0.33611111111111108</v>
      </c>
      <c r="U71" s="50">
        <v>0.45486111111111105</v>
      </c>
      <c r="V71" s="421">
        <v>22</v>
      </c>
      <c r="W71" s="418">
        <f t="shared" ref="W71:W81" si="49">(U71-T71)*24*60</f>
        <v>170.99999999999994</v>
      </c>
      <c r="X71" s="53">
        <v>0.32500000000000001</v>
      </c>
      <c r="Y71" s="53">
        <v>0.3347222222222222</v>
      </c>
      <c r="Z71" s="54"/>
      <c r="AA71" s="54"/>
      <c r="AB71" s="447"/>
      <c r="AC71" s="447"/>
      <c r="AD71" s="435"/>
      <c r="AE71" s="435"/>
      <c r="AF71" s="48">
        <f>N71-K71</f>
        <v>-219.19999999999959</v>
      </c>
      <c r="AG71" s="425">
        <f>N71/K71</f>
        <v>0.86601466992665066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242</v>
      </c>
      <c r="E72" s="43"/>
      <c r="F72" s="343">
        <v>47.51</v>
      </c>
      <c r="G72" s="44">
        <v>1726.8400000000001</v>
      </c>
      <c r="H72" s="45">
        <f t="shared" ref="H72:H80" si="50">F72*G72</f>
        <v>82042.16840000001</v>
      </c>
      <c r="I72" s="421"/>
      <c r="J72" s="87">
        <v>17</v>
      </c>
      <c r="K72" s="57">
        <v>1440</v>
      </c>
      <c r="L72" s="86">
        <v>84.705882352941174</v>
      </c>
      <c r="M72" s="419">
        <v>17</v>
      </c>
      <c r="N72" s="44">
        <f t="shared" si="45"/>
        <v>1311.5240506329123</v>
      </c>
      <c r="O72" s="47">
        <f t="shared" si="46"/>
        <v>77.148473566641897</v>
      </c>
      <c r="P72" s="48">
        <f t="shared" si="47"/>
        <v>0</v>
      </c>
      <c r="Q72" s="49">
        <f t="shared" si="48"/>
        <v>-7.5574087862992769</v>
      </c>
      <c r="R72" s="425">
        <f t="shared" si="44"/>
        <v>0.91078059071730022</v>
      </c>
      <c r="S72" s="459"/>
      <c r="T72" s="50">
        <v>0.47083333333333327</v>
      </c>
      <c r="U72" s="50">
        <v>0.52569444444444435</v>
      </c>
      <c r="V72" s="421">
        <v>23</v>
      </c>
      <c r="W72" s="418">
        <f t="shared" si="49"/>
        <v>78.999999999999957</v>
      </c>
      <c r="X72" s="53">
        <v>0.4597222222222222</v>
      </c>
      <c r="Y72" s="53">
        <v>0.4694444444444445</v>
      </c>
      <c r="Z72" s="54"/>
      <c r="AA72" s="54"/>
      <c r="AB72" s="447"/>
      <c r="AC72" s="447"/>
      <c r="AD72" s="435"/>
      <c r="AE72" s="435"/>
      <c r="AF72" s="48">
        <f>N72-K72</f>
        <v>-128.47594936708765</v>
      </c>
      <c r="AG72" s="425">
        <f>N72/K72</f>
        <v>0.91078059071730022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241</v>
      </c>
      <c r="E73" s="177"/>
      <c r="F73" s="343">
        <v>53.76</v>
      </c>
      <c r="G73" s="44">
        <v>2064.48</v>
      </c>
      <c r="H73" s="45">
        <f t="shared" si="50"/>
        <v>110986.4448</v>
      </c>
      <c r="I73" s="435"/>
      <c r="J73" s="178">
        <v>16</v>
      </c>
      <c r="K73" s="179">
        <v>1440</v>
      </c>
      <c r="L73" s="86">
        <v>90</v>
      </c>
      <c r="M73" s="424">
        <v>16</v>
      </c>
      <c r="N73" s="44">
        <f t="shared" si="45"/>
        <v>1331.9225806451616</v>
      </c>
      <c r="O73" s="47">
        <f t="shared" si="46"/>
        <v>83.245161290322599</v>
      </c>
      <c r="P73" s="48">
        <f t="shared" si="47"/>
        <v>0</v>
      </c>
      <c r="Q73" s="49">
        <f t="shared" si="48"/>
        <v>-6.7548387096774007</v>
      </c>
      <c r="R73" s="425">
        <f t="shared" si="44"/>
        <v>0.92494623655913999</v>
      </c>
      <c r="S73" s="459"/>
      <c r="T73" s="50">
        <v>0.56666666666666654</v>
      </c>
      <c r="U73" s="50">
        <v>0.63124999999999987</v>
      </c>
      <c r="V73" s="421">
        <v>6</v>
      </c>
      <c r="W73" s="418">
        <f t="shared" si="49"/>
        <v>92.999999999999986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-108.07741935483841</v>
      </c>
      <c r="AG73" s="425">
        <f>N73/K73</f>
        <v>0.92494623655913999</v>
      </c>
      <c r="AH73" s="459"/>
    </row>
    <row r="74" spans="1:34" ht="19.149999999999999" customHeight="1">
      <c r="A74" s="455"/>
      <c r="B74" s="421">
        <v>0</v>
      </c>
      <c r="C74" s="175"/>
      <c r="D74" s="176"/>
      <c r="E74" s="177"/>
      <c r="F74" s="343" t="s">
        <v>109</v>
      </c>
      <c r="G74" s="44"/>
      <c r="H74" s="45">
        <f t="shared" si="50"/>
        <v>0</v>
      </c>
      <c r="I74" s="421"/>
      <c r="J74" s="46"/>
      <c r="K74" s="174"/>
      <c r="L74" s="47"/>
      <c r="M74" s="419"/>
      <c r="N74" s="44"/>
      <c r="O74" s="47"/>
      <c r="P74" s="48"/>
      <c r="Q74" s="49"/>
      <c r="R74" s="425"/>
      <c r="S74" s="459"/>
      <c r="T74" s="50"/>
      <c r="U74" s="50"/>
      <c r="V74" s="421"/>
      <c r="W74" s="418">
        <f t="shared" si="49"/>
        <v>0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0</v>
      </c>
      <c r="AG74" s="425" t="e">
        <f t="shared" ref="AG74:AG80" si="52">N74/K74</f>
        <v>#DIV/0!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17.25</v>
      </c>
      <c r="N82" s="101">
        <f t="shared" si="53"/>
        <v>1355.5028342901071</v>
      </c>
      <c r="O82" s="184">
        <f t="shared" si="53"/>
        <v>78.766465534492454</v>
      </c>
      <c r="P82" s="116">
        <f>M82-J82</f>
        <v>0.25</v>
      </c>
      <c r="Q82" s="117">
        <f>N82-K82</f>
        <v>-148.4971657098929</v>
      </c>
      <c r="R82" s="172">
        <f>O82/L82</f>
        <v>0.88860797672581116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0</v>
      </c>
      <c r="AF82" s="48">
        <f>N82-K82</f>
        <v>-148.4971657098929</v>
      </c>
      <c r="AG82" s="425">
        <f>N82/K82</f>
        <v>0.90126518237374142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1252.08</v>
      </c>
      <c r="H83" s="84">
        <f t="shared" ref="H83:H94" si="54">F83*G83</f>
        <v>76401.921600000001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1" si="55">G83/W83*60</f>
        <v>1341.5142857142846</v>
      </c>
      <c r="O83" s="183">
        <f t="shared" ref="O83:O91" si="56">N83/M83</f>
        <v>78.912605042016736</v>
      </c>
      <c r="P83" s="54">
        <f t="shared" ref="P83:P91" si="57">M83-J83</f>
        <v>0</v>
      </c>
      <c r="Q83" s="88">
        <f t="shared" ref="Q83:Q91" si="58">O83-L83</f>
        <v>-5.793277310924438</v>
      </c>
      <c r="R83" s="185">
        <f t="shared" ref="R83:R91" si="59">O83/L83</f>
        <v>0.93160714285714208</v>
      </c>
      <c r="S83" s="459">
        <f>R95</f>
        <v>0.85929914209062586</v>
      </c>
      <c r="T83" s="50">
        <v>0.33333333333333331</v>
      </c>
      <c r="U83" s="50">
        <v>0.37222222222222223</v>
      </c>
      <c r="V83" s="421">
        <v>5</v>
      </c>
      <c r="W83" s="418">
        <f t="shared" ref="W83:W93" si="60">(U83-T83)*24*60</f>
        <v>56.000000000000043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-98.485714285715403</v>
      </c>
      <c r="AG83" s="425">
        <f t="shared" ref="AG83:AG173" si="62">N83/K83</f>
        <v>0.93160714285714208</v>
      </c>
      <c r="AH83" s="459">
        <f>AG95</f>
        <v>0.85368244367689528</v>
      </c>
    </row>
    <row r="84" spans="1:34" ht="19.149999999999999" customHeight="1">
      <c r="A84" s="488"/>
      <c r="B84" s="110" t="s">
        <v>238</v>
      </c>
      <c r="C84" s="431"/>
      <c r="D84" s="186" t="s">
        <v>261</v>
      </c>
      <c r="E84" s="43"/>
      <c r="F84" s="350">
        <v>59.54</v>
      </c>
      <c r="G84" s="44">
        <v>1144</v>
      </c>
      <c r="H84" s="84">
        <f t="shared" si="54"/>
        <v>68113.759999999995</v>
      </c>
      <c r="I84" s="421"/>
      <c r="J84" s="87">
        <v>18</v>
      </c>
      <c r="K84" s="57">
        <v>1385</v>
      </c>
      <c r="L84" s="86">
        <v>76.944444444444443</v>
      </c>
      <c r="M84" s="424">
        <v>18</v>
      </c>
      <c r="N84" s="57">
        <f t="shared" si="55"/>
        <v>1271.1111111111118</v>
      </c>
      <c r="O84" s="183">
        <f t="shared" si="56"/>
        <v>70.61728395061732</v>
      </c>
      <c r="P84" s="54">
        <f t="shared" si="57"/>
        <v>0</v>
      </c>
      <c r="Q84" s="88">
        <f t="shared" si="58"/>
        <v>-6.3271604938271224</v>
      </c>
      <c r="R84" s="185">
        <f t="shared" si="59"/>
        <v>0.91776975531488214</v>
      </c>
      <c r="S84" s="459"/>
      <c r="T84" s="50">
        <v>0.38750000000000001</v>
      </c>
      <c r="U84" s="50">
        <v>0.42499999999999999</v>
      </c>
      <c r="V84" s="421">
        <v>22</v>
      </c>
      <c r="W84" s="418">
        <f t="shared" si="60"/>
        <v>53.999999999999972</v>
      </c>
      <c r="X84" s="53">
        <v>0.37638888888888888</v>
      </c>
      <c r="Y84" s="53">
        <v>0.38611111111111113</v>
      </c>
      <c r="Z84" s="54"/>
      <c r="AA84" s="54"/>
      <c r="AB84" s="447"/>
      <c r="AC84" s="447"/>
      <c r="AD84" s="435"/>
      <c r="AE84" s="435"/>
      <c r="AF84" s="48">
        <f t="shared" si="61"/>
        <v>-113.88888888888823</v>
      </c>
      <c r="AG84" s="425">
        <f t="shared" si="62"/>
        <v>0.91776975531488214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1835</v>
      </c>
      <c r="H85" s="84">
        <f t="shared" si="54"/>
        <v>112100.15000000001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1265.5172413793114</v>
      </c>
      <c r="O85" s="183">
        <f t="shared" si="56"/>
        <v>74.442190669371257</v>
      </c>
      <c r="P85" s="54">
        <f t="shared" si="57"/>
        <v>0</v>
      </c>
      <c r="Q85" s="88">
        <f t="shared" si="58"/>
        <v>-10.263691683569917</v>
      </c>
      <c r="R85" s="185">
        <f t="shared" si="59"/>
        <v>0.87883141762452177</v>
      </c>
      <c r="S85" s="459"/>
      <c r="T85" s="50">
        <v>0.46597222222222218</v>
      </c>
      <c r="U85" s="50">
        <v>0.5263888888888888</v>
      </c>
      <c r="V85" s="421">
        <v>6</v>
      </c>
      <c r="W85" s="418">
        <f t="shared" si="60"/>
        <v>86.999999999999929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-174.48275862068863</v>
      </c>
      <c r="AG85" s="425">
        <f t="shared" si="62"/>
        <v>0.87883141762452177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253</v>
      </c>
      <c r="E86" s="43"/>
      <c r="F86" s="350">
        <v>77.349999999999994</v>
      </c>
      <c r="G86" s="44">
        <v>258</v>
      </c>
      <c r="H86" s="84">
        <f t="shared" si="54"/>
        <v>19956.3</v>
      </c>
      <c r="I86" s="421"/>
      <c r="J86" s="87">
        <v>19</v>
      </c>
      <c r="K86" s="57">
        <v>1440</v>
      </c>
      <c r="L86" s="86">
        <v>75.78947368421052</v>
      </c>
      <c r="M86" s="424">
        <v>18</v>
      </c>
      <c r="N86" s="57">
        <f t="shared" si="55"/>
        <v>1032.0000000000036</v>
      </c>
      <c r="O86" s="183">
        <f t="shared" si="56"/>
        <v>57.333333333333535</v>
      </c>
      <c r="P86" s="54">
        <f t="shared" si="57"/>
        <v>-1</v>
      </c>
      <c r="Q86" s="88">
        <f t="shared" si="58"/>
        <v>-18.456140350876986</v>
      </c>
      <c r="R86" s="185">
        <f t="shared" si="59"/>
        <v>0.7564814814814842</v>
      </c>
      <c r="S86" s="459"/>
      <c r="T86" s="50">
        <v>0.53194444444444433</v>
      </c>
      <c r="U86" s="50">
        <v>0.54236111111111096</v>
      </c>
      <c r="V86" s="421">
        <v>8</v>
      </c>
      <c r="W86" s="418">
        <f t="shared" si="60"/>
        <v>14.999999999999947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-407.99999999999636</v>
      </c>
      <c r="AG86" s="425">
        <f t="shared" si="62"/>
        <v>0.71666666666666923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254</v>
      </c>
      <c r="E87" s="43"/>
      <c r="F87" s="350">
        <v>77.34</v>
      </c>
      <c r="G87" s="44">
        <v>722</v>
      </c>
      <c r="H87" s="84">
        <f t="shared" si="54"/>
        <v>55839.48</v>
      </c>
      <c r="I87" s="421"/>
      <c r="J87" s="87">
        <v>18</v>
      </c>
      <c r="K87" s="57">
        <v>1440</v>
      </c>
      <c r="L87" s="86">
        <v>80</v>
      </c>
      <c r="M87" s="424">
        <v>18</v>
      </c>
      <c r="N87" s="57">
        <f t="shared" si="55"/>
        <v>1237.7142857142844</v>
      </c>
      <c r="O87" s="183">
        <f t="shared" si="56"/>
        <v>68.761904761904688</v>
      </c>
      <c r="P87" s="54">
        <f t="shared" si="57"/>
        <v>0</v>
      </c>
      <c r="Q87" s="88">
        <f t="shared" si="58"/>
        <v>-11.238095238095312</v>
      </c>
      <c r="R87" s="185">
        <f t="shared" si="59"/>
        <v>0.85952380952380858</v>
      </c>
      <c r="S87" s="459"/>
      <c r="T87" s="50">
        <v>0.54722222222222205</v>
      </c>
      <c r="U87" s="50">
        <v>0.57152777777777763</v>
      </c>
      <c r="V87" s="421">
        <v>7</v>
      </c>
      <c r="W87" s="418">
        <f t="shared" si="60"/>
        <v>35.000000000000036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-202.28571428571558</v>
      </c>
      <c r="AG87" s="425">
        <f t="shared" si="62"/>
        <v>0.85952380952380858</v>
      </c>
      <c r="AH87" s="459"/>
    </row>
    <row r="88" spans="1:34" ht="19.149999999999999" customHeight="1">
      <c r="A88" s="488"/>
      <c r="B88" s="110" t="s">
        <v>227</v>
      </c>
      <c r="C88" s="431"/>
      <c r="D88" s="186" t="s">
        <v>255</v>
      </c>
      <c r="E88" s="43"/>
      <c r="F88" s="350">
        <v>51.44</v>
      </c>
      <c r="G88" s="57">
        <v>1413</v>
      </c>
      <c r="H88" s="84">
        <f t="shared" si="54"/>
        <v>72684.72</v>
      </c>
      <c r="I88" s="421"/>
      <c r="J88" s="87">
        <v>20</v>
      </c>
      <c r="K88" s="57">
        <v>1440</v>
      </c>
      <c r="L88" s="86">
        <v>72</v>
      </c>
      <c r="M88" s="424">
        <v>20</v>
      </c>
      <c r="N88" s="57">
        <f t="shared" si="55"/>
        <v>1265.3731343283598</v>
      </c>
      <c r="O88" s="183">
        <f t="shared" si="56"/>
        <v>63.268656716417993</v>
      </c>
      <c r="P88" s="54">
        <f t="shared" si="57"/>
        <v>0</v>
      </c>
      <c r="Q88" s="88">
        <f t="shared" si="58"/>
        <v>-8.7313432835820066</v>
      </c>
      <c r="R88" s="185">
        <f t="shared" si="59"/>
        <v>0.87873134328358327</v>
      </c>
      <c r="S88" s="459"/>
      <c r="T88" s="50">
        <v>0.58749999999999991</v>
      </c>
      <c r="U88" s="50">
        <v>0.63402777777777763</v>
      </c>
      <c r="V88" s="421">
        <v>23</v>
      </c>
      <c r="W88" s="418">
        <f t="shared" si="60"/>
        <v>66.999999999999915</v>
      </c>
      <c r="X88" s="53">
        <v>0.57638888888888895</v>
      </c>
      <c r="Y88" s="53">
        <v>0.58680555555555558</v>
      </c>
      <c r="Z88" s="54"/>
      <c r="AA88" s="54"/>
      <c r="AB88" s="447"/>
      <c r="AC88" s="447"/>
      <c r="AD88" s="435"/>
      <c r="AE88" s="435"/>
      <c r="AF88" s="48">
        <f t="shared" si="61"/>
        <v>-174.62686567164019</v>
      </c>
      <c r="AG88" s="425">
        <f t="shared" si="62"/>
        <v>0.87873134328358316</v>
      </c>
      <c r="AH88" s="459"/>
    </row>
    <row r="89" spans="1:34" ht="19.149999999999999" customHeight="1">
      <c r="A89" s="488"/>
      <c r="B89" s="110" t="s">
        <v>238</v>
      </c>
      <c r="C89" s="431"/>
      <c r="D89" s="42" t="s">
        <v>245</v>
      </c>
      <c r="E89" s="43"/>
      <c r="F89" s="350">
        <v>61.02</v>
      </c>
      <c r="G89" s="114">
        <v>486.92000000000007</v>
      </c>
      <c r="H89" s="84">
        <f t="shared" si="54"/>
        <v>29711.858400000005</v>
      </c>
      <c r="I89" s="421">
        <v>1</v>
      </c>
      <c r="J89" s="87">
        <v>17</v>
      </c>
      <c r="K89" s="57">
        <v>1440</v>
      </c>
      <c r="L89" s="86">
        <v>84.705882352941174</v>
      </c>
      <c r="M89" s="424">
        <v>17</v>
      </c>
      <c r="N89" s="57">
        <f t="shared" si="55"/>
        <v>1327.9636363636412</v>
      </c>
      <c r="O89" s="183">
        <f t="shared" si="56"/>
        <v>78.115508021390653</v>
      </c>
      <c r="P89" s="54">
        <f t="shared" si="57"/>
        <v>0</v>
      </c>
      <c r="Q89" s="88">
        <f t="shared" si="58"/>
        <v>-6.590374331550521</v>
      </c>
      <c r="R89" s="185">
        <f t="shared" si="59"/>
        <v>0.92219696969697307</v>
      </c>
      <c r="S89" s="459"/>
      <c r="T89" s="50">
        <v>0.63888888888888873</v>
      </c>
      <c r="U89" s="50">
        <v>0.65416666666666645</v>
      </c>
      <c r="V89" s="421">
        <v>7</v>
      </c>
      <c r="W89" s="418">
        <f t="shared" si="60"/>
        <v>21.999999999999922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-112.03636363635883</v>
      </c>
      <c r="AG89" s="425">
        <f t="shared" si="62"/>
        <v>0.92219696969697307</v>
      </c>
      <c r="AH89" s="459"/>
    </row>
    <row r="90" spans="1:34" ht="19.149999999999999" customHeight="1">
      <c r="A90" s="488"/>
      <c r="B90" s="110" t="s">
        <v>238</v>
      </c>
      <c r="C90" s="431"/>
      <c r="D90" s="42" t="s">
        <v>239</v>
      </c>
      <c r="E90" s="43"/>
      <c r="F90" s="350">
        <v>53.36</v>
      </c>
      <c r="G90" s="127">
        <v>351.12</v>
      </c>
      <c r="H90" s="84">
        <f t="shared" si="54"/>
        <v>18735.763200000001</v>
      </c>
      <c r="I90" s="187">
        <v>1</v>
      </c>
      <c r="J90" s="87">
        <v>19</v>
      </c>
      <c r="K90" s="57">
        <v>1636</v>
      </c>
      <c r="L90" s="86">
        <v>86.10526315789474</v>
      </c>
      <c r="M90" s="424">
        <v>19</v>
      </c>
      <c r="N90" s="57">
        <f t="shared" si="55"/>
        <v>1316.7000000000048</v>
      </c>
      <c r="O90" s="183">
        <f t="shared" si="56"/>
        <v>69.300000000000253</v>
      </c>
      <c r="P90" s="54">
        <f t="shared" si="57"/>
        <v>0</v>
      </c>
      <c r="Q90" s="88">
        <f t="shared" si="58"/>
        <v>-16.805263157894487</v>
      </c>
      <c r="R90" s="185">
        <f t="shared" si="59"/>
        <v>0.80482885085574862</v>
      </c>
      <c r="S90" s="459"/>
      <c r="T90" s="50">
        <v>0.65972222222222199</v>
      </c>
      <c r="U90" s="50">
        <v>0.67083333333333306</v>
      </c>
      <c r="V90" s="421">
        <v>8</v>
      </c>
      <c r="W90" s="418">
        <f t="shared" si="60"/>
        <v>15.999999999999943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-319.29999999999518</v>
      </c>
      <c r="AG90" s="425">
        <f t="shared" si="62"/>
        <v>0.80482885085574862</v>
      </c>
      <c r="AH90" s="459"/>
    </row>
    <row r="91" spans="1:34" ht="19.149999999999999" customHeight="1">
      <c r="A91" s="488"/>
      <c r="B91" s="110" t="s">
        <v>238</v>
      </c>
      <c r="C91" s="431"/>
      <c r="D91" s="42" t="s">
        <v>242</v>
      </c>
      <c r="E91" s="43"/>
      <c r="F91" s="350">
        <v>47.51</v>
      </c>
      <c r="G91" s="44">
        <v>150.16</v>
      </c>
      <c r="H91" s="84">
        <f t="shared" si="54"/>
        <v>7134.1016</v>
      </c>
      <c r="I91" s="189">
        <v>1</v>
      </c>
      <c r="J91" s="87">
        <v>17</v>
      </c>
      <c r="K91" s="57">
        <v>1440</v>
      </c>
      <c r="L91" s="86">
        <v>84.705882352941174</v>
      </c>
      <c r="M91" s="424">
        <v>17</v>
      </c>
      <c r="N91" s="57">
        <f t="shared" si="55"/>
        <v>1126.2000000000039</v>
      </c>
      <c r="O91" s="183">
        <f t="shared" si="56"/>
        <v>66.247058823529642</v>
      </c>
      <c r="P91" s="54">
        <f t="shared" si="57"/>
        <v>0</v>
      </c>
      <c r="Q91" s="88">
        <f t="shared" si="58"/>
        <v>-18.458823529411532</v>
      </c>
      <c r="R91" s="185">
        <f t="shared" si="59"/>
        <v>0.78208333333333602</v>
      </c>
      <c r="S91" s="460"/>
      <c r="T91" s="50">
        <v>0.67499999999999971</v>
      </c>
      <c r="U91" s="50">
        <v>0.68055555555555525</v>
      </c>
      <c r="V91" s="421">
        <v>6</v>
      </c>
      <c r="W91" s="418">
        <f t="shared" si="60"/>
        <v>7.9999999999999716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-313.79999999999609</v>
      </c>
      <c r="AG91" s="425">
        <f t="shared" si="62"/>
        <v>0.78208333333333602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</v>
      </c>
      <c r="K95" s="202">
        <v>1455.6666666666667</v>
      </c>
      <c r="L95" s="203">
        <v>81.073634522034936</v>
      </c>
      <c r="M95" s="202">
        <f t="shared" ref="M95:O95" si="63">AVERAGE(M83:M94)</f>
        <v>17.888888888888889</v>
      </c>
      <c r="N95" s="202">
        <f t="shared" si="63"/>
        <v>1242.6770771790007</v>
      </c>
      <c r="O95" s="203">
        <f t="shared" si="63"/>
        <v>69.666504590953565</v>
      </c>
      <c r="P95" s="204">
        <f>M95-J95</f>
        <v>-0.11111111111111072</v>
      </c>
      <c r="Q95" s="205">
        <f t="shared" ref="Q95:Q99" si="64">O95-L95</f>
        <v>-11.407129931081371</v>
      </c>
      <c r="R95" s="206">
        <f>O95/L95</f>
        <v>0.85929914209062586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0</v>
      </c>
      <c r="AE95" s="107">
        <f>SUM(AE83:AE94)</f>
        <v>0</v>
      </c>
      <c r="AF95" s="65">
        <f t="shared" si="61"/>
        <v>-212.98958948766608</v>
      </c>
      <c r="AG95" s="426">
        <f t="shared" si="62"/>
        <v>0.85368244367689528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1500</v>
      </c>
      <c r="H96" s="45">
        <f t="shared" ref="H96:H105" si="65">F96*G96</f>
        <v>44190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99" si="66">G96/W96*60</f>
        <v>1111.1111111111106</v>
      </c>
      <c r="O96" s="47">
        <f t="shared" ref="O96:O99" si="67">N96/M96</f>
        <v>69.444444444444414</v>
      </c>
      <c r="P96" s="48">
        <f t="shared" ref="P96:P99" si="68">M96-J96</f>
        <v>0</v>
      </c>
      <c r="Q96" s="49">
        <f t="shared" si="64"/>
        <v>-17.118055555555586</v>
      </c>
      <c r="R96" s="425">
        <f t="shared" ref="R96:R99" si="69">O96/L96</f>
        <v>0.80224628961091016</v>
      </c>
      <c r="S96" s="459">
        <f>R108</f>
        <v>0.85604040838295181</v>
      </c>
      <c r="T96" s="89">
        <v>0.33333333333333331</v>
      </c>
      <c r="U96" s="89">
        <v>0.38958333333333334</v>
      </c>
      <c r="V96" s="435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447"/>
      <c r="AC96" s="447"/>
      <c r="AD96" s="435"/>
      <c r="AE96" s="435">
        <v>1</v>
      </c>
      <c r="AF96" s="54">
        <f t="shared" si="61"/>
        <v>-273.88888888888937</v>
      </c>
      <c r="AG96" s="428">
        <f t="shared" si="62"/>
        <v>0.80224628961091016</v>
      </c>
      <c r="AH96" s="468">
        <f>AG108</f>
        <v>0.86694993291768851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3564</v>
      </c>
      <c r="H97" s="210">
        <f t="shared" si="65"/>
        <v>232622.28</v>
      </c>
      <c r="I97" s="142"/>
      <c r="J97" s="46">
        <v>18</v>
      </c>
      <c r="K97" s="44">
        <v>1440</v>
      </c>
      <c r="L97" s="47">
        <v>80</v>
      </c>
      <c r="M97" s="87">
        <v>19</v>
      </c>
      <c r="N97" s="44">
        <f t="shared" si="66"/>
        <v>1250.5263157894733</v>
      </c>
      <c r="O97" s="47">
        <f t="shared" si="67"/>
        <v>65.817174515235436</v>
      </c>
      <c r="P97" s="48">
        <f t="shared" si="68"/>
        <v>1</v>
      </c>
      <c r="Q97" s="49">
        <f t="shared" si="64"/>
        <v>-14.182825484764564</v>
      </c>
      <c r="R97" s="425">
        <f t="shared" si="69"/>
        <v>0.82271468144044291</v>
      </c>
      <c r="S97" s="459"/>
      <c r="T97" s="211">
        <v>0.40486111111111112</v>
      </c>
      <c r="U97" s="211">
        <v>0.52361111111111114</v>
      </c>
      <c r="V97" s="212">
        <v>22</v>
      </c>
      <c r="W97" s="90">
        <f t="shared" si="70"/>
        <v>171.00000000000003</v>
      </c>
      <c r="X97" s="53">
        <v>0.39444444444444443</v>
      </c>
      <c r="Y97" s="53">
        <v>0.40416666666666662</v>
      </c>
      <c r="Z97" s="54"/>
      <c r="AA97" s="54"/>
      <c r="AB97" s="447"/>
      <c r="AC97" s="447"/>
      <c r="AD97" s="212"/>
      <c r="AE97" s="212"/>
      <c r="AF97" s="213">
        <f t="shared" si="61"/>
        <v>-189.4736842105267</v>
      </c>
      <c r="AG97" s="214">
        <f t="shared" si="62"/>
        <v>0.86842105263157865</v>
      </c>
      <c r="AH97" s="468"/>
    </row>
    <row r="98" spans="1:34" s="218" customFormat="1" ht="19.149999999999999" customHeight="1">
      <c r="A98" s="490"/>
      <c r="B98" s="421" t="s">
        <v>193</v>
      </c>
      <c r="C98" s="55"/>
      <c r="D98" s="42" t="s">
        <v>200</v>
      </c>
      <c r="E98" s="83"/>
      <c r="F98" s="354">
        <v>37.799999999999997</v>
      </c>
      <c r="G98" s="57">
        <v>5691</v>
      </c>
      <c r="H98" s="210">
        <f t="shared" si="65"/>
        <v>215119.8</v>
      </c>
      <c r="I98" s="435"/>
      <c r="J98" s="46">
        <v>20</v>
      </c>
      <c r="K98" s="44">
        <v>2769</v>
      </c>
      <c r="L98" s="47">
        <v>138.44999999999999</v>
      </c>
      <c r="M98" s="87">
        <v>20</v>
      </c>
      <c r="N98" s="44">
        <f t="shared" si="66"/>
        <v>2439.0000000000005</v>
      </c>
      <c r="O98" s="47">
        <f t="shared" si="67"/>
        <v>121.95000000000002</v>
      </c>
      <c r="P98" s="48">
        <f t="shared" si="68"/>
        <v>0</v>
      </c>
      <c r="Q98" s="49">
        <f t="shared" si="64"/>
        <v>-16.499999999999972</v>
      </c>
      <c r="R98" s="425">
        <f t="shared" si="69"/>
        <v>0.88082340195016273</v>
      </c>
      <c r="S98" s="459"/>
      <c r="T98" s="89">
        <v>0.56458333333333333</v>
      </c>
      <c r="U98" s="89">
        <v>0.66180555555555554</v>
      </c>
      <c r="V98" s="435">
        <v>6</v>
      </c>
      <c r="W98" s="90">
        <f t="shared" si="70"/>
        <v>139.99999999999997</v>
      </c>
      <c r="X98" s="216"/>
      <c r="Y98" s="216"/>
      <c r="Z98" s="217"/>
      <c r="AA98" s="217"/>
      <c r="AB98" s="447"/>
      <c r="AC98" s="447"/>
      <c r="AD98" s="435">
        <v>1</v>
      </c>
      <c r="AE98" s="435"/>
      <c r="AF98" s="54">
        <f t="shared" si="61"/>
        <v>-329.99999999999955</v>
      </c>
      <c r="AG98" s="428">
        <f t="shared" si="62"/>
        <v>0.88082340195016273</v>
      </c>
      <c r="AH98" s="468"/>
    </row>
    <row r="99" spans="1:34" ht="19.149999999999999" customHeight="1">
      <c r="A99" s="490"/>
      <c r="B99" s="421" t="s">
        <v>207</v>
      </c>
      <c r="C99" s="81"/>
      <c r="D99" s="82" t="s">
        <v>217</v>
      </c>
      <c r="E99" s="83"/>
      <c r="F99" s="354">
        <v>49.91</v>
      </c>
      <c r="G99" s="57">
        <v>492.05</v>
      </c>
      <c r="H99" s="210">
        <f t="shared" si="65"/>
        <v>24558.215499999998</v>
      </c>
      <c r="I99" s="435">
        <v>1</v>
      </c>
      <c r="J99" s="46">
        <v>17</v>
      </c>
      <c r="K99" s="44">
        <v>1565</v>
      </c>
      <c r="L99" s="47">
        <v>92.058823529411768</v>
      </c>
      <c r="M99" s="419">
        <v>17</v>
      </c>
      <c r="N99" s="44">
        <f t="shared" si="66"/>
        <v>1405.8571428571479</v>
      </c>
      <c r="O99" s="47">
        <f t="shared" si="67"/>
        <v>82.697478991596938</v>
      </c>
      <c r="P99" s="48">
        <f t="shared" si="68"/>
        <v>0</v>
      </c>
      <c r="Q99" s="49">
        <f t="shared" si="64"/>
        <v>-9.3613445378148299</v>
      </c>
      <c r="R99" s="425">
        <f t="shared" si="69"/>
        <v>0.8983112733911488</v>
      </c>
      <c r="S99" s="459"/>
      <c r="T99" s="89">
        <v>0.67708333333333326</v>
      </c>
      <c r="U99" s="89">
        <v>0.69166666666666654</v>
      </c>
      <c r="V99" s="435">
        <v>22</v>
      </c>
      <c r="W99" s="90">
        <f t="shared" si="70"/>
        <v>20.999999999999925</v>
      </c>
      <c r="X99" s="180">
        <v>0.66666666666666663</v>
      </c>
      <c r="Y99" s="180">
        <v>0.67638888888888893</v>
      </c>
      <c r="Z99" s="124"/>
      <c r="AA99" s="124"/>
      <c r="AB99" s="447"/>
      <c r="AC99" s="447"/>
      <c r="AD99" s="435"/>
      <c r="AE99" s="435"/>
      <c r="AF99" s="213">
        <f t="shared" si="61"/>
        <v>-159.14285714285211</v>
      </c>
      <c r="AG99" s="214">
        <f t="shared" si="62"/>
        <v>0.8983112733911488</v>
      </c>
      <c r="AH99" s="468"/>
    </row>
    <row r="100" spans="1:34" s="218" customFormat="1" ht="19.149999999999999" customHeight="1">
      <c r="A100" s="490"/>
      <c r="B100" s="421">
        <v>0</v>
      </c>
      <c r="C100" s="55"/>
      <c r="D100" s="42"/>
      <c r="E100" s="83"/>
      <c r="F100" s="354" t="s">
        <v>109</v>
      </c>
      <c r="G100" s="57"/>
      <c r="H100" s="210">
        <f t="shared" si="65"/>
        <v>0</v>
      </c>
      <c r="I100" s="435"/>
      <c r="J100" s="46"/>
      <c r="K100" s="44"/>
      <c r="L100" s="47"/>
      <c r="M100" s="87"/>
      <c r="N100" s="44"/>
      <c r="O100" s="47"/>
      <c r="P100" s="48"/>
      <c r="Q100" s="49"/>
      <c r="R100" s="425"/>
      <c r="S100" s="459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0</v>
      </c>
      <c r="AG100" s="428" t="e">
        <f t="shared" si="62"/>
        <v>#DIV/0!</v>
      </c>
      <c r="AH100" s="468"/>
    </row>
    <row r="101" spans="1:34" s="218" customFormat="1" ht="19.149999999999999" customHeight="1">
      <c r="A101" s="490"/>
      <c r="B101" s="421">
        <v>0</v>
      </c>
      <c r="C101" s="55"/>
      <c r="D101" s="82"/>
      <c r="E101" s="83"/>
      <c r="F101" s="354" t="s">
        <v>109</v>
      </c>
      <c r="G101" s="57"/>
      <c r="H101" s="210">
        <f t="shared" si="65"/>
        <v>0</v>
      </c>
      <c r="I101" s="435"/>
      <c r="J101" s="46"/>
      <c r="K101" s="44"/>
      <c r="L101" s="47"/>
      <c r="M101" s="87"/>
      <c r="N101" s="44"/>
      <c r="O101" s="47"/>
      <c r="P101" s="48"/>
      <c r="Q101" s="49"/>
      <c r="R101" s="425"/>
      <c r="S101" s="459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0</v>
      </c>
      <c r="AG101" s="214" t="e">
        <f t="shared" si="62"/>
        <v>#DIV/0!</v>
      </c>
      <c r="AH101" s="468"/>
    </row>
    <row r="102" spans="1:34" s="218" customFormat="1" ht="19.149999999999999" customHeight="1">
      <c r="A102" s="490"/>
      <c r="B102" s="421">
        <v>0</v>
      </c>
      <c r="C102" s="175"/>
      <c r="D102" s="176"/>
      <c r="E102" s="177"/>
      <c r="F102" s="354" t="s">
        <v>109</v>
      </c>
      <c r="G102" s="57"/>
      <c r="H102" s="210">
        <f t="shared" si="65"/>
        <v>0</v>
      </c>
      <c r="I102" s="421"/>
      <c r="J102" s="46"/>
      <c r="K102" s="44"/>
      <c r="L102" s="47"/>
      <c r="M102" s="87"/>
      <c r="N102" s="44"/>
      <c r="O102" s="47"/>
      <c r="P102" s="48"/>
      <c r="Q102" s="49"/>
      <c r="R102" s="425"/>
      <c r="S102" s="459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0</v>
      </c>
      <c r="AG102" s="428" t="e">
        <f t="shared" si="62"/>
        <v>#DIV/0!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18</v>
      </c>
      <c r="N108" s="101">
        <f t="shared" si="71"/>
        <v>1551.6236424394331</v>
      </c>
      <c r="O108" s="104">
        <f t="shared" si="71"/>
        <v>84.977274487819201</v>
      </c>
      <c r="P108" s="54">
        <f t="shared" ref="P108:P115" si="72">M108-J108</f>
        <v>0.25</v>
      </c>
      <c r="Q108" s="88">
        <f t="shared" ref="Q108:Q115" si="73">O108-L108</f>
        <v>-14.290556394533738</v>
      </c>
      <c r="R108" s="105">
        <f t="shared" ref="R108:R115" si="74">O108/L108</f>
        <v>0.85604040838295181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1"/>
        <v>-238.12635756056693</v>
      </c>
      <c r="AG108" s="428">
        <f t="shared" si="62"/>
        <v>0.86694993291768851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1499</v>
      </c>
      <c r="H109" s="45">
        <f t="shared" ref="H109:H119" si="75">F109*G109</f>
        <v>44918.274672187705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5" si="76">G109/W109*60</f>
        <v>1199.1999999999989</v>
      </c>
      <c r="O109" s="47">
        <f t="shared" ref="O109:O115" si="77">N109/M109</f>
        <v>66.622222222222163</v>
      </c>
      <c r="P109" s="48">
        <f t="shared" si="72"/>
        <v>0</v>
      </c>
      <c r="Q109" s="49">
        <f t="shared" si="73"/>
        <v>-4.4444444444508235E-2</v>
      </c>
      <c r="R109" s="425">
        <f t="shared" si="74"/>
        <v>0.99933333333333241</v>
      </c>
      <c r="S109" s="494">
        <f>R121</f>
        <v>0.8989329863650074</v>
      </c>
      <c r="T109" s="226">
        <v>0.5</v>
      </c>
      <c r="U109" s="226">
        <v>0.55208333333333337</v>
      </c>
      <c r="V109" s="227">
        <v>5</v>
      </c>
      <c r="W109" s="418">
        <f t="shared" si="70"/>
        <v>75.000000000000057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-0.80000000000109139</v>
      </c>
      <c r="AG109" s="125">
        <f t="shared" si="62"/>
        <v>0.99933333333333241</v>
      </c>
      <c r="AH109" s="468">
        <f>AG121</f>
        <v>0.8961541284582587</v>
      </c>
    </row>
    <row r="110" spans="1:34" ht="19.149999999999999" customHeight="1">
      <c r="A110" s="492"/>
      <c r="B110" s="421" t="s">
        <v>227</v>
      </c>
      <c r="C110" s="175"/>
      <c r="D110" s="42" t="s">
        <v>240</v>
      </c>
      <c r="E110" s="177"/>
      <c r="F110" s="343">
        <v>56.43</v>
      </c>
      <c r="G110" s="174">
        <v>898</v>
      </c>
      <c r="H110" s="45">
        <f t="shared" si="75"/>
        <v>50674.14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1282.8571428571424</v>
      </c>
      <c r="O110" s="47">
        <f t="shared" si="77"/>
        <v>71.269841269841251</v>
      </c>
      <c r="P110" s="48">
        <f t="shared" si="72"/>
        <v>0</v>
      </c>
      <c r="Q110" s="49">
        <f t="shared" si="73"/>
        <v>-12.063492063492077</v>
      </c>
      <c r="R110" s="425">
        <f t="shared" si="74"/>
        <v>0.85523809523809502</v>
      </c>
      <c r="S110" s="495"/>
      <c r="T110" s="226">
        <v>0.55763888888888891</v>
      </c>
      <c r="U110" s="226">
        <v>0.58680555555555558</v>
      </c>
      <c r="V110" s="227">
        <v>8</v>
      </c>
      <c r="W110" s="418">
        <f t="shared" si="70"/>
        <v>42.000000000000014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-217.14285714285757</v>
      </c>
      <c r="AG110" s="125">
        <f t="shared" si="62"/>
        <v>0.85523809523809491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260</v>
      </c>
      <c r="E111" s="177"/>
      <c r="F111" s="343">
        <v>71.55</v>
      </c>
      <c r="G111" s="57">
        <v>770</v>
      </c>
      <c r="H111" s="45">
        <f t="shared" si="75"/>
        <v>55093.5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1248.6486486486478</v>
      </c>
      <c r="O111" s="47">
        <f t="shared" si="77"/>
        <v>69.369369369369323</v>
      </c>
      <c r="P111" s="48">
        <f t="shared" si="72"/>
        <v>0</v>
      </c>
      <c r="Q111" s="49">
        <f t="shared" si="73"/>
        <v>-7.5750750750751195</v>
      </c>
      <c r="R111" s="425">
        <f t="shared" si="74"/>
        <v>0.90155137086544967</v>
      </c>
      <c r="S111" s="495"/>
      <c r="T111" s="226">
        <v>0.60277777777777786</v>
      </c>
      <c r="U111" s="226">
        <v>0.62847222222222232</v>
      </c>
      <c r="V111" s="227">
        <v>23</v>
      </c>
      <c r="W111" s="418">
        <f t="shared" si="70"/>
        <v>37.000000000000028</v>
      </c>
      <c r="X111" s="53">
        <v>0.59166666666666667</v>
      </c>
      <c r="Y111" s="53">
        <v>0.60138888888888886</v>
      </c>
      <c r="Z111" s="54"/>
      <c r="AA111" s="54"/>
      <c r="AB111" s="447"/>
      <c r="AC111" s="447"/>
      <c r="AD111" s="435"/>
      <c r="AE111" s="435"/>
      <c r="AF111" s="48">
        <f t="shared" si="61"/>
        <v>-136.35135135135215</v>
      </c>
      <c r="AG111" s="125">
        <f t="shared" si="62"/>
        <v>0.90155137086544967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263</v>
      </c>
      <c r="E112" s="83"/>
      <c r="F112" s="343">
        <v>54.09</v>
      </c>
      <c r="G112" s="57">
        <v>707</v>
      </c>
      <c r="H112" s="45">
        <f t="shared" si="75"/>
        <v>38241.630000000005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1285.4545454545439</v>
      </c>
      <c r="O112" s="47">
        <f t="shared" si="77"/>
        <v>80.340909090908994</v>
      </c>
      <c r="P112" s="48">
        <f t="shared" si="72"/>
        <v>0</v>
      </c>
      <c r="Q112" s="49">
        <f t="shared" si="73"/>
        <v>-9.659090909091006</v>
      </c>
      <c r="R112" s="425">
        <f t="shared" si="74"/>
        <v>0.89267676767676662</v>
      </c>
      <c r="S112" s="495"/>
      <c r="T112" s="226">
        <v>0.70833333333333337</v>
      </c>
      <c r="U112" s="226">
        <v>0.73125000000000007</v>
      </c>
      <c r="V112" s="227">
        <v>5</v>
      </c>
      <c r="W112" s="418">
        <f t="shared" si="70"/>
        <v>33.000000000000043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-154.5454545454561</v>
      </c>
      <c r="AG112" s="125">
        <f t="shared" si="62"/>
        <v>0.89267676767676662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264</v>
      </c>
      <c r="E113" s="83"/>
      <c r="F113" s="343">
        <v>52.21</v>
      </c>
      <c r="G113" s="57">
        <v>775</v>
      </c>
      <c r="H113" s="45">
        <f t="shared" si="75"/>
        <v>40462.75</v>
      </c>
      <c r="I113" s="435"/>
      <c r="J113" s="46">
        <v>17</v>
      </c>
      <c r="K113" s="44">
        <v>1440</v>
      </c>
      <c r="L113" s="47">
        <v>84.705882352941174</v>
      </c>
      <c r="M113" s="424">
        <v>17</v>
      </c>
      <c r="N113" s="44">
        <f t="shared" si="76"/>
        <v>1328.5714285714273</v>
      </c>
      <c r="O113" s="47">
        <f t="shared" si="77"/>
        <v>78.151260504201602</v>
      </c>
      <c r="P113" s="48">
        <f t="shared" si="72"/>
        <v>0</v>
      </c>
      <c r="Q113" s="49">
        <f t="shared" si="73"/>
        <v>-6.554621848739572</v>
      </c>
      <c r="R113" s="425">
        <f t="shared" si="74"/>
        <v>0.92261904761904667</v>
      </c>
      <c r="S113" s="495"/>
      <c r="T113" s="226">
        <v>0.73541666666666672</v>
      </c>
      <c r="U113" s="226">
        <v>0.7597222222222223</v>
      </c>
      <c r="V113" s="227">
        <v>6</v>
      </c>
      <c r="W113" s="418">
        <f t="shared" si="70"/>
        <v>35.000000000000036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-111.4285714285727</v>
      </c>
      <c r="AG113" s="125">
        <f t="shared" si="62"/>
        <v>0.92261904761904678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329</v>
      </c>
      <c r="E114" s="43"/>
      <c r="F114" s="343">
        <v>54.5</v>
      </c>
      <c r="G114" s="44">
        <v>1105</v>
      </c>
      <c r="H114" s="45">
        <f t="shared" si="75"/>
        <v>60222.5</v>
      </c>
      <c r="I114" s="435"/>
      <c r="J114" s="46">
        <v>21</v>
      </c>
      <c r="K114" s="44">
        <v>1440</v>
      </c>
      <c r="L114" s="47">
        <v>68.571428571428569</v>
      </c>
      <c r="M114" s="424">
        <v>21</v>
      </c>
      <c r="N114" s="44">
        <f t="shared" si="76"/>
        <v>1143.103448275863</v>
      </c>
      <c r="O114" s="47">
        <f t="shared" si="77"/>
        <v>54.433497536945858</v>
      </c>
      <c r="P114" s="48">
        <f t="shared" si="72"/>
        <v>0</v>
      </c>
      <c r="Q114" s="49">
        <f t="shared" si="73"/>
        <v>-14.137931034482712</v>
      </c>
      <c r="R114" s="425">
        <f t="shared" si="74"/>
        <v>0.79382183908046045</v>
      </c>
      <c r="S114" s="495"/>
      <c r="T114" s="226">
        <v>0.77500000000000002</v>
      </c>
      <c r="U114" s="226">
        <v>0.81527777777777777</v>
      </c>
      <c r="V114" s="227">
        <v>22</v>
      </c>
      <c r="W114" s="418">
        <f t="shared" si="70"/>
        <v>57.999999999999957</v>
      </c>
      <c r="X114" s="216">
        <v>0.76388888888888884</v>
      </c>
      <c r="Y114" s="216">
        <v>0.77430555555555547</v>
      </c>
      <c r="Z114" s="217"/>
      <c r="AA114" s="217"/>
      <c r="AB114" s="447"/>
      <c r="AC114" s="447"/>
      <c r="AD114" s="221"/>
      <c r="AE114" s="221">
        <v>2</v>
      </c>
      <c r="AF114" s="48">
        <f t="shared" si="61"/>
        <v>-296.896551724137</v>
      </c>
      <c r="AG114" s="125">
        <f t="shared" si="62"/>
        <v>0.79382183908046045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277</v>
      </c>
      <c r="E115" s="83"/>
      <c r="F115" s="343">
        <v>56.43</v>
      </c>
      <c r="G115" s="229">
        <v>1134</v>
      </c>
      <c r="H115" s="45">
        <f t="shared" si="75"/>
        <v>63991.62</v>
      </c>
      <c r="I115" s="435"/>
      <c r="J115" s="46">
        <v>16</v>
      </c>
      <c r="K115" s="44">
        <v>1500</v>
      </c>
      <c r="L115" s="47">
        <v>93.75</v>
      </c>
      <c r="M115" s="424">
        <v>16</v>
      </c>
      <c r="N115" s="44">
        <f t="shared" si="76"/>
        <v>1388.5714285714289</v>
      </c>
      <c r="O115" s="47">
        <f t="shared" si="77"/>
        <v>86.785714285714306</v>
      </c>
      <c r="P115" s="48">
        <f t="shared" si="72"/>
        <v>0</v>
      </c>
      <c r="Q115" s="49">
        <f t="shared" si="73"/>
        <v>-6.964285714285694</v>
      </c>
      <c r="R115" s="425">
        <f t="shared" si="74"/>
        <v>0.92571428571428593</v>
      </c>
      <c r="S115" s="495"/>
      <c r="T115" s="226">
        <v>0.82013888888888886</v>
      </c>
      <c r="U115" s="226">
        <v>0.85416666666666663</v>
      </c>
      <c r="V115" s="227">
        <v>7</v>
      </c>
      <c r="W115" s="418">
        <f t="shared" si="70"/>
        <v>48.999999999999986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-111.4285714285711</v>
      </c>
      <c r="AG115" s="125">
        <f t="shared" si="62"/>
        <v>0.92571428571428593</v>
      </c>
      <c r="AH115" s="468"/>
    </row>
    <row r="116" spans="1:34" s="218" customFormat="1" ht="19.149999999999999" customHeight="1">
      <c r="A116" s="492"/>
      <c r="B116" s="421">
        <v>0</v>
      </c>
      <c r="C116" s="55"/>
      <c r="D116" s="82"/>
      <c r="E116" s="83"/>
      <c r="F116" s="343" t="s">
        <v>109</v>
      </c>
      <c r="G116" s="229"/>
      <c r="H116" s="45">
        <f t="shared" si="75"/>
        <v>0</v>
      </c>
      <c r="I116" s="435"/>
      <c r="J116" s="46"/>
      <c r="K116" s="44"/>
      <c r="L116" s="47"/>
      <c r="M116" s="424"/>
      <c r="N116" s="44"/>
      <c r="O116" s="47"/>
      <c r="P116" s="48"/>
      <c r="Q116" s="49"/>
      <c r="R116" s="425"/>
      <c r="S116" s="495"/>
      <c r="T116" s="226"/>
      <c r="U116" s="226"/>
      <c r="V116" s="227"/>
      <c r="W116" s="418">
        <f t="shared" si="70"/>
        <v>0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0</v>
      </c>
      <c r="AG116" s="125" t="e">
        <f t="shared" si="62"/>
        <v>#DIV/0!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17.714285714285715</v>
      </c>
      <c r="K121" s="202">
        <v>1415</v>
      </c>
      <c r="L121" s="203">
        <v>80.56739362411632</v>
      </c>
      <c r="M121" s="202">
        <f t="shared" ref="M121:O121" si="78">AVERAGE(M109:M120)</f>
        <v>17.714285714285715</v>
      </c>
      <c r="N121" s="202">
        <f t="shared" si="78"/>
        <v>1268.058091768436</v>
      </c>
      <c r="O121" s="203">
        <f t="shared" si="78"/>
        <v>72.424687754171941</v>
      </c>
      <c r="P121" s="48">
        <f t="shared" ref="P121:P130" si="79">M121-J121</f>
        <v>0</v>
      </c>
      <c r="Q121" s="49">
        <f t="shared" ref="Q121:Q130" si="80">O121-L121</f>
        <v>-8.1427058699443791</v>
      </c>
      <c r="R121" s="172">
        <f t="shared" ref="R121:R130" si="81">O121/L121</f>
        <v>0.8989329863650074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2</v>
      </c>
      <c r="AF121" s="48">
        <f>N121-K121</f>
        <v>-146.94190823156396</v>
      </c>
      <c r="AG121" s="125">
        <f>N121/K121</f>
        <v>0.8961541284582587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1527</v>
      </c>
      <c r="H122" s="45">
        <f t="shared" ref="H122:H132" si="82">F122*G122</f>
        <v>89589.09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1347.3529411764689</v>
      </c>
      <c r="O122" s="237">
        <f t="shared" ref="O122:O130" si="84">N122/M122</f>
        <v>70.913312693498369</v>
      </c>
      <c r="P122" s="108">
        <f t="shared" si="79"/>
        <v>0</v>
      </c>
      <c r="Q122" s="182">
        <f t="shared" si="80"/>
        <v>-4.876160990712151</v>
      </c>
      <c r="R122" s="109">
        <f t="shared" si="81"/>
        <v>0.93566176470588136</v>
      </c>
      <c r="S122" s="459">
        <f>R134</f>
        <v>0.90088076145710638</v>
      </c>
      <c r="T122" s="50">
        <v>0.5</v>
      </c>
      <c r="U122" s="50">
        <v>0.54722222222222228</v>
      </c>
      <c r="V122" s="227">
        <v>5</v>
      </c>
      <c r="W122" s="418">
        <f t="shared" si="70"/>
        <v>68.000000000000085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-92.647058823531097</v>
      </c>
      <c r="AG122" s="425">
        <f t="shared" si="62"/>
        <v>0.93566176470588114</v>
      </c>
      <c r="AH122" s="473">
        <f>AG134</f>
        <v>0.90213922622563514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1922</v>
      </c>
      <c r="H123" s="45">
        <f t="shared" si="82"/>
        <v>114397.44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1281.3333333333333</v>
      </c>
      <c r="O123" s="86">
        <f t="shared" si="84"/>
        <v>61.015873015873012</v>
      </c>
      <c r="P123" s="54">
        <f t="shared" si="79"/>
        <v>0</v>
      </c>
      <c r="Q123" s="88">
        <f t="shared" si="80"/>
        <v>-4.9365079365079367</v>
      </c>
      <c r="R123" s="428">
        <f t="shared" si="81"/>
        <v>0.92515042117930202</v>
      </c>
      <c r="S123" s="459"/>
      <c r="T123" s="50">
        <v>0.55138888888888893</v>
      </c>
      <c r="U123" s="50">
        <v>0.61388888888888893</v>
      </c>
      <c r="V123" s="227">
        <v>6</v>
      </c>
      <c r="W123" s="418">
        <f t="shared" si="70"/>
        <v>90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-103.66666666666674</v>
      </c>
      <c r="AG123" s="425">
        <f t="shared" si="62"/>
        <v>0.92515042117930202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1394</v>
      </c>
      <c r="H124" s="45">
        <f t="shared" si="82"/>
        <v>89104.48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1327.6190476190488</v>
      </c>
      <c r="O124" s="237">
        <f t="shared" si="84"/>
        <v>69.874686716792041</v>
      </c>
      <c r="P124" s="108">
        <f t="shared" si="79"/>
        <v>0</v>
      </c>
      <c r="Q124" s="182">
        <f t="shared" si="80"/>
        <v>-5.914786967418479</v>
      </c>
      <c r="R124" s="109">
        <f t="shared" si="81"/>
        <v>0.92195767195767286</v>
      </c>
      <c r="S124" s="497"/>
      <c r="T124" s="50">
        <v>0.6298611111111112</v>
      </c>
      <c r="U124" s="50">
        <v>0.67361111111111116</v>
      </c>
      <c r="V124" s="227">
        <v>23</v>
      </c>
      <c r="W124" s="418">
        <f t="shared" si="70"/>
        <v>62.999999999999936</v>
      </c>
      <c r="X124" s="188">
        <v>0.61805555555555558</v>
      </c>
      <c r="Y124" s="188">
        <v>0.62847222222222221</v>
      </c>
      <c r="Z124" s="54"/>
      <c r="AA124" s="54"/>
      <c r="AB124" s="447"/>
      <c r="AC124" s="447"/>
      <c r="AD124" s="435"/>
      <c r="AE124" s="435"/>
      <c r="AF124" s="108">
        <f t="shared" si="61"/>
        <v>-112.38095238095116</v>
      </c>
      <c r="AG124" s="109">
        <f t="shared" si="62"/>
        <v>0.92195767195767275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1459</v>
      </c>
      <c r="H125" s="45">
        <f t="shared" si="82"/>
        <v>82856.61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1411.9354838709689</v>
      </c>
      <c r="O125" s="237">
        <f t="shared" si="84"/>
        <v>78.440860215053831</v>
      </c>
      <c r="P125" s="108">
        <f t="shared" si="79"/>
        <v>0</v>
      </c>
      <c r="Q125" s="182">
        <f t="shared" si="80"/>
        <v>-12.448028673835054</v>
      </c>
      <c r="R125" s="109">
        <f t="shared" si="81"/>
        <v>0.86304124930988324</v>
      </c>
      <c r="S125" s="497"/>
      <c r="T125" s="50">
        <v>0.71388888888888891</v>
      </c>
      <c r="U125" s="50">
        <v>0.75694444444444442</v>
      </c>
      <c r="V125" s="227">
        <v>5</v>
      </c>
      <c r="W125" s="418">
        <f t="shared" si="70"/>
        <v>61.999999999999943</v>
      </c>
      <c r="X125" s="64"/>
      <c r="Y125" s="64"/>
      <c r="Z125" s="54"/>
      <c r="AA125" s="54"/>
      <c r="AB125" s="447"/>
      <c r="AC125" s="447"/>
      <c r="AD125" s="435">
        <v>1</v>
      </c>
      <c r="AE125" s="435"/>
      <c r="AF125" s="48">
        <f t="shared" si="61"/>
        <v>-224.06451612903106</v>
      </c>
      <c r="AG125" s="425">
        <f t="shared" si="62"/>
        <v>0.86304124930988324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1050</v>
      </c>
      <c r="H126" s="45">
        <f t="shared" si="82"/>
        <v>59713.5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1400</v>
      </c>
      <c r="O126" s="86">
        <f t="shared" si="84"/>
        <v>77.777777777777771</v>
      </c>
      <c r="P126" s="54">
        <f t="shared" si="79"/>
        <v>0</v>
      </c>
      <c r="Q126" s="88">
        <f t="shared" si="80"/>
        <v>-13.111111111111114</v>
      </c>
      <c r="R126" s="428">
        <f t="shared" si="81"/>
        <v>0.85574572127139359</v>
      </c>
      <c r="S126" s="497"/>
      <c r="T126" s="50">
        <v>0.76249999999999996</v>
      </c>
      <c r="U126" s="50">
        <v>0.79374999999999996</v>
      </c>
      <c r="V126" s="227">
        <v>8</v>
      </c>
      <c r="W126" s="418">
        <f t="shared" si="70"/>
        <v>45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-236</v>
      </c>
      <c r="AG126" s="109">
        <f t="shared" si="62"/>
        <v>0.85574572127139359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1376</v>
      </c>
      <c r="H127" s="45">
        <f t="shared" si="82"/>
        <v>65497.599999999999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1310.4761904761917</v>
      </c>
      <c r="O127" s="86">
        <f t="shared" si="84"/>
        <v>68.972431077694296</v>
      </c>
      <c r="P127" s="54">
        <f t="shared" si="79"/>
        <v>0</v>
      </c>
      <c r="Q127" s="88">
        <f t="shared" si="80"/>
        <v>-6.8170426065162246</v>
      </c>
      <c r="R127" s="428">
        <f t="shared" si="81"/>
        <v>0.91005291005291089</v>
      </c>
      <c r="S127" s="497"/>
      <c r="T127" s="50">
        <v>0.79791666666666661</v>
      </c>
      <c r="U127" s="50">
        <v>0.84166666666666656</v>
      </c>
      <c r="V127" s="421">
        <v>6</v>
      </c>
      <c r="W127" s="418">
        <f t="shared" si="70"/>
        <v>62.999999999999936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-129.52380952380827</v>
      </c>
      <c r="AG127" s="109">
        <f t="shared" si="62"/>
        <v>0.91005291005291089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1222</v>
      </c>
      <c r="H128" s="45">
        <f t="shared" si="82"/>
        <v>61918.740000000005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1383.396226415095</v>
      </c>
      <c r="O128" s="86">
        <f t="shared" si="84"/>
        <v>76.855345911949726</v>
      </c>
      <c r="P128" s="54">
        <f t="shared" si="79"/>
        <v>0</v>
      </c>
      <c r="Q128" s="88">
        <f t="shared" si="80"/>
        <v>-6.4779874213836024</v>
      </c>
      <c r="R128" s="428">
        <f t="shared" si="81"/>
        <v>0.92226415094339675</v>
      </c>
      <c r="S128" s="497"/>
      <c r="T128" s="50">
        <v>0.85763888888888884</v>
      </c>
      <c r="U128" s="50">
        <v>0.89444444444444438</v>
      </c>
      <c r="V128" s="421">
        <v>23</v>
      </c>
      <c r="W128" s="418">
        <f t="shared" si="70"/>
        <v>52.999999999999972</v>
      </c>
      <c r="X128" s="64">
        <v>0.84583333333333333</v>
      </c>
      <c r="Y128" s="64">
        <v>0.8569444444444444</v>
      </c>
      <c r="Z128" s="54"/>
      <c r="AA128" s="54"/>
      <c r="AB128" s="447"/>
      <c r="AC128" s="447"/>
      <c r="AD128" s="435"/>
      <c r="AE128" s="435"/>
      <c r="AF128" s="48">
        <f t="shared" si="61"/>
        <v>-116.60377358490496</v>
      </c>
      <c r="AG128" s="425">
        <f t="shared" si="62"/>
        <v>0.92226415094339664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1073</v>
      </c>
      <c r="H129" s="45">
        <f t="shared" si="82"/>
        <v>62416.41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1430.6666666666667</v>
      </c>
      <c r="O129" s="86">
        <f t="shared" si="84"/>
        <v>89.416666666666671</v>
      </c>
      <c r="P129" s="54">
        <f t="shared" si="79"/>
        <v>0</v>
      </c>
      <c r="Q129" s="88">
        <f t="shared" si="80"/>
        <v>-12.833333333333329</v>
      </c>
      <c r="R129" s="428">
        <f t="shared" si="81"/>
        <v>0.87449062754686235</v>
      </c>
      <c r="S129" s="497"/>
      <c r="T129" s="50">
        <v>0.89999999999999991</v>
      </c>
      <c r="U129" s="50">
        <v>0.93124999999999991</v>
      </c>
      <c r="V129" s="421">
        <v>8</v>
      </c>
      <c r="W129" s="418">
        <f t="shared" si="70"/>
        <v>45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-205.33333333333326</v>
      </c>
      <c r="AG129" s="109">
        <f t="shared" si="62"/>
        <v>0.87449062754686235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1534</v>
      </c>
      <c r="H130" s="45">
        <f t="shared" si="82"/>
        <v>87898.2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1333.9130434782594</v>
      </c>
      <c r="O130" s="86">
        <f t="shared" si="84"/>
        <v>70.205949656750491</v>
      </c>
      <c r="P130" s="54">
        <f t="shared" si="79"/>
        <v>0</v>
      </c>
      <c r="Q130" s="88">
        <f t="shared" si="80"/>
        <v>-5.5835240274600295</v>
      </c>
      <c r="R130" s="428">
        <f t="shared" si="81"/>
        <v>0.92632850241545794</v>
      </c>
      <c r="S130" s="497"/>
      <c r="T130" s="50">
        <v>0.93541666666666656</v>
      </c>
      <c r="U130" s="50">
        <v>0.98333333333333328</v>
      </c>
      <c r="V130" s="421">
        <v>6</v>
      </c>
      <c r="W130" s="418">
        <f t="shared" si="70"/>
        <v>69.000000000000071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-106.0869565217406</v>
      </c>
      <c r="AG130" s="109">
        <f t="shared" si="62"/>
        <v>0.92632850241545794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1358.5214370040037</v>
      </c>
      <c r="O134" s="243">
        <f t="shared" si="85"/>
        <v>73.719211525784019</v>
      </c>
      <c r="P134" s="51">
        <f t="shared" ref="P134:P143" si="86">M134-J134</f>
        <v>0</v>
      </c>
      <c r="Q134" s="139">
        <f t="shared" ref="Q134:Q143" si="87">O134-L134</f>
        <v>-8.1109425631420038</v>
      </c>
      <c r="R134" s="244">
        <f t="shared" ref="R134:R143" si="88">O134/L134</f>
        <v>0.90088076145710638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-147.36745188488521</v>
      </c>
      <c r="AG134" s="425">
        <f t="shared" si="62"/>
        <v>0.90213922622563514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1474.2</v>
      </c>
      <c r="H135" s="245">
        <f t="shared" ref="H135:H146" si="89">F135*G135</f>
        <v>85112.937000000005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1360.8000000000015</v>
      </c>
      <c r="O135" s="115">
        <f t="shared" ref="O135:O143" si="91">N135/M135</f>
        <v>85.050000000000097</v>
      </c>
      <c r="P135" s="54">
        <f t="shared" si="86"/>
        <v>0</v>
      </c>
      <c r="Q135" s="88">
        <f t="shared" si="87"/>
        <v>-12.762499999999903</v>
      </c>
      <c r="R135" s="428">
        <f t="shared" si="88"/>
        <v>0.86952076677316392</v>
      </c>
      <c r="S135" s="495">
        <f>R147</f>
        <v>0.90649129579101739</v>
      </c>
      <c r="T135" s="246">
        <v>0.5</v>
      </c>
      <c r="U135" s="50">
        <v>0.54513888888888884</v>
      </c>
      <c r="V135" s="142">
        <v>5</v>
      </c>
      <c r="W135" s="247">
        <f t="shared" ref="W135:W147" si="92">(U135-T135)*24*60</f>
        <v>64.999999999999929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-204.19999999999845</v>
      </c>
      <c r="AG135" s="120">
        <f t="shared" si="62"/>
        <v>0.86952076677316392</v>
      </c>
      <c r="AH135" s="468">
        <f>AG147</f>
        <v>0.91479726491314128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1273</v>
      </c>
      <c r="H136" s="84">
        <f t="shared" si="89"/>
        <v>67812.710000000006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1388.7272727272734</v>
      </c>
      <c r="O136" s="86">
        <f t="shared" si="91"/>
        <v>86.795454545454589</v>
      </c>
      <c r="P136" s="54">
        <f t="shared" si="86"/>
        <v>0</v>
      </c>
      <c r="Q136" s="88">
        <f t="shared" si="87"/>
        <v>-6.9545454545454106</v>
      </c>
      <c r="R136" s="428">
        <f t="shared" si="88"/>
        <v>0.92581818181818232</v>
      </c>
      <c r="S136" s="495"/>
      <c r="T136" s="246">
        <v>0.54930555555555549</v>
      </c>
      <c r="U136" s="50">
        <v>0.58749999999999991</v>
      </c>
      <c r="V136" s="142">
        <v>6</v>
      </c>
      <c r="W136" s="247">
        <f t="shared" si="92"/>
        <v>54.999999999999964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-111.27272727272657</v>
      </c>
      <c r="AG136" s="125">
        <f t="shared" si="62"/>
        <v>0.92581818181818232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1257</v>
      </c>
      <c r="H137" s="84">
        <f t="shared" si="89"/>
        <v>63692.19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1371.2727272727282</v>
      </c>
      <c r="O137" s="86">
        <f t="shared" si="91"/>
        <v>76.18181818181823</v>
      </c>
      <c r="P137" s="54">
        <f t="shared" si="86"/>
        <v>0</v>
      </c>
      <c r="Q137" s="88">
        <f t="shared" si="87"/>
        <v>-7.151515151515099</v>
      </c>
      <c r="R137" s="428">
        <f t="shared" si="88"/>
        <v>0.91418181818181876</v>
      </c>
      <c r="S137" s="495"/>
      <c r="T137" s="50">
        <v>0.60347222222222219</v>
      </c>
      <c r="U137" s="50">
        <v>0.64166666666666661</v>
      </c>
      <c r="V137" s="249">
        <v>23</v>
      </c>
      <c r="W137" s="247">
        <f t="shared" si="92"/>
        <v>54.999999999999964</v>
      </c>
      <c r="X137" s="53">
        <v>0.59166666666666667</v>
      </c>
      <c r="Y137" s="53">
        <v>0.60277777777777775</v>
      </c>
      <c r="Z137" s="54"/>
      <c r="AA137" s="54"/>
      <c r="AB137" s="447"/>
      <c r="AC137" s="447"/>
      <c r="AD137" s="435"/>
      <c r="AE137" s="435"/>
      <c r="AF137" s="48">
        <f t="shared" si="61"/>
        <v>-128.72727272727184</v>
      </c>
      <c r="AG137" s="125">
        <f t="shared" si="62"/>
        <v>0.91418181818181876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1489</v>
      </c>
      <c r="H138" s="84">
        <f t="shared" si="89"/>
        <v>75909.22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1313.8235294117662</v>
      </c>
      <c r="O138" s="86">
        <f t="shared" si="91"/>
        <v>65.691176470588317</v>
      </c>
      <c r="P138" s="54">
        <f t="shared" si="86"/>
        <v>0</v>
      </c>
      <c r="Q138" s="88">
        <f t="shared" si="87"/>
        <v>-6.3088235294116828</v>
      </c>
      <c r="R138" s="434">
        <f t="shared" si="88"/>
        <v>0.91237745098039325</v>
      </c>
      <c r="S138" s="495"/>
      <c r="T138" s="50">
        <v>0.70833333333333337</v>
      </c>
      <c r="U138" s="50">
        <v>0.75555555555555554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-126.17647058823377</v>
      </c>
      <c r="AG138" s="125">
        <f t="shared" si="62"/>
        <v>0.91237745098039325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1019</v>
      </c>
      <c r="H139" s="84">
        <f t="shared" si="89"/>
        <v>51632.73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1421.8604651162789</v>
      </c>
      <c r="O139" s="86">
        <f t="shared" si="91"/>
        <v>83.638850889192881</v>
      </c>
      <c r="P139" s="54">
        <f t="shared" si="86"/>
        <v>0</v>
      </c>
      <c r="Q139" s="88">
        <f t="shared" si="87"/>
        <v>-4.5964432284541772</v>
      </c>
      <c r="R139" s="428">
        <f t="shared" si="88"/>
        <v>0.947906976744186</v>
      </c>
      <c r="S139" s="495"/>
      <c r="T139" s="50">
        <v>0.76111111111111107</v>
      </c>
      <c r="U139" s="50">
        <v>0.79097222222222219</v>
      </c>
      <c r="V139" s="250">
        <v>8</v>
      </c>
      <c r="W139" s="247">
        <f t="shared" si="92"/>
        <v>43.000000000000007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-78.139534883721126</v>
      </c>
      <c r="AG139" s="125">
        <f t="shared" si="62"/>
        <v>0.94790697674418589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1788</v>
      </c>
      <c r="H140" s="84">
        <f t="shared" si="89"/>
        <v>91044.96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1340.9999999999995</v>
      </c>
      <c r="O140" s="86">
        <f t="shared" si="91"/>
        <v>70.578947368421026</v>
      </c>
      <c r="P140" s="54">
        <f t="shared" si="86"/>
        <v>0</v>
      </c>
      <c r="Q140" s="88">
        <f t="shared" si="87"/>
        <v>-5.2105263157894939</v>
      </c>
      <c r="R140" s="428">
        <f t="shared" si="88"/>
        <v>0.93124999999999969</v>
      </c>
      <c r="S140" s="502"/>
      <c r="T140" s="63">
        <v>0.80624999999999991</v>
      </c>
      <c r="U140" s="252">
        <v>0.86180555555555549</v>
      </c>
      <c r="V140" s="253">
        <v>22</v>
      </c>
      <c r="W140" s="247">
        <f t="shared" si="92"/>
        <v>80.000000000000028</v>
      </c>
      <c r="X140" s="53">
        <v>0.79513888888888884</v>
      </c>
      <c r="Y140" s="53">
        <v>0.80555555555555547</v>
      </c>
      <c r="Z140" s="54"/>
      <c r="AA140" s="54"/>
      <c r="AB140" s="447"/>
      <c r="AC140" s="447"/>
      <c r="AD140" s="435">
        <v>1</v>
      </c>
      <c r="AE140" s="435"/>
      <c r="AF140" s="48">
        <f t="shared" si="61"/>
        <v>-99.000000000000455</v>
      </c>
      <c r="AG140" s="125">
        <f t="shared" si="62"/>
        <v>0.93124999999999969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287</v>
      </c>
      <c r="E141" s="254"/>
      <c r="F141" s="343">
        <v>50.49</v>
      </c>
      <c r="G141" s="57">
        <v>1250</v>
      </c>
      <c r="H141" s="84">
        <f t="shared" si="89"/>
        <v>63112.5</v>
      </c>
      <c r="I141" s="435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1339.2857142857151</v>
      </c>
      <c r="O141" s="86">
        <f t="shared" si="91"/>
        <v>89.285714285714349</v>
      </c>
      <c r="P141" s="54">
        <f t="shared" si="86"/>
        <v>1</v>
      </c>
      <c r="Q141" s="88">
        <f t="shared" si="87"/>
        <v>-13.571428571428513</v>
      </c>
      <c r="R141" s="428">
        <f t="shared" si="88"/>
        <v>0.86805555555555614</v>
      </c>
      <c r="S141" s="502"/>
      <c r="T141" s="63">
        <v>0.86736111111111103</v>
      </c>
      <c r="U141" s="252">
        <v>0.90624999999999989</v>
      </c>
      <c r="V141" s="55">
        <v>8</v>
      </c>
      <c r="W141" s="247">
        <f t="shared" si="92"/>
        <v>55.999999999999957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-100.71428571428487</v>
      </c>
      <c r="AG141" s="125">
        <f t="shared" si="62"/>
        <v>0.93005952380952439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862</v>
      </c>
      <c r="H142" s="84">
        <f t="shared" si="89"/>
        <v>43677.54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428">
        <f t="shared" si="88"/>
        <v>0.92094017094017055</v>
      </c>
      <c r="S142" s="502"/>
      <c r="T142" s="63">
        <v>0.91041666666666654</v>
      </c>
      <c r="U142" s="252">
        <v>0.93749999999999989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-113.84615384615449</v>
      </c>
      <c r="AG142" s="125">
        <f t="shared" si="62"/>
        <v>0.92094017094017044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267</v>
      </c>
      <c r="E143" s="83"/>
      <c r="F143" s="343">
        <v>51.06</v>
      </c>
      <c r="G143" s="57">
        <v>1769</v>
      </c>
      <c r="H143" s="84">
        <f t="shared" si="89"/>
        <v>90325.14</v>
      </c>
      <c r="I143" s="435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1326.7499999999995</v>
      </c>
      <c r="O143" s="86">
        <f t="shared" si="91"/>
        <v>82.921874999999972</v>
      </c>
      <c r="P143" s="54">
        <f t="shared" si="86"/>
        <v>0</v>
      </c>
      <c r="Q143" s="88">
        <f t="shared" si="87"/>
        <v>-10.828125000000028</v>
      </c>
      <c r="R143" s="428">
        <f t="shared" si="88"/>
        <v>0.88449999999999973</v>
      </c>
      <c r="S143" s="502"/>
      <c r="T143" s="63">
        <v>0.94236111111111098</v>
      </c>
      <c r="U143" s="252">
        <v>0.99791666666666656</v>
      </c>
      <c r="V143" s="55">
        <v>7</v>
      </c>
      <c r="W143" s="247">
        <f t="shared" si="92"/>
        <v>80.000000000000028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-173.25000000000045</v>
      </c>
      <c r="AG143" s="125">
        <f t="shared" si="62"/>
        <v>0.88449999999999973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1354.4081727741786</v>
      </c>
      <c r="O147" s="243">
        <f t="shared" si="93"/>
        <v>79.794765168327231</v>
      </c>
      <c r="P147" s="51">
        <f t="shared" ref="P147:P154" si="94">M147-J147</f>
        <v>0.11111111111111072</v>
      </c>
      <c r="Q147" s="139">
        <f t="shared" ref="Q147:Q154" si="95">O147-L147</f>
        <v>-8.2311933144811036</v>
      </c>
      <c r="R147" s="258">
        <f t="shared" ref="R147:R154" si="96">O147/L147</f>
        <v>0.90649129579101739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-126.14738278137702</v>
      </c>
      <c r="AG147" s="259">
        <f t="shared" si="62"/>
        <v>0.91479726491314128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2713</v>
      </c>
      <c r="H148" s="84">
        <f t="shared" ref="H148:H172" si="97">F148*G148</f>
        <v>100163.96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1453.3928571428571</v>
      </c>
      <c r="O148" s="47">
        <f t="shared" ref="O148:O154" si="99">N148/M148</f>
        <v>121.11607142857143</v>
      </c>
      <c r="P148" s="48">
        <f t="shared" si="94"/>
        <v>0</v>
      </c>
      <c r="Q148" s="49">
        <f t="shared" si="95"/>
        <v>-45.550595238095227</v>
      </c>
      <c r="R148" s="425">
        <f t="shared" si="96"/>
        <v>0.72669642857142858</v>
      </c>
      <c r="S148" s="506">
        <f>R160</f>
        <v>0.84404615790736781</v>
      </c>
      <c r="T148" s="246">
        <v>0.45833333333333331</v>
      </c>
      <c r="U148" s="50">
        <v>0.53611111111111109</v>
      </c>
      <c r="V148" s="421">
        <v>5</v>
      </c>
      <c r="W148" s="418">
        <f>(U148-T148)*24*60</f>
        <v>112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-546.60714285714289</v>
      </c>
      <c r="AG148" s="125">
        <f t="shared" si="62"/>
        <v>0.72669642857142858</v>
      </c>
      <c r="AH148" s="468">
        <f>AG160</f>
        <v>0.79705965976622384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964</v>
      </c>
      <c r="H149" s="84">
        <f t="shared" si="97"/>
        <v>25546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1410.7317073170727</v>
      </c>
      <c r="O149" s="47">
        <f t="shared" si="99"/>
        <v>117.56097560975606</v>
      </c>
      <c r="P149" s="48">
        <f t="shared" si="94"/>
        <v>0</v>
      </c>
      <c r="Q149" s="49">
        <f t="shared" si="95"/>
        <v>-49.105691056910601</v>
      </c>
      <c r="R149" s="425">
        <f t="shared" si="96"/>
        <v>0.70536585365853632</v>
      </c>
      <c r="S149" s="507"/>
      <c r="T149" s="246">
        <v>0.54027777777777775</v>
      </c>
      <c r="U149" s="50">
        <v>0.56874999999999998</v>
      </c>
      <c r="V149" s="421">
        <v>6</v>
      </c>
      <c r="W149" s="418">
        <f t="shared" ref="W149:W159" si="100">(U149-T149)*24*60</f>
        <v>41.000000000000014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-589.26829268292727</v>
      </c>
      <c r="AG149" s="125">
        <f t="shared" si="62"/>
        <v>0.70536585365853632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206</v>
      </c>
      <c r="H150" s="84">
        <f t="shared" si="97"/>
        <v>11435.06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1236.0000000000043</v>
      </c>
      <c r="O150" s="47">
        <f t="shared" si="99"/>
        <v>123.60000000000043</v>
      </c>
      <c r="P150" s="48">
        <f t="shared" si="94"/>
        <v>-2</v>
      </c>
      <c r="Q150" s="49">
        <f t="shared" si="95"/>
        <v>-1.3999999999995651</v>
      </c>
      <c r="R150" s="425">
        <f t="shared" si="96"/>
        <v>0.98880000000000345</v>
      </c>
      <c r="S150" s="507"/>
      <c r="T150" s="246">
        <v>0.70833333333333337</v>
      </c>
      <c r="U150" s="50">
        <v>0.71527777777777779</v>
      </c>
      <c r="V150" s="421">
        <v>5</v>
      </c>
      <c r="W150" s="418">
        <f t="shared" si="100"/>
        <v>9.9999999999999645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-263.99999999999568</v>
      </c>
      <c r="AG150" s="125">
        <f t="shared" si="62"/>
        <v>0.82400000000000284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1300</v>
      </c>
      <c r="H151" s="84">
        <f t="shared" si="97"/>
        <v>37141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1344.8275862068974</v>
      </c>
      <c r="O151" s="47">
        <f t="shared" si="99"/>
        <v>112.06896551724145</v>
      </c>
      <c r="P151" s="48">
        <f t="shared" si="94"/>
        <v>0</v>
      </c>
      <c r="Q151" s="49">
        <f t="shared" si="95"/>
        <v>-12.931034482758548</v>
      </c>
      <c r="R151" s="425">
        <f t="shared" si="96"/>
        <v>0.8965517241379316</v>
      </c>
      <c r="S151" s="507"/>
      <c r="T151" s="246">
        <v>0.71875</v>
      </c>
      <c r="U151" s="50">
        <v>0.75902777777777775</v>
      </c>
      <c r="V151" s="421">
        <v>5</v>
      </c>
      <c r="W151" s="418">
        <f t="shared" si="100"/>
        <v>57.999999999999957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-155.17241379310258</v>
      </c>
      <c r="AG151" s="125">
        <f t="shared" si="62"/>
        <v>0.8965517241379316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1011.4285714285751</v>
      </c>
      <c r="O152" s="47">
        <f t="shared" si="99"/>
        <v>101.14285714285751</v>
      </c>
      <c r="P152" s="48">
        <f t="shared" si="94"/>
        <v>-2</v>
      </c>
      <c r="Q152" s="49">
        <f t="shared" si="95"/>
        <v>-23.857142857142492</v>
      </c>
      <c r="R152" s="425">
        <f t="shared" si="96"/>
        <v>0.80914285714286005</v>
      </c>
      <c r="S152" s="507"/>
      <c r="T152" s="261">
        <v>0.76249999999999996</v>
      </c>
      <c r="U152" s="63">
        <v>0.77222222222222214</v>
      </c>
      <c r="V152" s="422">
        <v>5</v>
      </c>
      <c r="W152" s="418">
        <f t="shared" si="100"/>
        <v>13.99999999999995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877</v>
      </c>
      <c r="H153" s="84">
        <f t="shared" si="97"/>
        <v>16592.84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1948.8888888888841</v>
      </c>
      <c r="O153" s="47">
        <f t="shared" si="99"/>
        <v>389.77777777777681</v>
      </c>
      <c r="P153" s="48">
        <f t="shared" si="94"/>
        <v>0</v>
      </c>
      <c r="Q153" s="49">
        <f t="shared" si="95"/>
        <v>-50.222222222223195</v>
      </c>
      <c r="R153" s="425">
        <f t="shared" si="96"/>
        <v>0.88585858585858368</v>
      </c>
      <c r="S153" s="507"/>
      <c r="T153" s="261">
        <v>0.77569444444444435</v>
      </c>
      <c r="U153" s="63">
        <v>0.7944444444444444</v>
      </c>
      <c r="V153" s="422">
        <v>5</v>
      </c>
      <c r="W153" s="418">
        <f t="shared" si="100"/>
        <v>27.000000000000064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-251.11111111111586</v>
      </c>
      <c r="AG153" s="125">
        <f t="shared" si="62"/>
        <v>0.88585858585858368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782</v>
      </c>
      <c r="H154" s="84">
        <f t="shared" si="97"/>
        <v>13849.220000000001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1876.7999999999947</v>
      </c>
      <c r="O154" s="47">
        <f t="shared" si="99"/>
        <v>375.35999999999893</v>
      </c>
      <c r="P154" s="48">
        <f t="shared" si="94"/>
        <v>0</v>
      </c>
      <c r="Q154" s="49">
        <f t="shared" si="95"/>
        <v>-64.640000000001066</v>
      </c>
      <c r="R154" s="425">
        <f t="shared" si="96"/>
        <v>0.85309090909090668</v>
      </c>
      <c r="S154" s="507"/>
      <c r="T154" s="261">
        <v>0.79791666666666661</v>
      </c>
      <c r="U154" s="63">
        <v>0.81527777777777777</v>
      </c>
      <c r="V154" s="422">
        <v>5</v>
      </c>
      <c r="W154" s="418">
        <f t="shared" si="100"/>
        <v>25.000000000000071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-323.20000000000528</v>
      </c>
      <c r="AG154" s="125">
        <f t="shared" si="62"/>
        <v>0.85309090909090668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1468.8670872834696</v>
      </c>
      <c r="O160" s="270">
        <f t="shared" si="101"/>
        <v>191.51809249660036</v>
      </c>
      <c r="P160" s="65">
        <f t="shared" ref="P160:P163" si="102">M160-J160</f>
        <v>-0.57142857142857117</v>
      </c>
      <c r="Q160" s="74">
        <f t="shared" ref="Q160:Q163" si="103">O160-L160</f>
        <v>-35.386669408161538</v>
      </c>
      <c r="R160" s="271">
        <f>O160/L160</f>
        <v>0.84404615790736781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-373.99005557367332</v>
      </c>
      <c r="AG160" s="129">
        <f t="shared" si="62"/>
        <v>0.79705965976622384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299</v>
      </c>
      <c r="E161" s="83"/>
      <c r="F161" s="349">
        <v>34.229999999999997</v>
      </c>
      <c r="G161" s="57">
        <v>2764</v>
      </c>
      <c r="H161" s="84">
        <f t="shared" ref="H161:H170" si="104">F161*G161</f>
        <v>94611.719999999987</v>
      </c>
      <c r="I161" s="43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2211.1999999999994</v>
      </c>
      <c r="O161" s="86">
        <f t="shared" ref="O161:O165" si="106">N161/M161</f>
        <v>170.09230769230766</v>
      </c>
      <c r="P161" s="54">
        <f t="shared" si="102"/>
        <v>0</v>
      </c>
      <c r="Q161" s="88">
        <f t="shared" si="103"/>
        <v>-2.9846153846154095</v>
      </c>
      <c r="R161" s="428">
        <f t="shared" ref="R161:R163" si="107">O161/L161</f>
        <v>0.98275555555555538</v>
      </c>
      <c r="S161" s="468">
        <f>R173</f>
        <v>0.91290566437294496</v>
      </c>
      <c r="T161" s="89">
        <v>0.16666666666666666</v>
      </c>
      <c r="U161" s="89">
        <v>0.21875</v>
      </c>
      <c r="V161" s="435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-38.800000000000637</v>
      </c>
      <c r="AG161" s="428">
        <f t="shared" si="62"/>
        <v>0.98275555555555527</v>
      </c>
      <c r="AH161" s="468">
        <f>AG173</f>
        <v>0.91715870392628229</v>
      </c>
    </row>
    <row r="162" spans="1:36" ht="19.149999999999999" customHeight="1">
      <c r="A162" s="467"/>
      <c r="B162" s="121" t="s">
        <v>118</v>
      </c>
      <c r="C162" s="121"/>
      <c r="D162" s="82" t="s">
        <v>216</v>
      </c>
      <c r="E162" s="83"/>
      <c r="F162" s="349">
        <v>35.83</v>
      </c>
      <c r="G162" s="57">
        <v>843.2</v>
      </c>
      <c r="H162" s="84">
        <f t="shared" si="104"/>
        <v>30211.856</v>
      </c>
      <c r="I162" s="435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2108.0000000000009</v>
      </c>
      <c r="O162" s="86">
        <f t="shared" si="106"/>
        <v>191.63636363636371</v>
      </c>
      <c r="P162" s="54">
        <f t="shared" si="102"/>
        <v>0</v>
      </c>
      <c r="Q162" s="88">
        <f t="shared" si="103"/>
        <v>-12.909090909090821</v>
      </c>
      <c r="R162" s="428">
        <f t="shared" si="107"/>
        <v>0.93688888888888933</v>
      </c>
      <c r="S162" s="468"/>
      <c r="T162" s="89">
        <v>0.23472222222222222</v>
      </c>
      <c r="U162" s="89">
        <v>0.25138888888888888</v>
      </c>
      <c r="V162" s="435">
        <v>23</v>
      </c>
      <c r="W162" s="90">
        <f t="shared" si="108"/>
        <v>23.999999999999993</v>
      </c>
      <c r="X162" s="96">
        <v>0.22361111111111109</v>
      </c>
      <c r="Y162" s="96">
        <v>0.23333333333333331</v>
      </c>
      <c r="Z162" s="54"/>
      <c r="AA162" s="54"/>
      <c r="AB162" s="447"/>
      <c r="AC162" s="447"/>
      <c r="AD162" s="435"/>
      <c r="AE162" s="435"/>
      <c r="AF162" s="54">
        <f t="shared" si="61"/>
        <v>-141.99999999999909</v>
      </c>
      <c r="AG162" s="428">
        <f t="shared" si="62"/>
        <v>0.93688888888888933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256</v>
      </c>
      <c r="E163" s="248"/>
      <c r="F163" s="349">
        <v>36.409999999999997</v>
      </c>
      <c r="G163" s="57">
        <v>4158</v>
      </c>
      <c r="H163" s="84">
        <f t="shared" si="104"/>
        <v>151392.78</v>
      </c>
      <c r="I163" s="435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2398.8461538461552</v>
      </c>
      <c r="O163" s="86">
        <f t="shared" si="106"/>
        <v>239.88461538461553</v>
      </c>
      <c r="P163" s="54">
        <f t="shared" si="102"/>
        <v>0</v>
      </c>
      <c r="Q163" s="88">
        <f t="shared" si="103"/>
        <v>-37.015384615384448</v>
      </c>
      <c r="R163" s="428">
        <f t="shared" si="107"/>
        <v>0.86632219351612694</v>
      </c>
      <c r="S163" s="468"/>
      <c r="T163" s="89">
        <v>0.25555555555555554</v>
      </c>
      <c r="U163" s="89">
        <v>0.32777777777777772</v>
      </c>
      <c r="V163" s="435">
        <v>6</v>
      </c>
      <c r="W163" s="90">
        <f t="shared" si="108"/>
        <v>103.99999999999994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-370.15384615384482</v>
      </c>
      <c r="AG163" s="428">
        <f t="shared" si="62"/>
        <v>0.86632219351612683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1782</v>
      </c>
      <c r="H164" s="84">
        <f t="shared" si="104"/>
        <v>64882.619999999995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2376</v>
      </c>
      <c r="O164" s="86">
        <f t="shared" si="106"/>
        <v>237.6</v>
      </c>
      <c r="P164" s="54">
        <f>M164-J164</f>
        <v>0</v>
      </c>
      <c r="Q164" s="88">
        <f>O164-L164</f>
        <v>-39.299999999999983</v>
      </c>
      <c r="R164" s="428">
        <f>O164/L164</f>
        <v>0.85807150595882997</v>
      </c>
      <c r="S164" s="468"/>
      <c r="T164" s="89">
        <v>0.36874999999999991</v>
      </c>
      <c r="U164" s="89">
        <v>0.39999999999999991</v>
      </c>
      <c r="V164" s="435">
        <v>6</v>
      </c>
      <c r="W164" s="90">
        <f t="shared" si="108"/>
        <v>45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-393</v>
      </c>
      <c r="AG164" s="428">
        <f>N164/K164</f>
        <v>0.85807150595882986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216</v>
      </c>
      <c r="E165" s="83"/>
      <c r="F165" s="346">
        <v>35.83</v>
      </c>
      <c r="G165" s="57">
        <v>3372.8</v>
      </c>
      <c r="H165" s="84">
        <f t="shared" si="104"/>
        <v>120847.424</v>
      </c>
      <c r="I165" s="435"/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2176.0000000000005</v>
      </c>
      <c r="O165" s="86">
        <f t="shared" si="106"/>
        <v>197.81818181818187</v>
      </c>
      <c r="P165" s="54">
        <f t="shared" ref="P165" si="109">M165-J165</f>
        <v>0</v>
      </c>
      <c r="Q165" s="88">
        <f t="shared" ref="Q165" si="110">O165-L165</f>
        <v>-6.7272727272726627</v>
      </c>
      <c r="R165" s="428">
        <f t="shared" ref="R165" si="111">O165/L165</f>
        <v>0.96711111111111148</v>
      </c>
      <c r="S165" s="468"/>
      <c r="T165" s="89">
        <v>0.41527777777777769</v>
      </c>
      <c r="U165" s="89">
        <v>0.47986111111111102</v>
      </c>
      <c r="V165" s="435">
        <v>22</v>
      </c>
      <c r="W165" s="90">
        <f t="shared" si="108"/>
        <v>92.999999999999986</v>
      </c>
      <c r="X165" s="96">
        <v>0.40416666666666662</v>
      </c>
      <c r="Y165" s="96">
        <v>0.41388888888888892</v>
      </c>
      <c r="Z165" s="54"/>
      <c r="AA165" s="54"/>
      <c r="AB165" s="447"/>
      <c r="AC165" s="447"/>
      <c r="AD165" s="435"/>
      <c r="AE165" s="435"/>
      <c r="AF165" s="54">
        <f>N165-K165</f>
        <v>-73.999999999999545</v>
      </c>
      <c r="AG165" s="428">
        <f>N165/K165</f>
        <v>0.96711111111111137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</v>
      </c>
      <c r="K173" s="101">
        <v>2457.6</v>
      </c>
      <c r="L173" s="104">
        <v>227.19356643356642</v>
      </c>
      <c r="M173" s="101">
        <f t="shared" ref="M173:O173" si="112">AVERAGE(M161:M172)</f>
        <v>11</v>
      </c>
      <c r="N173" s="101">
        <f t="shared" si="112"/>
        <v>2254.0092307692312</v>
      </c>
      <c r="O173" s="104">
        <f t="shared" si="112"/>
        <v>207.40629370629375</v>
      </c>
      <c r="P173" s="54">
        <f>M173-J173</f>
        <v>0</v>
      </c>
      <c r="Q173" s="88">
        <f>O173-L173</f>
        <v>-19.787272727272665</v>
      </c>
      <c r="R173" s="105">
        <f>O173/L173</f>
        <v>0.91290566437294496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1"/>
        <v>-203.59076923076873</v>
      </c>
      <c r="AG173" s="428">
        <f t="shared" si="62"/>
        <v>0.91715870392628229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 xr:uid="{00000000-0002-0000-20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1:W38"/>
  <sheetViews>
    <sheetView topLeftCell="A3"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348</v>
      </c>
      <c r="E3" s="583"/>
      <c r="F3" s="572" t="s">
        <v>3</v>
      </c>
      <c r="G3" s="533"/>
      <c r="H3" s="584">
        <v>249882.68</v>
      </c>
      <c r="I3" s="585"/>
      <c r="J3" s="572" t="s">
        <v>4</v>
      </c>
      <c r="K3" s="533"/>
      <c r="L3" s="577">
        <v>8228288.443225434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383.18159270194252</v>
      </c>
      <c r="G6" s="574"/>
      <c r="H6" s="552">
        <f>AVERAGE(D13:P13,Q13)</f>
        <v>147.14250281733828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7</v>
      </c>
      <c r="Q6" s="541">
        <v>6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341.69809926446402</v>
      </c>
      <c r="G7" s="545"/>
      <c r="H7" s="546">
        <f>AVERAGE(D14:P14,Q14)</f>
        <v>133.35755502660604</v>
      </c>
      <c r="I7" s="547"/>
      <c r="J7" s="546">
        <f>AVERAGE(D31:E31,G31:H31)</f>
        <v>718.58033041719398</v>
      </c>
      <c r="K7" s="547"/>
      <c r="L7" s="548">
        <f>AVERAGE(K31:M31)</f>
        <v>811.4443308374947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0.91488263140940673</v>
      </c>
      <c r="G8" s="551"/>
      <c r="H8" s="550">
        <f>AVERAGE(D15:O15,P15:Q15)</f>
        <v>0.90244608957855821</v>
      </c>
      <c r="I8" s="551"/>
      <c r="J8" s="550">
        <f>AVERAGE(D32:E32,G32:H32)</f>
        <v>0.96836889234318591</v>
      </c>
      <c r="K8" s="551"/>
      <c r="L8" s="550">
        <f>AVERAGE(K32:M32)</f>
        <v>0.90160481204166076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118.18015978321152</v>
      </c>
      <c r="F13" s="19">
        <v>134.2687658059175</v>
      </c>
      <c r="G13" s="19">
        <v>314.46258503401361</v>
      </c>
      <c r="H13" s="19">
        <v>228.57142857142858</v>
      </c>
      <c r="I13" s="19">
        <v>88.640286377708975</v>
      </c>
      <c r="J13" s="19">
        <v>81.073634522034936</v>
      </c>
      <c r="K13" s="19">
        <v>99.267830882352939</v>
      </c>
      <c r="L13" s="19">
        <v>80.56739362411632</v>
      </c>
      <c r="M13" s="19">
        <v>81.830154088926022</v>
      </c>
      <c r="N13" s="19">
        <v>88.025958482808335</v>
      </c>
      <c r="O13" s="19">
        <v>226.9047619047619</v>
      </c>
      <c r="P13" s="19">
        <v>227.19356643356642</v>
      </c>
      <c r="Q13" s="21">
        <v>150</v>
      </c>
    </row>
    <row r="14" spans="2:17" ht="39.950000000000003" customHeight="1">
      <c r="B14" s="525"/>
      <c r="C14" s="14" t="s">
        <v>42</v>
      </c>
      <c r="D14" s="19">
        <v>127.9766070012062</v>
      </c>
      <c r="E14" s="19">
        <v>104.1086590482312</v>
      </c>
      <c r="F14" s="19">
        <v>118.88964980096669</v>
      </c>
      <c r="G14" s="19">
        <v>285.78841262434617</v>
      </c>
      <c r="H14" s="19">
        <v>219.69775475397878</v>
      </c>
      <c r="I14" s="19">
        <v>78.766465534492454</v>
      </c>
      <c r="J14" s="19">
        <v>69.331221939881445</v>
      </c>
      <c r="K14" s="19">
        <v>87.4960071747998</v>
      </c>
      <c r="L14" s="19">
        <v>71.695396037485267</v>
      </c>
      <c r="M14" s="19">
        <v>73.719211525784019</v>
      </c>
      <c r="N14" s="19">
        <v>79.794765168327231</v>
      </c>
      <c r="O14" s="19">
        <v>189.10992923129425</v>
      </c>
      <c r="P14" s="19">
        <v>207.40629370629375</v>
      </c>
      <c r="Q14" s="9">
        <v>153.22539682539704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0.90758070865864759</v>
      </c>
      <c r="E15" s="10">
        <f t="shared" si="0"/>
        <v>0.88093178448232823</v>
      </c>
      <c r="F15" s="10">
        <f t="shared" si="0"/>
        <v>0.88546021174290845</v>
      </c>
      <c r="G15" s="10">
        <f t="shared" si="0"/>
        <v>0.90881531293598594</v>
      </c>
      <c r="H15" s="10">
        <f t="shared" si="0"/>
        <v>0.96117767704865709</v>
      </c>
      <c r="I15" s="10">
        <f t="shared" si="0"/>
        <v>0.88860797672581116</v>
      </c>
      <c r="J15" s="10">
        <f t="shared" si="0"/>
        <v>0.85516360958306326</v>
      </c>
      <c r="K15" s="10">
        <f t="shared" si="0"/>
        <v>0.88141350926158046</v>
      </c>
      <c r="L15" s="10">
        <f t="shared" si="0"/>
        <v>0.88988104011378388</v>
      </c>
      <c r="M15" s="10">
        <f t="shared" si="0"/>
        <v>0.90088076145710638</v>
      </c>
      <c r="N15" s="10">
        <f t="shared" si="0"/>
        <v>0.90649129579101739</v>
      </c>
      <c r="O15" s="10">
        <f t="shared" si="0"/>
        <v>0.83343305642333243</v>
      </c>
      <c r="P15" s="362">
        <f t="shared" si="0"/>
        <v>0.91290566437294496</v>
      </c>
      <c r="Q15" s="11">
        <f t="shared" si="0"/>
        <v>1.021502645502647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0.3888888888888889</v>
      </c>
    </row>
    <row r="17" spans="2:23" ht="22.9" customHeight="1">
      <c r="B17" s="528"/>
      <c r="C17" s="360" t="s">
        <v>46</v>
      </c>
      <c r="D17" s="12">
        <v>0.70277777777777772</v>
      </c>
      <c r="E17" s="12">
        <v>0.6152777777777777</v>
      </c>
      <c r="F17" s="12">
        <v>0.62499999999999989</v>
      </c>
      <c r="G17" s="12">
        <v>0.59305555555555556</v>
      </c>
      <c r="H17" s="12">
        <v>0.62986111111111109</v>
      </c>
      <c r="I17" s="12">
        <v>0.63124999999999987</v>
      </c>
      <c r="J17" s="12">
        <v>0.68055555555555525</v>
      </c>
      <c r="K17" s="12">
        <v>0.69166666666666654</v>
      </c>
      <c r="L17" s="12">
        <v>0.85416666666666663</v>
      </c>
      <c r="M17" s="12">
        <v>0.98333333333333328</v>
      </c>
      <c r="N17" s="12">
        <v>0.99791666666666656</v>
      </c>
      <c r="O17" s="22">
        <v>0.81527777777777777</v>
      </c>
      <c r="P17" s="12">
        <v>0.47986111111111102</v>
      </c>
      <c r="Q17" s="363">
        <v>0.51736111111111105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 t="s">
        <v>49</v>
      </c>
      <c r="F20" s="365">
        <v>1</v>
      </c>
      <c r="G20" s="365" t="s">
        <v>49</v>
      </c>
      <c r="H20" s="365">
        <v>1</v>
      </c>
      <c r="I20" s="365">
        <v>1</v>
      </c>
      <c r="J20" s="365">
        <v>1</v>
      </c>
      <c r="K20" s="365" t="s">
        <v>49</v>
      </c>
      <c r="L20" s="365" t="s">
        <v>49</v>
      </c>
      <c r="M20" s="365">
        <v>1</v>
      </c>
      <c r="N20" s="365">
        <v>1</v>
      </c>
      <c r="O20" s="365">
        <v>1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>
        <v>2</v>
      </c>
      <c r="E21" s="365" t="s">
        <v>49</v>
      </c>
      <c r="F21" s="365" t="s">
        <v>49</v>
      </c>
      <c r="G21" s="365">
        <v>1</v>
      </c>
      <c r="H21" s="365" t="s">
        <v>49</v>
      </c>
      <c r="I21" s="365" t="s">
        <v>49</v>
      </c>
      <c r="J21" s="365" t="s">
        <v>49</v>
      </c>
      <c r="K21" s="365">
        <v>2</v>
      </c>
      <c r="L21" s="365">
        <v>1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18.5</v>
      </c>
      <c r="E22" s="367">
        <v>17.285714285714285</v>
      </c>
      <c r="F22" s="367">
        <v>15.714285714285714</v>
      </c>
      <c r="G22" s="367">
        <v>6</v>
      </c>
      <c r="H22" s="367">
        <v>6.6</v>
      </c>
      <c r="I22" s="367">
        <v>17.25</v>
      </c>
      <c r="J22" s="367">
        <v>18</v>
      </c>
      <c r="K22" s="367">
        <v>17.5</v>
      </c>
      <c r="L22" s="367">
        <v>17.857142857142858</v>
      </c>
      <c r="M22" s="367">
        <v>18.555555555555557</v>
      </c>
      <c r="N22" s="367">
        <v>17.111111111111111</v>
      </c>
      <c r="O22" s="367">
        <v>9.7142857142857135</v>
      </c>
      <c r="P22" s="367">
        <v>11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173.58717883705208</v>
      </c>
      <c r="E31" s="8">
        <v>827.90951797385708</v>
      </c>
      <c r="F31" s="8">
        <v>0</v>
      </c>
      <c r="G31" s="8">
        <v>909.90857014848916</v>
      </c>
      <c r="H31" s="376">
        <v>962.91605470937759</v>
      </c>
      <c r="I31" s="375">
        <v>0</v>
      </c>
      <c r="J31" s="8">
        <v>0</v>
      </c>
      <c r="K31" s="8">
        <v>625.21753246753349</v>
      </c>
      <c r="L31" s="8">
        <v>934.25392157001204</v>
      </c>
      <c r="M31" s="376">
        <v>874.86153847493836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0.78903263107750943</v>
      </c>
      <c r="E32" s="10">
        <f t="shared" si="1"/>
        <v>1.0035266884531602</v>
      </c>
      <c r="F32" s="10">
        <f t="shared" si="1"/>
        <v>0</v>
      </c>
      <c r="G32" s="10">
        <f t="shared" si="1"/>
        <v>1.0110095223872102</v>
      </c>
      <c r="H32" s="10">
        <f t="shared" si="1"/>
        <v>1.0699067274548639</v>
      </c>
      <c r="I32" s="375">
        <f t="shared" si="1"/>
        <v>0</v>
      </c>
      <c r="J32" s="10">
        <f t="shared" si="1"/>
        <v>0</v>
      </c>
      <c r="K32" s="10">
        <f t="shared" si="1"/>
        <v>0.6946861471861483</v>
      </c>
      <c r="L32" s="10">
        <f t="shared" si="1"/>
        <v>1.038059912855569</v>
      </c>
      <c r="M32" s="11">
        <f t="shared" si="1"/>
        <v>0.9720683760832648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2993.3333333333176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4.8611111111111112E-2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0.62152777777777779</v>
      </c>
      <c r="E34" s="12">
        <v>0.37222222222222223</v>
      </c>
      <c r="F34" s="12">
        <v>0</v>
      </c>
      <c r="G34" s="12">
        <v>1059.9999999999943</v>
      </c>
      <c r="H34" s="363">
        <v>0.47430555555555554</v>
      </c>
      <c r="I34" s="23">
        <v>0</v>
      </c>
      <c r="J34" s="12">
        <v>0</v>
      </c>
      <c r="K34" s="12">
        <v>0.82638888888888884</v>
      </c>
      <c r="L34" s="12">
        <v>46216.034722222219</v>
      </c>
      <c r="M34" s="13">
        <v>46216.034722222219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21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4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8" tint="0.79998168889431442"/>
    <pageSetUpPr fitToPage="1"/>
  </sheetPr>
  <dimension ref="A1:R126"/>
  <sheetViews>
    <sheetView zoomScale="70" zoomScaleNormal="70" workbookViewId="0">
      <selection activeCell="G90" sqref="G90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85570</v>
      </c>
      <c r="F1" s="278" t="s">
        <v>4</v>
      </c>
      <c r="G1" s="279">
        <f>SUM(H5:H124)</f>
        <v>1660828.9167532471</v>
      </c>
      <c r="H1" s="280" t="s">
        <v>80</v>
      </c>
      <c r="I1" s="281">
        <f>+J16+J64+J24+J38+J51+J81+J100+J91+J57+J124+J111</f>
        <v>42.578571428571429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349</v>
      </c>
      <c r="B2" s="634"/>
      <c r="C2" s="283"/>
      <c r="D2" s="409" t="s">
        <v>84</v>
      </c>
      <c r="E2" s="284">
        <f>AVERAGE(L16,L24,L38,L51,L100,L111,L91)</f>
        <v>542.83870953477037</v>
      </c>
      <c r="F2" s="285" t="s">
        <v>85</v>
      </c>
      <c r="G2" s="286">
        <f>G1/E1</f>
        <v>19.409009194264897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898</v>
      </c>
      <c r="H5" s="291">
        <f>F5*G5</f>
        <v>23024.720000000001</v>
      </c>
      <c r="I5" s="412"/>
      <c r="J5" s="292">
        <v>10</v>
      </c>
      <c r="K5" s="293">
        <f t="shared" ref="K5:K7" si="0">G5/P5*60</f>
        <v>1539.4285714285732</v>
      </c>
      <c r="L5" s="294">
        <f t="shared" ref="L5:L7" si="1">K5/J5</f>
        <v>153.94285714285732</v>
      </c>
      <c r="M5" s="295">
        <v>0.3888888888888889</v>
      </c>
      <c r="N5" s="295">
        <v>0.41319444444444442</v>
      </c>
      <c r="O5" s="289">
        <v>5</v>
      </c>
      <c r="P5" s="415">
        <f t="shared" ref="P5:P7" si="2">(N5-M5)*24*60</f>
        <v>34.999999999999957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2201</v>
      </c>
      <c r="H6" s="291">
        <f t="shared" ref="H6:H15" si="3">F6*G6</f>
        <v>65699.850000000006</v>
      </c>
      <c r="I6" s="412"/>
      <c r="J6" s="292">
        <v>12</v>
      </c>
      <c r="K6" s="293">
        <f t="shared" si="0"/>
        <v>1760.8000000000006</v>
      </c>
      <c r="L6" s="294">
        <f t="shared" si="1"/>
        <v>146.73333333333338</v>
      </c>
      <c r="M6" s="295">
        <v>0.41666666666666669</v>
      </c>
      <c r="N6" s="295">
        <v>0.46875</v>
      </c>
      <c r="O6" s="289">
        <v>5</v>
      </c>
      <c r="P6" s="415">
        <f t="shared" si="2"/>
        <v>74.999999999999972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2067</v>
      </c>
      <c r="H7" s="291">
        <f t="shared" si="3"/>
        <v>61017.84</v>
      </c>
      <c r="I7" s="412"/>
      <c r="J7" s="292">
        <v>12</v>
      </c>
      <c r="K7" s="293">
        <f t="shared" si="0"/>
        <v>1908.0000000000045</v>
      </c>
      <c r="L7" s="294">
        <f t="shared" si="1"/>
        <v>159.00000000000037</v>
      </c>
      <c r="M7" s="295">
        <v>0.47222222222222227</v>
      </c>
      <c r="N7" s="295">
        <v>0.51736111111111105</v>
      </c>
      <c r="O7" s="289">
        <v>5</v>
      </c>
      <c r="P7" s="415">
        <f t="shared" si="2"/>
        <v>64.999999999999844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1736.0761904761928</v>
      </c>
      <c r="L16" s="303">
        <f>AVERAGE(L5:L15)</f>
        <v>153.22539682539704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2201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1553.6470588235304</v>
      </c>
      <c r="L17" s="294">
        <f>K17/J17</f>
        <v>172.62745098039227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2067</v>
      </c>
      <c r="H18" s="291">
        <f t="shared" si="4"/>
        <v>0</v>
      </c>
      <c r="I18" s="412"/>
      <c r="J18" s="292">
        <v>9</v>
      </c>
      <c r="K18" s="293">
        <f t="shared" si="5"/>
        <v>1653.5999999999997</v>
      </c>
      <c r="L18" s="294">
        <f t="shared" ref="L18:L20" si="6">K18/J18</f>
        <v>183.73333333333329</v>
      </c>
      <c r="M18" s="295">
        <v>0.23611111111111113</v>
      </c>
      <c r="N18" s="295">
        <v>0.28819444444444448</v>
      </c>
      <c r="O18" s="289">
        <v>5</v>
      </c>
      <c r="P18" s="415">
        <f t="shared" ref="P18:P20" si="7">(N18-M18)*24*60</f>
        <v>75.000000000000014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2717</v>
      </c>
      <c r="H19" s="291">
        <f t="shared" si="4"/>
        <v>53334.71</v>
      </c>
      <c r="I19" s="412"/>
      <c r="J19" s="292">
        <v>15</v>
      </c>
      <c r="K19" s="293">
        <f t="shared" si="5"/>
        <v>2037.7499999999995</v>
      </c>
      <c r="L19" s="294">
        <f t="shared" si="6"/>
        <v>135.84999999999997</v>
      </c>
      <c r="M19" s="295">
        <v>0.29166666666666669</v>
      </c>
      <c r="N19" s="295">
        <v>0.34722222222222227</v>
      </c>
      <c r="O19" s="289">
        <v>5</v>
      </c>
      <c r="P19" s="415">
        <f t="shared" si="7"/>
        <v>80.000000000000028</v>
      </c>
      <c r="Q19" s="296">
        <v>0.34722222222222227</v>
      </c>
      <c r="R19" s="296">
        <v>0.3888888888888889</v>
      </c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4885</v>
      </c>
      <c r="H20" s="291">
        <f t="shared" si="4"/>
        <v>178058.25</v>
      </c>
      <c r="I20" s="412"/>
      <c r="J20" s="292">
        <v>10</v>
      </c>
      <c r="K20" s="293">
        <f t="shared" si="5"/>
        <v>2021.3793103448281</v>
      </c>
      <c r="L20" s="294">
        <f t="shared" si="6"/>
        <v>202.13793103448282</v>
      </c>
      <c r="M20" s="295">
        <v>0.52083333333333337</v>
      </c>
      <c r="N20" s="295">
        <v>0.62152777777777779</v>
      </c>
      <c r="O20" s="289">
        <v>5</v>
      </c>
      <c r="P20" s="415">
        <f t="shared" si="7"/>
        <v>144.99999999999997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1816.5940922920895</v>
      </c>
      <c r="L24" s="303">
        <f>AVERAGE(L17:L23)</f>
        <v>173.58717883705208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1580</v>
      </c>
      <c r="H25" s="291">
        <f t="shared" ref="H25:H37" si="8">F25*G25</f>
        <v>29277.4</v>
      </c>
      <c r="I25" s="412"/>
      <c r="J25" s="292">
        <v>3</v>
      </c>
      <c r="K25" s="293">
        <f t="shared" ref="K25:K28" si="9">G25/P25*60</f>
        <v>2788.2352941176437</v>
      </c>
      <c r="L25" s="294">
        <f t="shared" ref="L25:L28" si="10">K25/J25</f>
        <v>929.41176470588118</v>
      </c>
      <c r="M25" s="295">
        <v>0.18055555555555555</v>
      </c>
      <c r="N25" s="295">
        <v>0.20416666666666669</v>
      </c>
      <c r="O25" s="289">
        <v>20</v>
      </c>
      <c r="P25" s="415">
        <f t="shared" ref="P25:P28" si="11">(N25-M25)*24*60</f>
        <v>34.000000000000043</v>
      </c>
      <c r="Q25" s="296">
        <v>0.20416666666666669</v>
      </c>
      <c r="R25" s="296">
        <v>0.24583333333333335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792</v>
      </c>
      <c r="H26" s="291">
        <f t="shared" si="8"/>
        <v>11903.76</v>
      </c>
      <c r="I26" s="412"/>
      <c r="J26" s="292">
        <v>4</v>
      </c>
      <c r="K26" s="293">
        <f t="shared" si="9"/>
        <v>2795.294117647069</v>
      </c>
      <c r="L26" s="294">
        <f t="shared" si="10"/>
        <v>698.82352941176725</v>
      </c>
      <c r="M26" s="295">
        <v>0.26319444444444445</v>
      </c>
      <c r="N26" s="295">
        <v>0.27499999999999997</v>
      </c>
      <c r="O26" s="289">
        <v>25</v>
      </c>
      <c r="P26" s="415">
        <f t="shared" si="11"/>
        <v>16.99999999999994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2968</v>
      </c>
      <c r="H27" s="291">
        <f t="shared" si="8"/>
        <v>53958.239999999998</v>
      </c>
      <c r="I27" s="412"/>
      <c r="J27" s="292">
        <v>4</v>
      </c>
      <c r="K27" s="293">
        <f t="shared" si="9"/>
        <v>2782.5000000000032</v>
      </c>
      <c r="L27" s="294">
        <f t="shared" si="10"/>
        <v>695.6250000000008</v>
      </c>
      <c r="M27" s="295">
        <v>0.28888888888888892</v>
      </c>
      <c r="N27" s="295">
        <v>0.33333333333333331</v>
      </c>
      <c r="O27" s="289">
        <v>20</v>
      </c>
      <c r="P27" s="415">
        <f t="shared" si="11"/>
        <v>63.999999999999929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1778</v>
      </c>
      <c r="H28" s="291">
        <f t="shared" si="8"/>
        <v>44325.54</v>
      </c>
      <c r="I28" s="412"/>
      <c r="J28" s="292">
        <v>3</v>
      </c>
      <c r="K28" s="293">
        <f t="shared" si="9"/>
        <v>2963.3333333333376</v>
      </c>
      <c r="L28" s="294">
        <f t="shared" si="10"/>
        <v>987.77777777777919</v>
      </c>
      <c r="M28" s="295">
        <v>0.34722222222222227</v>
      </c>
      <c r="N28" s="295">
        <v>0.37222222222222223</v>
      </c>
      <c r="O28" s="289">
        <v>20</v>
      </c>
      <c r="P28" s="415">
        <f t="shared" si="11"/>
        <v>35.99999999999995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2832.3406862745132</v>
      </c>
      <c r="L38" s="303">
        <f>AVERAGE(L25:L37)</f>
        <v>827.90951797385708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946</v>
      </c>
      <c r="H52" s="291">
        <f>F52*G52</f>
        <v>17198.28</v>
      </c>
      <c r="I52" s="412"/>
      <c r="J52" s="292">
        <v>3</v>
      </c>
      <c r="K52" s="293">
        <f>G52/P52*60</f>
        <v>3153.3333333333308</v>
      </c>
      <c r="L52" s="294">
        <f>K52/J52</f>
        <v>1051.1111111111102</v>
      </c>
      <c r="M52" s="295">
        <v>0.30555555555555552</v>
      </c>
      <c r="N52" s="295">
        <v>0.31805555555555554</v>
      </c>
      <c r="O52" s="293">
        <v>20</v>
      </c>
      <c r="P52" s="415">
        <f>(N52-M52)*24*60</f>
        <v>18.000000000000014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517</v>
      </c>
      <c r="H53" s="291">
        <f t="shared" ref="H53:H116" si="13">F53*G53</f>
        <v>12940.51</v>
      </c>
      <c r="I53" s="412"/>
      <c r="J53" s="292">
        <v>4</v>
      </c>
      <c r="K53" s="293">
        <f t="shared" ref="K53:K59" si="14">G53/P53*60</f>
        <v>3102.0000000000109</v>
      </c>
      <c r="L53" s="294">
        <f t="shared" ref="L53:L59" si="15">K53/J53</f>
        <v>775.50000000000273</v>
      </c>
      <c r="M53" s="295">
        <v>0.33194444444444443</v>
      </c>
      <c r="N53" s="295">
        <v>0.33888888888888885</v>
      </c>
      <c r="O53" s="293">
        <v>20</v>
      </c>
      <c r="P53" s="415">
        <f t="shared" ref="P53:P59" si="16">(N53-M53)*24*60</f>
        <v>9.9999999999999645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742</v>
      </c>
      <c r="H54" s="291">
        <f t="shared" si="13"/>
        <v>18416.439999999999</v>
      </c>
      <c r="I54" s="412"/>
      <c r="J54" s="292">
        <v>4</v>
      </c>
      <c r="K54" s="293">
        <f t="shared" si="14"/>
        <v>3180.0000000000109</v>
      </c>
      <c r="L54" s="294">
        <f t="shared" si="15"/>
        <v>795.00000000000273</v>
      </c>
      <c r="M54" s="295">
        <v>0.3527777777777778</v>
      </c>
      <c r="N54" s="295">
        <v>0.36249999999999999</v>
      </c>
      <c r="O54" s="293">
        <v>20</v>
      </c>
      <c r="P54" s="415">
        <f t="shared" si="16"/>
        <v>13.99999999999995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449</v>
      </c>
      <c r="H55" s="291">
        <f t="shared" si="13"/>
        <v>10650.279999999999</v>
      </c>
      <c r="I55" s="412"/>
      <c r="J55" s="292">
        <v>4</v>
      </c>
      <c r="K55" s="293">
        <f t="shared" si="14"/>
        <v>2993.3333333333176</v>
      </c>
      <c r="L55" s="294">
        <f t="shared" si="15"/>
        <v>748.33333333332939</v>
      </c>
      <c r="M55" s="295">
        <v>0.37638888888888888</v>
      </c>
      <c r="N55" s="295">
        <v>0.38263888888888892</v>
      </c>
      <c r="O55" s="293">
        <v>20</v>
      </c>
      <c r="P55" s="415">
        <f t="shared" si="16"/>
        <v>9.000000000000048</v>
      </c>
      <c r="Q55" s="296">
        <v>0.38263888888888892</v>
      </c>
      <c r="R55" s="296">
        <v>0.42430555555555555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1069</v>
      </c>
      <c r="H56" s="291">
        <f t="shared" si="13"/>
        <v>32070</v>
      </c>
      <c r="I56" s="412"/>
      <c r="J56" s="292">
        <v>4</v>
      </c>
      <c r="K56" s="293">
        <f t="shared" si="14"/>
        <v>3054.2857142857133</v>
      </c>
      <c r="L56" s="294">
        <f t="shared" si="15"/>
        <v>763.57142857142833</v>
      </c>
      <c r="M56" s="295">
        <v>0.44166666666666665</v>
      </c>
      <c r="N56" s="295">
        <v>0.45624999999999999</v>
      </c>
      <c r="O56" s="293">
        <v>25</v>
      </c>
      <c r="P56" s="415">
        <f t="shared" si="16"/>
        <v>21.000000000000007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477</v>
      </c>
      <c r="H57" s="291">
        <f t="shared" si="13"/>
        <v>12020.4</v>
      </c>
      <c r="I57" s="412"/>
      <c r="J57" s="292">
        <v>3</v>
      </c>
      <c r="K57" s="293">
        <f t="shared" si="14"/>
        <v>3179.9999999999827</v>
      </c>
      <c r="L57" s="294">
        <f t="shared" si="15"/>
        <v>1059.9999999999943</v>
      </c>
      <c r="M57" s="295">
        <v>0.47013888888888888</v>
      </c>
      <c r="N57" s="295">
        <v>0.47638888888888892</v>
      </c>
      <c r="O57" s="293">
        <v>20</v>
      </c>
      <c r="P57" s="415">
        <f t="shared" si="16"/>
        <v>9.000000000000048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1258</v>
      </c>
      <c r="H58" s="291">
        <f t="shared" si="13"/>
        <v>26065.759999999998</v>
      </c>
      <c r="I58" s="412"/>
      <c r="J58" s="292">
        <v>3</v>
      </c>
      <c r="K58" s="293">
        <f t="shared" si="14"/>
        <v>3145.0000000000114</v>
      </c>
      <c r="L58" s="294">
        <f t="shared" si="15"/>
        <v>1048.3333333333371</v>
      </c>
      <c r="M58" s="295">
        <v>0.49027777777777781</v>
      </c>
      <c r="N58" s="295">
        <v>0.50694444444444442</v>
      </c>
      <c r="O58" s="293">
        <v>20</v>
      </c>
      <c r="P58" s="415">
        <f t="shared" si="16"/>
        <v>23.999999999999915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1608</v>
      </c>
      <c r="H59" s="291">
        <f t="shared" si="13"/>
        <v>27448.560000000001</v>
      </c>
      <c r="I59" s="412"/>
      <c r="J59" s="292">
        <v>3</v>
      </c>
      <c r="K59" s="293">
        <f t="shared" si="14"/>
        <v>3112.2580645161243</v>
      </c>
      <c r="L59" s="294">
        <f t="shared" si="15"/>
        <v>1037.4193548387082</v>
      </c>
      <c r="M59" s="295">
        <v>0.52083333333333337</v>
      </c>
      <c r="N59" s="295">
        <v>0.54236111111111118</v>
      </c>
      <c r="O59" s="293">
        <v>20</v>
      </c>
      <c r="P59" s="415">
        <f t="shared" si="16"/>
        <v>31.00000000000005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3115.0263056835629</v>
      </c>
      <c r="L64" s="303">
        <f>AVERAGE(L52:L63)</f>
        <v>909.90857014848916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609</v>
      </c>
      <c r="H65" s="291">
        <f>F65*G65</f>
        <v>13569.627272727272</v>
      </c>
      <c r="I65" s="412"/>
      <c r="J65" s="292">
        <v>4</v>
      </c>
      <c r="K65" s="293">
        <f t="shared" ref="K65:K70" si="17">G65/P65*60</f>
        <v>3045.0000000000009</v>
      </c>
      <c r="L65" s="294">
        <f t="shared" ref="L65:L70" si="18">K65/J65</f>
        <v>761.25000000000023</v>
      </c>
      <c r="M65" s="295">
        <v>0.18055555555555555</v>
      </c>
      <c r="N65" s="295">
        <v>0.18888888888888888</v>
      </c>
      <c r="O65" s="293">
        <v>20</v>
      </c>
      <c r="P65" s="415">
        <f>(N65-M65)*24*60</f>
        <v>11.999999999999996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2845</v>
      </c>
      <c r="H66" s="291">
        <f t="shared" ref="H66:H74" si="19">F66*G66</f>
        <v>39915.35</v>
      </c>
      <c r="I66" s="412"/>
      <c r="J66" s="292">
        <v>3</v>
      </c>
      <c r="K66" s="293">
        <f t="shared" si="17"/>
        <v>3161.1111111111127</v>
      </c>
      <c r="L66" s="294">
        <f t="shared" si="18"/>
        <v>1053.7037037037042</v>
      </c>
      <c r="M66" s="295">
        <v>0.20277777777777781</v>
      </c>
      <c r="N66" s="295">
        <v>0.24027777777777778</v>
      </c>
      <c r="O66" s="293">
        <v>20</v>
      </c>
      <c r="P66" s="415">
        <f t="shared" ref="P66:P70" si="20">(N66-M66)*24*60</f>
        <v>53.999999999999972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1467</v>
      </c>
      <c r="H67" s="291">
        <f t="shared" si="19"/>
        <v>26670.06</v>
      </c>
      <c r="I67" s="412"/>
      <c r="J67" s="292">
        <v>3</v>
      </c>
      <c r="K67" s="293">
        <f t="shared" si="17"/>
        <v>3143.5714285714307</v>
      </c>
      <c r="L67" s="294">
        <f t="shared" si="18"/>
        <v>1047.8571428571436</v>
      </c>
      <c r="M67" s="295">
        <v>0.25416666666666665</v>
      </c>
      <c r="N67" s="295">
        <v>0.27361111111111108</v>
      </c>
      <c r="O67" s="293">
        <v>20</v>
      </c>
      <c r="P67" s="415">
        <f t="shared" si="20"/>
        <v>27.999999999999979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1525</v>
      </c>
      <c r="H68" s="291">
        <f t="shared" si="19"/>
        <v>27283.636363636364</v>
      </c>
      <c r="I68" s="412"/>
      <c r="J68" s="292">
        <v>3</v>
      </c>
      <c r="K68" s="293">
        <f t="shared" si="17"/>
        <v>3155.172413793106</v>
      </c>
      <c r="L68" s="294">
        <f t="shared" si="18"/>
        <v>1051.7241379310353</v>
      </c>
      <c r="M68" s="295">
        <v>0.28750000000000003</v>
      </c>
      <c r="N68" s="295">
        <v>0.30763888888888891</v>
      </c>
      <c r="O68" s="293">
        <v>20</v>
      </c>
      <c r="P68" s="415">
        <f t="shared" si="20"/>
        <v>28.999999999999979</v>
      </c>
      <c r="Q68" s="296">
        <v>0.30763888888888891</v>
      </c>
      <c r="R68" s="296">
        <v>0.34930555555555554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2813</v>
      </c>
      <c r="H69" s="291">
        <f t="shared" si="19"/>
        <v>46864.58</v>
      </c>
      <c r="I69" s="412"/>
      <c r="J69" s="292">
        <v>4</v>
      </c>
      <c r="K69" s="293">
        <f t="shared" si="17"/>
        <v>3184.528301886794</v>
      </c>
      <c r="L69" s="294">
        <f t="shared" si="18"/>
        <v>796.1320754716985</v>
      </c>
      <c r="M69" s="295">
        <v>0.3666666666666667</v>
      </c>
      <c r="N69" s="295">
        <v>0.40347222222222223</v>
      </c>
      <c r="O69" s="293">
        <v>25</v>
      </c>
      <c r="P69" s="415">
        <f t="shared" si="20"/>
        <v>52.999999999999972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4374</v>
      </c>
      <c r="H70" s="291">
        <f t="shared" si="19"/>
        <v>62485.714285714275</v>
      </c>
      <c r="I70" s="412"/>
      <c r="J70" s="292">
        <v>3</v>
      </c>
      <c r="K70" s="293">
        <f t="shared" si="17"/>
        <v>3200.4878048780511</v>
      </c>
      <c r="L70" s="294">
        <f t="shared" si="18"/>
        <v>1066.8292682926838</v>
      </c>
      <c r="M70" s="295">
        <v>0.41736111111111113</v>
      </c>
      <c r="N70" s="295">
        <v>0.47430555555555554</v>
      </c>
      <c r="O70" s="293">
        <v>20</v>
      </c>
      <c r="P70" s="415">
        <f t="shared" si="20"/>
        <v>81.999999999999943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3148.3118433734157</v>
      </c>
      <c r="L75" s="303">
        <f>AVERAGE(L65:L74)</f>
        <v>962.91605470937759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1356</v>
      </c>
      <c r="H92" s="291">
        <f t="shared" ref="H92:H99" si="22">F92*G92</f>
        <v>33276.239999999998</v>
      </c>
      <c r="I92" s="412"/>
      <c r="J92" s="292">
        <v>3</v>
      </c>
      <c r="K92" s="293">
        <f>G92/P92*60</f>
        <v>2324.5714285714262</v>
      </c>
      <c r="L92" s="294">
        <f t="shared" ref="L92:L94" si="23">K92/J92</f>
        <v>774.85714285714209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723</v>
      </c>
      <c r="H93" s="291">
        <f t="shared" si="22"/>
        <v>16824.21</v>
      </c>
      <c r="I93" s="412"/>
      <c r="J93" s="292">
        <v>4</v>
      </c>
      <c r="K93" s="293">
        <f t="shared" ref="K93:K94" si="24">G93/P93*60</f>
        <v>2169.0000000000077</v>
      </c>
      <c r="L93" s="294">
        <f t="shared" si="23"/>
        <v>542.25000000000193</v>
      </c>
      <c r="M93" s="295">
        <v>0.76041666666666663</v>
      </c>
      <c r="N93" s="295">
        <v>0.77430555555555547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2048</v>
      </c>
      <c r="H94" s="291">
        <f t="shared" si="22"/>
        <v>49827.839999999997</v>
      </c>
      <c r="I94" s="412"/>
      <c r="J94" s="292">
        <v>4</v>
      </c>
      <c r="K94" s="293">
        <f t="shared" si="24"/>
        <v>2234.1818181818262</v>
      </c>
      <c r="L94" s="294">
        <f t="shared" si="23"/>
        <v>558.54545454545655</v>
      </c>
      <c r="M94" s="295">
        <v>0.78819444444444453</v>
      </c>
      <c r="N94" s="295">
        <v>0.82638888888888884</v>
      </c>
      <c r="O94" s="289">
        <v>20</v>
      </c>
      <c r="P94" s="415">
        <f>(N94-M94)*24*60</f>
        <v>54.999999999999801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2242.5844155844202</v>
      </c>
      <c r="L100" s="303">
        <f>AVERAGE(L92:L99)</f>
        <v>625.21753246753349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939</v>
      </c>
      <c r="H101" s="291">
        <f t="shared" ref="H101:H110" si="25">F101*G101</f>
        <v>23503.170000000002</v>
      </c>
      <c r="I101" s="412"/>
      <c r="J101" s="292">
        <v>4</v>
      </c>
      <c r="K101" s="293">
        <f>G101/P101*60</f>
        <v>2816.9999999999873</v>
      </c>
      <c r="L101" s="294">
        <f t="shared" ref="L101:L105" si="26">K101/J101</f>
        <v>704.24999999999682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3122</v>
      </c>
      <c r="H102" s="291">
        <f t="shared" si="25"/>
        <v>89195.540000000008</v>
      </c>
      <c r="I102" s="412"/>
      <c r="J102" s="292">
        <v>3</v>
      </c>
      <c r="K102" s="293">
        <f t="shared" ref="K102:K105" si="28">G102/P102*60</f>
        <v>3122.0000000000027</v>
      </c>
      <c r="L102" s="294">
        <f t="shared" si="26"/>
        <v>1040.6666666666677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1568</v>
      </c>
      <c r="H103" s="291">
        <f t="shared" si="25"/>
        <v>38917.760000000002</v>
      </c>
      <c r="I103" s="412"/>
      <c r="J103" s="292">
        <v>4</v>
      </c>
      <c r="K103" s="293">
        <f t="shared" si="28"/>
        <v>3136.0000000000109</v>
      </c>
      <c r="L103" s="294">
        <f t="shared" si="26"/>
        <v>784.00000000000273</v>
      </c>
      <c r="M103" s="295">
        <v>0.84722222222222221</v>
      </c>
      <c r="N103" s="295">
        <v>0.86805555555555547</v>
      </c>
      <c r="O103" s="289">
        <v>20</v>
      </c>
      <c r="P103" s="293">
        <f t="shared" si="27"/>
        <v>29.999999999999893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1698</v>
      </c>
      <c r="H104" s="291">
        <f t="shared" si="25"/>
        <v>50940</v>
      </c>
      <c r="I104" s="412"/>
      <c r="J104" s="292">
        <v>3</v>
      </c>
      <c r="K104" s="293">
        <f t="shared" si="28"/>
        <v>3396.0000000000118</v>
      </c>
      <c r="L104" s="294">
        <f t="shared" si="26"/>
        <v>1132.0000000000039</v>
      </c>
      <c r="M104" s="295">
        <v>0.88194444444444453</v>
      </c>
      <c r="N104" s="295">
        <v>0.90277777777777779</v>
      </c>
      <c r="O104" s="289">
        <v>20</v>
      </c>
      <c r="P104" s="293">
        <f>(N104-M104)*24*60</f>
        <v>29.999999999999893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8588</v>
      </c>
      <c r="H105" s="291">
        <f t="shared" si="25"/>
        <v>122685.71428571426</v>
      </c>
      <c r="I105" s="412"/>
      <c r="J105" s="292">
        <v>3</v>
      </c>
      <c r="K105" s="293">
        <f t="shared" si="28"/>
        <v>3031.0588235501682</v>
      </c>
      <c r="L105" s="294">
        <f t="shared" si="26"/>
        <v>1010.3529411833894</v>
      </c>
      <c r="M105" s="295">
        <v>46215.916666666664</v>
      </c>
      <c r="N105" s="295">
        <v>46216.034722222219</v>
      </c>
      <c r="O105" s="289">
        <v>20</v>
      </c>
      <c r="P105" s="293">
        <f>(N105-M105)*24*60</f>
        <v>169.99999999883585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5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5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3100.4117647100356</v>
      </c>
      <c r="L111" s="303">
        <f>AVERAGE(L101:L110)</f>
        <v>934.25392157001204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1208</v>
      </c>
      <c r="H112" s="329">
        <f t="shared" si="13"/>
        <v>20173.599999999999</v>
      </c>
      <c r="I112" s="412"/>
      <c r="J112" s="292">
        <v>3</v>
      </c>
      <c r="K112" s="293">
        <f t="shared" ref="K112:K118" si="29">G112/P112*60</f>
        <v>2899.1999999999921</v>
      </c>
      <c r="L112" s="294">
        <f t="shared" ref="L112:L118" si="30">K112/J112</f>
        <v>966.39999999999736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1103</v>
      </c>
      <c r="H113" s="329">
        <f t="shared" si="13"/>
        <v>20052.54</v>
      </c>
      <c r="I113" s="412"/>
      <c r="J113" s="292">
        <v>4</v>
      </c>
      <c r="K113" s="293">
        <f t="shared" si="29"/>
        <v>2647.1999999999925</v>
      </c>
      <c r="L113" s="294">
        <f t="shared" si="30"/>
        <v>661.79999999999814</v>
      </c>
      <c r="M113" s="295">
        <v>0.75347222222222221</v>
      </c>
      <c r="N113" s="295">
        <v>0.77083333333333337</v>
      </c>
      <c r="O113" s="289">
        <v>20</v>
      </c>
      <c r="P113" s="415">
        <f t="shared" si="31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1183</v>
      </c>
      <c r="H114" s="329">
        <f t="shared" si="13"/>
        <v>21506.94</v>
      </c>
      <c r="I114" s="412"/>
      <c r="J114" s="292">
        <v>3</v>
      </c>
      <c r="K114" s="293">
        <f t="shared" si="29"/>
        <v>2839.1999999999921</v>
      </c>
      <c r="L114" s="294">
        <f t="shared" si="30"/>
        <v>946.39999999999736</v>
      </c>
      <c r="M114" s="295">
        <v>0.78472222222222221</v>
      </c>
      <c r="N114" s="295">
        <v>0.80208333333333337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5760</v>
      </c>
      <c r="H115" s="329">
        <f t="shared" si="13"/>
        <v>95961.600000000006</v>
      </c>
      <c r="I115" s="412"/>
      <c r="J115" s="292">
        <v>4</v>
      </c>
      <c r="K115" s="293">
        <f t="shared" si="29"/>
        <v>2880.0000000000027</v>
      </c>
      <c r="L115" s="294">
        <f t="shared" si="30"/>
        <v>720.00000000000068</v>
      </c>
      <c r="M115" s="295">
        <v>0.81597222222222221</v>
      </c>
      <c r="N115" s="295">
        <v>0.89930555555555547</v>
      </c>
      <c r="O115" s="289">
        <v>20</v>
      </c>
      <c r="P115" s="415">
        <f t="shared" si="31"/>
        <v>119.99999999999989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1084</v>
      </c>
      <c r="H116" s="329">
        <f t="shared" si="13"/>
        <v>24153.49090909091</v>
      </c>
      <c r="I116" s="412"/>
      <c r="J116" s="292">
        <v>4</v>
      </c>
      <c r="K116" s="293">
        <f t="shared" si="29"/>
        <v>3252.0000000000118</v>
      </c>
      <c r="L116" s="294">
        <f t="shared" si="30"/>
        <v>813.00000000000296</v>
      </c>
      <c r="M116" s="295">
        <v>0.91319444444444453</v>
      </c>
      <c r="N116" s="331">
        <v>0.92708333333333337</v>
      </c>
      <c r="O116" s="289">
        <v>20</v>
      </c>
      <c r="P116" s="415">
        <f t="shared" si="31"/>
        <v>19.999999999999929</v>
      </c>
      <c r="Q116" s="296">
        <v>0.92708333333333337</v>
      </c>
      <c r="R116" s="296">
        <v>0.96875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3777</v>
      </c>
      <c r="H117" s="329">
        <f t="shared" ref="H117:H123" si="32">F117*G117</f>
        <v>67573.963636363638</v>
      </c>
      <c r="I117" s="412"/>
      <c r="J117" s="292">
        <v>3</v>
      </c>
      <c r="K117" s="293">
        <f t="shared" si="29"/>
        <v>3021.6000002814085</v>
      </c>
      <c r="L117" s="294">
        <f t="shared" si="30"/>
        <v>1007.2000000938028</v>
      </c>
      <c r="M117" s="295">
        <v>46215.982638888891</v>
      </c>
      <c r="N117" s="295">
        <v>46216.034722222219</v>
      </c>
      <c r="O117" s="293">
        <v>20</v>
      </c>
      <c r="P117" s="415">
        <f t="shared" si="31"/>
        <v>74.999999993015081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6560</v>
      </c>
      <c r="H118" s="329">
        <f t="shared" si="32"/>
        <v>92036.800000000003</v>
      </c>
      <c r="I118" s="412"/>
      <c r="J118" s="292">
        <v>3</v>
      </c>
      <c r="K118" s="293">
        <f t="shared" si="29"/>
        <v>3027.6923076923072</v>
      </c>
      <c r="L118" s="294">
        <f t="shared" si="30"/>
        <v>1009.2307692307691</v>
      </c>
      <c r="M118" s="295">
        <v>4.8611111111111112E-2</v>
      </c>
      <c r="N118" s="295">
        <v>0.1388888888888889</v>
      </c>
      <c r="O118" s="293">
        <v>20</v>
      </c>
      <c r="P118" s="415">
        <f t="shared" si="31"/>
        <v>130.00000000000003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2938.1274725676726</v>
      </c>
      <c r="L124" s="303">
        <f>AVERAGE(L112:L123)</f>
        <v>874.86153847493836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37" activePane="bottomLeft" state="frozen"/>
      <selection pane="bottomLeft" activeCell="L10" sqref="L10"/>
      <selection activeCell="L10" sqref="L10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164312.68</v>
      </c>
      <c r="F1" s="421" t="s">
        <v>4</v>
      </c>
      <c r="G1" s="30">
        <f>SUM(H5:H173)</f>
        <v>6567459.5264721867</v>
      </c>
      <c r="H1" s="417" t="s">
        <v>166</v>
      </c>
      <c r="I1" s="31">
        <f>M17+M30+M43+M56+M69+M82+M95+M108+M121+M134+M147+M160+M173</f>
        <v>191.08809523809524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350</v>
      </c>
      <c r="B2" s="446"/>
      <c r="C2" s="420"/>
      <c r="D2" s="420" t="s">
        <v>84</v>
      </c>
      <c r="E2" s="34">
        <f>AVERAGE(O17,O30,O43,O56,O69,O82,O95,O108,O121,O134,O147,O160,O173)</f>
        <v>131.82925950362213</v>
      </c>
      <c r="F2" s="35" t="s">
        <v>85</v>
      </c>
      <c r="G2" s="36">
        <f>G1/E1</f>
        <v>39.969280073042363</v>
      </c>
      <c r="H2" s="417" t="s">
        <v>176</v>
      </c>
      <c r="I2" s="417">
        <f>COUNT(I5:I173)</f>
        <v>10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7224</v>
      </c>
      <c r="H5" s="45">
        <f t="shared" ref="H5:H16" si="0">F5*G5</f>
        <v>273283.92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0" si="1">G5/W5*60</f>
        <v>2381.5384615384614</v>
      </c>
      <c r="O5" s="47">
        <f t="shared" ref="O5:O10" si="2">N5/M5</f>
        <v>119.07692307692307</v>
      </c>
      <c r="P5" s="48">
        <f t="shared" ref="P5:P10" si="3">M5-J5</f>
        <v>0</v>
      </c>
      <c r="Q5" s="49">
        <f t="shared" ref="Q5:Q10" si="4">O5-L5</f>
        <v>-0.92307692307693401</v>
      </c>
      <c r="R5" s="425">
        <f t="shared" ref="R5:R10" si="5">O5/L5</f>
        <v>0.99230769230769222</v>
      </c>
      <c r="S5" s="459">
        <f>R17</f>
        <v>0.90758070865864759</v>
      </c>
      <c r="T5" s="89">
        <v>0.25</v>
      </c>
      <c r="U5" s="89">
        <v>0.37638888888888888</v>
      </c>
      <c r="V5" s="421">
        <v>5</v>
      </c>
      <c r="W5" s="418">
        <f>(U5-T5)*24*60</f>
        <v>182</v>
      </c>
      <c r="X5" s="421"/>
      <c r="Y5" s="421"/>
      <c r="Z5" s="51"/>
      <c r="AA5" s="51"/>
      <c r="AB5" s="447"/>
      <c r="AC5" s="447"/>
      <c r="AD5" s="52"/>
      <c r="AE5" s="52">
        <v>1</v>
      </c>
      <c r="AF5" s="48">
        <f t="shared" ref="AF5:AF70" si="6">N5-K5</f>
        <v>-18.461538461538566</v>
      </c>
      <c r="AG5" s="425">
        <f t="shared" ref="AG5:AG70" si="7">N5/K5</f>
        <v>0.99230769230769222</v>
      </c>
      <c r="AH5" s="459">
        <f>AG17</f>
        <v>0.9151750707146501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4146</v>
      </c>
      <c r="H6" s="45">
        <f t="shared" si="0"/>
        <v>171685.86</v>
      </c>
      <c r="I6" s="418"/>
      <c r="J6" s="46">
        <v>19</v>
      </c>
      <c r="K6" s="44">
        <v>2571</v>
      </c>
      <c r="L6" s="47">
        <v>135.31578947368422</v>
      </c>
      <c r="M6" s="419">
        <v>20</v>
      </c>
      <c r="N6" s="44">
        <f t="shared" si="1"/>
        <v>2201.4159292035397</v>
      </c>
      <c r="O6" s="47">
        <f t="shared" si="2"/>
        <v>110.07079646017698</v>
      </c>
      <c r="P6" s="48">
        <f t="shared" si="3"/>
        <v>1</v>
      </c>
      <c r="Q6" s="49">
        <f t="shared" si="4"/>
        <v>-25.244993013507241</v>
      </c>
      <c r="R6" s="425">
        <f t="shared" si="5"/>
        <v>0.81343645769870188</v>
      </c>
      <c r="S6" s="459"/>
      <c r="T6" s="89">
        <v>0.3923611111111111</v>
      </c>
      <c r="U6" s="89">
        <v>0.47083333333333333</v>
      </c>
      <c r="V6" s="421">
        <v>23</v>
      </c>
      <c r="W6" s="418">
        <f t="shared" ref="W6:W17" si="8">(U6-T6)*24*60</f>
        <v>113</v>
      </c>
      <c r="X6" s="53">
        <v>0.38055555555555554</v>
      </c>
      <c r="Y6" s="53">
        <v>0.39166666666666666</v>
      </c>
      <c r="Z6" s="54"/>
      <c r="AA6" s="54"/>
      <c r="AB6" s="447"/>
      <c r="AC6" s="447"/>
      <c r="AD6" s="435"/>
      <c r="AE6" s="435">
        <v>1</v>
      </c>
      <c r="AF6" s="48">
        <f t="shared" si="6"/>
        <v>-369.58407079646031</v>
      </c>
      <c r="AG6" s="425">
        <f t="shared" si="7"/>
        <v>0.85624890284073885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3516</v>
      </c>
      <c r="H7" s="45">
        <f t="shared" si="0"/>
        <v>126189.24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2344</v>
      </c>
      <c r="O7" s="47">
        <f t="shared" si="2"/>
        <v>130.22222222222223</v>
      </c>
      <c r="P7" s="48">
        <f t="shared" si="3"/>
        <v>0</v>
      </c>
      <c r="Q7" s="49">
        <f t="shared" si="4"/>
        <v>-12.611111111111114</v>
      </c>
      <c r="R7" s="425">
        <f t="shared" si="5"/>
        <v>0.91170750680668999</v>
      </c>
      <c r="S7" s="459"/>
      <c r="T7" s="89">
        <v>0.51180555555555551</v>
      </c>
      <c r="U7" s="89">
        <v>0.57430555555555551</v>
      </c>
      <c r="V7" s="421">
        <v>6</v>
      </c>
      <c r="W7" s="418">
        <f t="shared" si="8"/>
        <v>90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-227</v>
      </c>
      <c r="AG7" s="425">
        <f t="shared" si="7"/>
        <v>0.91170750680668999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1151</v>
      </c>
      <c r="H8" s="45">
        <f t="shared" si="0"/>
        <v>44877.490000000005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2381.3793103448229</v>
      </c>
      <c r="O8" s="47">
        <f t="shared" si="2"/>
        <v>132.29885057471239</v>
      </c>
      <c r="P8" s="48">
        <f t="shared" si="3"/>
        <v>0</v>
      </c>
      <c r="Q8" s="49">
        <f t="shared" si="4"/>
        <v>-10.534482758620953</v>
      </c>
      <c r="R8" s="425">
        <f t="shared" si="5"/>
        <v>0.92624632841105514</v>
      </c>
      <c r="S8" s="459"/>
      <c r="T8" s="89">
        <v>0.57986111111111105</v>
      </c>
      <c r="U8" s="89">
        <v>0.6</v>
      </c>
      <c r="V8" s="421">
        <v>8</v>
      </c>
      <c r="W8" s="418">
        <f t="shared" si="8"/>
        <v>29.000000000000057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-189.6206896551771</v>
      </c>
      <c r="AG8" s="425">
        <f t="shared" si="7"/>
        <v>0.92624632841105514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1754</v>
      </c>
      <c r="H9" s="45">
        <f t="shared" si="0"/>
        <v>50620.44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2338.6666666666665</v>
      </c>
      <c r="O9" s="47">
        <f t="shared" si="2"/>
        <v>137.56862745098039</v>
      </c>
      <c r="P9" s="48">
        <f t="shared" si="3"/>
        <v>0</v>
      </c>
      <c r="Q9" s="49">
        <f t="shared" si="4"/>
        <v>-13.666666666666686</v>
      </c>
      <c r="R9" s="425">
        <f t="shared" si="5"/>
        <v>0.90963308699598067</v>
      </c>
      <c r="S9" s="459"/>
      <c r="T9" s="89">
        <v>0.60416666666666663</v>
      </c>
      <c r="U9" s="89">
        <v>0.63541666666666663</v>
      </c>
      <c r="V9" s="421">
        <v>6</v>
      </c>
      <c r="W9" s="418">
        <f t="shared" si="8"/>
        <v>45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-232.33333333333348</v>
      </c>
      <c r="AG9" s="425">
        <f t="shared" si="7"/>
        <v>0.90963308699598078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3119</v>
      </c>
      <c r="H10" s="45">
        <f t="shared" si="0"/>
        <v>97032.09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2495.1999999999985</v>
      </c>
      <c r="O10" s="47">
        <f t="shared" si="2"/>
        <v>138.62222222222215</v>
      </c>
      <c r="P10" s="48">
        <f t="shared" si="3"/>
        <v>0</v>
      </c>
      <c r="Q10" s="49">
        <f t="shared" si="4"/>
        <v>-15.211111111111194</v>
      </c>
      <c r="R10" s="425">
        <f t="shared" si="5"/>
        <v>0.90111953773925557</v>
      </c>
      <c r="S10" s="460"/>
      <c r="T10" s="89">
        <v>0.65069444444444435</v>
      </c>
      <c r="U10" s="89">
        <v>0.70277777777777772</v>
      </c>
      <c r="V10" s="421">
        <v>22</v>
      </c>
      <c r="W10" s="418">
        <f t="shared" si="8"/>
        <v>75.000000000000057</v>
      </c>
      <c r="X10" s="53">
        <v>0.64027777777777783</v>
      </c>
      <c r="Y10" s="53">
        <v>0.65</v>
      </c>
      <c r="Z10" s="54"/>
      <c r="AA10" s="54"/>
      <c r="AB10" s="447"/>
      <c r="AC10" s="447"/>
      <c r="AD10" s="435"/>
      <c r="AE10" s="435"/>
      <c r="AF10" s="48">
        <f t="shared" si="6"/>
        <v>-273.80000000000155</v>
      </c>
      <c r="AG10" s="425">
        <f t="shared" si="7"/>
        <v>0.90111953773925546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2357.0333946255814</v>
      </c>
      <c r="O17" s="73">
        <f t="shared" si="9"/>
        <v>127.9766070012062</v>
      </c>
      <c r="P17" s="65">
        <f t="shared" ref="P17:P24" si="10">M17-J17</f>
        <v>0.16666666666666785</v>
      </c>
      <c r="Q17" s="74">
        <f t="shared" ref="Q17:Q24" si="11">O17-L17</f>
        <v>-13.031906930682354</v>
      </c>
      <c r="R17" s="75">
        <f>O17/L17</f>
        <v>0.90758070865864759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2</v>
      </c>
      <c r="AF17" s="65">
        <f t="shared" si="6"/>
        <v>-218.46660537441858</v>
      </c>
      <c r="AG17" s="426">
        <f t="shared" si="7"/>
        <v>0.9151750707146501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726</v>
      </c>
      <c r="H18" s="84">
        <f t="shared" ref="H18:H29" si="12">F18*G18</f>
        <v>19965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1502.0689655172403</v>
      </c>
      <c r="O18" s="86">
        <f t="shared" ref="O18:O24" si="14">N18/M18</f>
        <v>125.17241379310336</v>
      </c>
      <c r="P18" s="54">
        <f t="shared" si="10"/>
        <v>0</v>
      </c>
      <c r="Q18" s="88">
        <f t="shared" si="11"/>
        <v>-41.494252873563298</v>
      </c>
      <c r="R18" s="428">
        <f t="shared" ref="R18:R24" si="15">O18/L18</f>
        <v>0.75103448275862017</v>
      </c>
      <c r="S18" s="468">
        <f>R30</f>
        <v>0.88093178448232823</v>
      </c>
      <c r="T18" s="89">
        <v>0.125</v>
      </c>
      <c r="U18" s="89">
        <v>0.1451388888888889</v>
      </c>
      <c r="V18" s="435">
        <v>5</v>
      </c>
      <c r="W18" s="90">
        <f>(U18-T18)*24*60</f>
        <v>29.000000000000018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-497.93103448275974</v>
      </c>
      <c r="AG18" s="92">
        <f t="shared" si="7"/>
        <v>0.75103448275862017</v>
      </c>
      <c r="AH18" s="469">
        <f>AG30</f>
        <v>0.88367699598424321</v>
      </c>
    </row>
    <row r="19" spans="1:34" ht="19.149999999999999" customHeight="1">
      <c r="A19" s="467"/>
      <c r="B19" s="432" t="s">
        <v>193</v>
      </c>
      <c r="C19" s="431"/>
      <c r="D19" s="82" t="s">
        <v>195</v>
      </c>
      <c r="E19" s="83"/>
      <c r="F19" s="343">
        <v>46.93</v>
      </c>
      <c r="G19" s="57">
        <v>2659</v>
      </c>
      <c r="H19" s="84">
        <f t="shared" si="12"/>
        <v>124786.87</v>
      </c>
      <c r="I19" s="435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2155.9459459459467</v>
      </c>
      <c r="O19" s="95">
        <f t="shared" si="14"/>
        <v>102.66409266409271</v>
      </c>
      <c r="P19" s="54">
        <f t="shared" si="10"/>
        <v>0</v>
      </c>
      <c r="Q19" s="88">
        <f t="shared" si="11"/>
        <v>-11.621621621621586</v>
      </c>
      <c r="R19" s="428">
        <f t="shared" si="15"/>
        <v>0.8983108108108111</v>
      </c>
      <c r="S19" s="468"/>
      <c r="T19" s="89">
        <v>0.15069444444444446</v>
      </c>
      <c r="U19" s="89">
        <v>0.20208333333333334</v>
      </c>
      <c r="V19" s="435">
        <v>8</v>
      </c>
      <c r="W19" s="90">
        <f>(U19-T19)*24*60</f>
        <v>73.999999999999972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-244.05405405405327</v>
      </c>
      <c r="AG19" s="425">
        <f t="shared" si="7"/>
        <v>0.8983108108108111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1800</v>
      </c>
      <c r="H20" s="84">
        <f t="shared" si="12"/>
        <v>77652</v>
      </c>
      <c r="I20" s="435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1402.5974025974031</v>
      </c>
      <c r="O20" s="95">
        <f t="shared" si="14"/>
        <v>87.662337662337691</v>
      </c>
      <c r="P20" s="54">
        <f t="shared" si="10"/>
        <v>-1</v>
      </c>
      <c r="Q20" s="88">
        <f t="shared" si="11"/>
        <v>-0.57295645530936667</v>
      </c>
      <c r="R20" s="428">
        <f t="shared" si="15"/>
        <v>0.99350649350649389</v>
      </c>
      <c r="S20" s="468"/>
      <c r="T20" s="89">
        <v>0.21736111111111112</v>
      </c>
      <c r="U20" s="89">
        <v>0.27083333333333331</v>
      </c>
      <c r="V20" s="435">
        <v>22</v>
      </c>
      <c r="W20" s="90">
        <f t="shared" ref="W20:W29" si="16">(U20-T20)*24*60</f>
        <v>76.999999999999972</v>
      </c>
      <c r="X20" s="96">
        <v>0.20694444444444446</v>
      </c>
      <c r="Y20" s="96">
        <v>0.21666666666666667</v>
      </c>
      <c r="Z20" s="54"/>
      <c r="AA20" s="54"/>
      <c r="AB20" s="447"/>
      <c r="AC20" s="447"/>
      <c r="AD20" s="435"/>
      <c r="AE20" s="435"/>
      <c r="AF20" s="91">
        <f t="shared" si="6"/>
        <v>-97.402597402596939</v>
      </c>
      <c r="AG20" s="92">
        <f t="shared" si="7"/>
        <v>0.93506493506493538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209</v>
      </c>
      <c r="E21" s="43"/>
      <c r="F21" s="343">
        <v>49.91</v>
      </c>
      <c r="G21" s="44">
        <v>2990</v>
      </c>
      <c r="H21" s="84">
        <f t="shared" si="12"/>
        <v>149230.9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1412.59842519685</v>
      </c>
      <c r="O21" s="95">
        <f t="shared" si="14"/>
        <v>83.094025011579419</v>
      </c>
      <c r="P21" s="54">
        <f t="shared" si="10"/>
        <v>0</v>
      </c>
      <c r="Q21" s="88">
        <f t="shared" si="11"/>
        <v>-8.9647985178323495</v>
      </c>
      <c r="R21" s="428">
        <f t="shared" si="15"/>
        <v>0.90261880204271572</v>
      </c>
      <c r="S21" s="468"/>
      <c r="T21" s="89">
        <v>0.27499999999999997</v>
      </c>
      <c r="U21" s="89">
        <v>0.36319444444444443</v>
      </c>
      <c r="V21" s="435">
        <v>6</v>
      </c>
      <c r="W21" s="90">
        <f t="shared" si="16"/>
        <v>127.00000000000003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-152.40157480314997</v>
      </c>
      <c r="AG21" s="425">
        <f t="shared" si="7"/>
        <v>0.90261880204271572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208</v>
      </c>
      <c r="E22" s="43"/>
      <c r="F22" s="343">
        <v>44.3</v>
      </c>
      <c r="G22" s="44">
        <v>2033</v>
      </c>
      <c r="H22" s="84">
        <f t="shared" si="12"/>
        <v>90061.9</v>
      </c>
      <c r="I22" s="421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1435.0588235294115</v>
      </c>
      <c r="O22" s="95">
        <f t="shared" si="14"/>
        <v>79.725490196078411</v>
      </c>
      <c r="P22" s="54">
        <f t="shared" si="10"/>
        <v>0</v>
      </c>
      <c r="Q22" s="88">
        <f t="shared" si="11"/>
        <v>-7.2189542483660318</v>
      </c>
      <c r="R22" s="428">
        <f t="shared" si="15"/>
        <v>0.91697049426799448</v>
      </c>
      <c r="S22" s="468"/>
      <c r="T22" s="89">
        <v>0.37986111111111109</v>
      </c>
      <c r="U22" s="89">
        <v>0.43888888888888888</v>
      </c>
      <c r="V22" s="435">
        <v>24</v>
      </c>
      <c r="W22" s="90">
        <f t="shared" si="16"/>
        <v>85.000000000000014</v>
      </c>
      <c r="X22" s="96">
        <v>0.36805555555555558</v>
      </c>
      <c r="Y22" s="96">
        <v>0.37916666666666665</v>
      </c>
      <c r="Z22" s="54"/>
      <c r="AA22" s="54"/>
      <c r="AB22" s="447"/>
      <c r="AC22" s="447"/>
      <c r="AD22" s="435"/>
      <c r="AE22" s="435"/>
      <c r="AF22" s="91">
        <f t="shared" si="6"/>
        <v>-129.94117647058852</v>
      </c>
      <c r="AG22" s="92">
        <f t="shared" si="7"/>
        <v>0.9169704942679946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4193</v>
      </c>
      <c r="H23" s="84">
        <f t="shared" si="12"/>
        <v>161346.63999999998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2490.8910891089122</v>
      </c>
      <c r="O23" s="95">
        <f t="shared" si="14"/>
        <v>131.09953100573222</v>
      </c>
      <c r="P23" s="54">
        <f t="shared" si="10"/>
        <v>0</v>
      </c>
      <c r="Q23" s="88">
        <f t="shared" si="11"/>
        <v>-14.637311099530933</v>
      </c>
      <c r="R23" s="428">
        <f t="shared" si="15"/>
        <v>0.8995634124625902</v>
      </c>
      <c r="S23" s="468"/>
      <c r="T23" s="89">
        <v>0.47986111111111107</v>
      </c>
      <c r="U23" s="89">
        <v>0.54999999999999993</v>
      </c>
      <c r="V23" s="435">
        <v>6</v>
      </c>
      <c r="W23" s="90">
        <f t="shared" si="16"/>
        <v>100.99999999999996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-278.10891089108782</v>
      </c>
      <c r="AG23" s="425">
        <f t="shared" si="7"/>
        <v>0.8995634124625902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2542</v>
      </c>
      <c r="H24" s="84">
        <f t="shared" si="12"/>
        <v>93367.659999999989</v>
      </c>
      <c r="I24" s="421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2148.1690140845049</v>
      </c>
      <c r="O24" s="95">
        <f t="shared" si="14"/>
        <v>119.34272300469472</v>
      </c>
      <c r="P24" s="54">
        <f t="shared" si="10"/>
        <v>0</v>
      </c>
      <c r="Q24" s="88">
        <f t="shared" si="11"/>
        <v>-13.990610328638624</v>
      </c>
      <c r="R24" s="428">
        <f t="shared" si="15"/>
        <v>0.8950704225352103</v>
      </c>
      <c r="S24" s="468"/>
      <c r="T24" s="89">
        <v>0.5659722222222221</v>
      </c>
      <c r="U24" s="89">
        <v>0.6152777777777777</v>
      </c>
      <c r="V24" s="435">
        <v>23</v>
      </c>
      <c r="W24" s="90">
        <f t="shared" si="16"/>
        <v>71.000000000000071</v>
      </c>
      <c r="X24" s="96">
        <v>0.5541666666666667</v>
      </c>
      <c r="Y24" s="96">
        <v>0.56527777777777777</v>
      </c>
      <c r="Z24" s="54"/>
      <c r="AA24" s="54"/>
      <c r="AB24" s="447"/>
      <c r="AC24" s="447"/>
      <c r="AD24" s="435"/>
      <c r="AE24" s="435"/>
      <c r="AF24" s="91">
        <f t="shared" si="6"/>
        <v>-251.83098591549515</v>
      </c>
      <c r="AG24" s="92">
        <f t="shared" si="7"/>
        <v>0.89507042253521041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1792.4756665686098</v>
      </c>
      <c r="O30" s="104">
        <f t="shared" si="17"/>
        <v>104.1086590482312</v>
      </c>
      <c r="P30" s="54">
        <f t="shared" ref="P30:P37" si="18">M30-J30</f>
        <v>-0.14285714285714235</v>
      </c>
      <c r="Q30" s="88">
        <f t="shared" ref="Q30:Q37" si="19">O30-L30</f>
        <v>-14.071500734980319</v>
      </c>
      <c r="R30" s="105">
        <f t="shared" ref="R30:R37" si="20">O30/L30</f>
        <v>0.88093178448232823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0</v>
      </c>
      <c r="AF30" s="108">
        <f t="shared" si="6"/>
        <v>-235.95290485996156</v>
      </c>
      <c r="AG30" s="109">
        <f t="shared" ref="AG30" si="21">N30/K30</f>
        <v>0.88367699598424321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2410</v>
      </c>
      <c r="H31" s="112">
        <f t="shared" ref="H31:H40" si="22">F31*G31</f>
        <v>63865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1506.2500000000005</v>
      </c>
      <c r="O31" s="115">
        <f t="shared" ref="O31:O37" si="24">N31/M31</f>
        <v>125.52083333333337</v>
      </c>
      <c r="P31" s="116">
        <f t="shared" si="18"/>
        <v>0</v>
      </c>
      <c r="Q31" s="117">
        <f t="shared" si="19"/>
        <v>-41.145833333333286</v>
      </c>
      <c r="R31" s="429">
        <f t="shared" si="20"/>
        <v>0.75312500000000027</v>
      </c>
      <c r="S31" s="477">
        <f>R43</f>
        <v>0.88546021174290845</v>
      </c>
      <c r="T31" s="118">
        <v>0.125</v>
      </c>
      <c r="U31" s="118">
        <v>0.19166666666666665</v>
      </c>
      <c r="V31" s="142">
        <v>5</v>
      </c>
      <c r="W31" s="119">
        <f t="shared" ref="W31:W42" si="25">(U31-T31)*24*60</f>
        <v>95.999999999999972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-493.74999999999955</v>
      </c>
      <c r="AG31" s="120">
        <f t="shared" si="7"/>
        <v>0.75312500000000027</v>
      </c>
      <c r="AH31" s="473">
        <f>AG43</f>
        <v>0.88133230569160326</v>
      </c>
    </row>
    <row r="32" spans="1:34" ht="19.149999999999999" customHeight="1">
      <c r="A32" s="476"/>
      <c r="B32" s="121" t="s">
        <v>118</v>
      </c>
      <c r="C32" s="122"/>
      <c r="D32" s="42" t="s">
        <v>214</v>
      </c>
      <c r="E32" s="43"/>
      <c r="F32" s="343">
        <v>35.33</v>
      </c>
      <c r="G32" s="134">
        <v>1885</v>
      </c>
      <c r="H32" s="84">
        <f t="shared" si="22"/>
        <v>66597.05</v>
      </c>
      <c r="I32" s="418"/>
      <c r="J32" s="46">
        <v>12</v>
      </c>
      <c r="K32" s="44">
        <v>2118</v>
      </c>
      <c r="L32" s="47">
        <v>176.5</v>
      </c>
      <c r="M32" s="62">
        <v>12</v>
      </c>
      <c r="N32" s="44">
        <f t="shared" si="23"/>
        <v>1950.0000000000005</v>
      </c>
      <c r="O32" s="47">
        <f t="shared" si="24"/>
        <v>162.50000000000003</v>
      </c>
      <c r="P32" s="116">
        <f t="shared" si="18"/>
        <v>0</v>
      </c>
      <c r="Q32" s="49">
        <f t="shared" si="19"/>
        <v>-13.999999999999972</v>
      </c>
      <c r="R32" s="425">
        <f t="shared" si="20"/>
        <v>0.92067988668555256</v>
      </c>
      <c r="S32" s="468"/>
      <c r="T32" s="89">
        <v>0.19652777777777777</v>
      </c>
      <c r="U32" s="89">
        <v>0.23680555555555555</v>
      </c>
      <c r="V32" s="142">
        <v>7</v>
      </c>
      <c r="W32" s="90">
        <f t="shared" si="25"/>
        <v>57.999999999999993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-167.99999999999955</v>
      </c>
      <c r="AG32" s="425">
        <f t="shared" si="7"/>
        <v>0.92067988668555267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2834</v>
      </c>
      <c r="H33" s="84">
        <f t="shared" si="22"/>
        <v>97007.819999999992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2099.2592592592596</v>
      </c>
      <c r="O33" s="47">
        <f t="shared" si="24"/>
        <v>161.4814814814815</v>
      </c>
      <c r="P33" s="116">
        <f t="shared" si="18"/>
        <v>0</v>
      </c>
      <c r="Q33" s="49">
        <f t="shared" si="19"/>
        <v>-11.595441595441571</v>
      </c>
      <c r="R33" s="425">
        <f t="shared" si="20"/>
        <v>0.93300411522633764</v>
      </c>
      <c r="S33" s="468"/>
      <c r="T33" s="89">
        <v>0.24097222222222223</v>
      </c>
      <c r="U33" s="89">
        <v>0.29722222222222222</v>
      </c>
      <c r="V33" s="142">
        <v>6</v>
      </c>
      <c r="W33" s="90">
        <f t="shared" si="25"/>
        <v>80.999999999999986</v>
      </c>
      <c r="X33" s="123"/>
      <c r="Y33" s="123"/>
      <c r="Z33" s="124"/>
      <c r="AA33" s="124"/>
      <c r="AB33" s="447"/>
      <c r="AC33" s="447"/>
      <c r="AD33" s="435">
        <v>1</v>
      </c>
      <c r="AE33" s="435"/>
      <c r="AF33" s="48">
        <f t="shared" si="6"/>
        <v>-150.74074074074042</v>
      </c>
      <c r="AG33" s="125">
        <f t="shared" si="7"/>
        <v>0.93300411522633764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217</v>
      </c>
      <c r="E34" s="83"/>
      <c r="F34" s="343">
        <v>49.91</v>
      </c>
      <c r="G34" s="137">
        <v>3292.95</v>
      </c>
      <c r="H34" s="84">
        <f t="shared" si="22"/>
        <v>164351.13449999999</v>
      </c>
      <c r="I34" s="435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1411.264285714286</v>
      </c>
      <c r="O34" s="47">
        <f t="shared" si="24"/>
        <v>83.015546218487415</v>
      </c>
      <c r="P34" s="116">
        <f t="shared" si="18"/>
        <v>0</v>
      </c>
      <c r="Q34" s="49">
        <f t="shared" si="19"/>
        <v>-9.0432773109243527</v>
      </c>
      <c r="R34" s="425">
        <f t="shared" si="20"/>
        <v>0.90176631675034247</v>
      </c>
      <c r="S34" s="468"/>
      <c r="T34" s="89">
        <v>0.3125</v>
      </c>
      <c r="U34" s="89">
        <v>0.40972222222222221</v>
      </c>
      <c r="V34" s="137">
        <v>22</v>
      </c>
      <c r="W34" s="90">
        <f t="shared" si="25"/>
        <v>139.99999999999997</v>
      </c>
      <c r="X34" s="123">
        <v>0.30138888888888887</v>
      </c>
      <c r="Y34" s="123">
        <v>0.31111111111111112</v>
      </c>
      <c r="Z34" s="124"/>
      <c r="AA34" s="124"/>
      <c r="AB34" s="447"/>
      <c r="AC34" s="447"/>
      <c r="AD34" s="435"/>
      <c r="AE34" s="435"/>
      <c r="AF34" s="48">
        <f t="shared" si="6"/>
        <v>-153.73571428571404</v>
      </c>
      <c r="AG34" s="125">
        <f t="shared" si="7"/>
        <v>0.90176631675034247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246</v>
      </c>
      <c r="E35" s="43"/>
      <c r="F35" s="343">
        <v>50.67</v>
      </c>
      <c r="G35" s="137">
        <v>3290</v>
      </c>
      <c r="H35" s="84">
        <f t="shared" si="22"/>
        <v>166704.30000000002</v>
      </c>
      <c r="I35" s="421"/>
      <c r="J35" s="46">
        <v>19</v>
      </c>
      <c r="K35" s="44">
        <v>1500</v>
      </c>
      <c r="L35" s="47">
        <v>78.94736842105263</v>
      </c>
      <c r="M35" s="149">
        <v>19</v>
      </c>
      <c r="N35" s="44">
        <f t="shared" si="23"/>
        <v>1333.7837837837842</v>
      </c>
      <c r="O35" s="47">
        <f t="shared" si="24"/>
        <v>70.199146514936004</v>
      </c>
      <c r="P35" s="116">
        <f t="shared" si="18"/>
        <v>0</v>
      </c>
      <c r="Q35" s="49">
        <f t="shared" si="19"/>
        <v>-8.7482219061166262</v>
      </c>
      <c r="R35" s="425">
        <f t="shared" si="20"/>
        <v>0.88918918918918943</v>
      </c>
      <c r="S35" s="468"/>
      <c r="T35" s="89">
        <v>0.4145833333333333</v>
      </c>
      <c r="U35" s="89">
        <v>0.51736111111111105</v>
      </c>
      <c r="V35" s="134">
        <v>7</v>
      </c>
      <c r="W35" s="90">
        <f t="shared" si="25"/>
        <v>147.99999999999994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6"/>
        <v>-166.2162162162158</v>
      </c>
      <c r="AG35" s="120">
        <f t="shared" si="7"/>
        <v>0.88918918918918943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1196</v>
      </c>
      <c r="H36" s="84">
        <f t="shared" si="22"/>
        <v>56128.28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2110.5882352941148</v>
      </c>
      <c r="O36" s="47">
        <f t="shared" si="24"/>
        <v>117.25490196078415</v>
      </c>
      <c r="P36" s="116">
        <f t="shared" si="18"/>
        <v>-1</v>
      </c>
      <c r="Q36" s="49">
        <f t="shared" si="19"/>
        <v>-9.0608875129000523</v>
      </c>
      <c r="R36" s="425">
        <f t="shared" si="20"/>
        <v>0.92826797385620796</v>
      </c>
      <c r="S36" s="468"/>
      <c r="T36" s="89">
        <v>0.55694444444444435</v>
      </c>
      <c r="U36" s="89">
        <v>0.58055555555555549</v>
      </c>
      <c r="V36" s="134">
        <v>7</v>
      </c>
      <c r="W36" s="90">
        <f t="shared" si="25"/>
        <v>34.000000000000043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-289.41176470588516</v>
      </c>
      <c r="AG36" s="425">
        <f t="shared" si="7"/>
        <v>0.87941176470588123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1493</v>
      </c>
      <c r="H37" s="84">
        <f t="shared" si="22"/>
        <v>65632.28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2132.8571428571422</v>
      </c>
      <c r="O37" s="47">
        <f t="shared" si="24"/>
        <v>112.25563909774432</v>
      </c>
      <c r="P37" s="116">
        <f t="shared" si="18"/>
        <v>0</v>
      </c>
      <c r="Q37" s="49">
        <f t="shared" si="19"/>
        <v>-14.060150375939884</v>
      </c>
      <c r="R37" s="425">
        <f t="shared" si="20"/>
        <v>0.88869047619047592</v>
      </c>
      <c r="S37" s="468"/>
      <c r="T37" s="89">
        <v>0.59583333333333321</v>
      </c>
      <c r="U37" s="89">
        <v>0.62499999999999989</v>
      </c>
      <c r="V37" s="134">
        <v>22</v>
      </c>
      <c r="W37" s="90">
        <f t="shared" si="25"/>
        <v>42.000000000000014</v>
      </c>
      <c r="X37" s="123">
        <v>0.58472222222222225</v>
      </c>
      <c r="Y37" s="123">
        <v>0.59444444444444444</v>
      </c>
      <c r="Z37" s="124"/>
      <c r="AA37" s="124"/>
      <c r="AB37" s="447"/>
      <c r="AC37" s="447"/>
      <c r="AD37" s="435"/>
      <c r="AE37" s="435"/>
      <c r="AF37" s="48">
        <f t="shared" si="6"/>
        <v>-267.14285714285779</v>
      </c>
      <c r="AG37" s="125">
        <f t="shared" si="7"/>
        <v>0.88869047619047592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15.857142857142858</v>
      </c>
      <c r="K43" s="101">
        <v>2033.2857142857142</v>
      </c>
      <c r="L43" s="104">
        <v>134.2687658059175</v>
      </c>
      <c r="M43" s="101">
        <f t="shared" ref="M43:O43" si="26">AVERAGE(M31:M42)</f>
        <v>15.714285714285714</v>
      </c>
      <c r="N43" s="101">
        <f t="shared" si="26"/>
        <v>1792.0003867012269</v>
      </c>
      <c r="O43" s="104">
        <f t="shared" si="26"/>
        <v>118.88964980096669</v>
      </c>
      <c r="P43" s="54">
        <f>M43-J43</f>
        <v>-0.14285714285714413</v>
      </c>
      <c r="Q43" s="88">
        <f>N43-K43</f>
        <v>-241.28532758448728</v>
      </c>
      <c r="R43" s="105">
        <f t="shared" ref="R43:R50" si="27">O43/L43</f>
        <v>0.88546021174290845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1</v>
      </c>
      <c r="AE43" s="107">
        <f>SUM(AE31:AE42)</f>
        <v>0</v>
      </c>
      <c r="AF43" s="48">
        <f t="shared" ref="AF43:AF54" si="28">N43-K43</f>
        <v>-241.28532758448728</v>
      </c>
      <c r="AG43" s="426">
        <f t="shared" si="7"/>
        <v>0.88133230569160326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1451</v>
      </c>
      <c r="H44" s="45">
        <f>F44*G44</f>
        <v>35883.230000000003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2123.4146341463406</v>
      </c>
      <c r="O44" s="138">
        <f t="shared" ref="O44:O50" si="30">N44/M44</f>
        <v>424.68292682926813</v>
      </c>
      <c r="P44" s="51">
        <f t="shared" ref="P44:P50" si="31">M44-J44</f>
        <v>1</v>
      </c>
      <c r="Q44" s="139">
        <f t="shared" ref="Q44:Q50" si="32">O44-L44</f>
        <v>-75.317073170731874</v>
      </c>
      <c r="R44" s="140">
        <f t="shared" si="27"/>
        <v>0.84936585365853623</v>
      </c>
      <c r="S44" s="459">
        <f>R56</f>
        <v>0.90881531293598594</v>
      </c>
      <c r="T44" s="118">
        <v>0.125</v>
      </c>
      <c r="U44" s="118">
        <v>0.15347222222222223</v>
      </c>
      <c r="V44" s="142">
        <v>5</v>
      </c>
      <c r="W44" s="143">
        <f t="shared" ref="W44:W56" si="33">(U44-T44)*24*60</f>
        <v>41.000000000000014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123.41463414634063</v>
      </c>
      <c r="AG44" s="430">
        <f t="shared" si="7"/>
        <v>1.0617073170731703</v>
      </c>
      <c r="AH44" s="482">
        <f>AG56</f>
        <v>0.99459670801928124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1395</v>
      </c>
      <c r="H45" s="45">
        <f>F45*G45</f>
        <v>34498.35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2146.1538461538453</v>
      </c>
      <c r="O45" s="138">
        <f t="shared" si="30"/>
        <v>429.23076923076906</v>
      </c>
      <c r="P45" s="51">
        <f t="shared" si="31"/>
        <v>1</v>
      </c>
      <c r="Q45" s="139">
        <f t="shared" si="32"/>
        <v>-70.769230769230944</v>
      </c>
      <c r="R45" s="140">
        <f t="shared" si="27"/>
        <v>0.85846153846153817</v>
      </c>
      <c r="S45" s="459"/>
      <c r="T45" s="89">
        <v>0.15694444444444444</v>
      </c>
      <c r="U45" s="89">
        <v>0.18402777777777779</v>
      </c>
      <c r="V45" s="142">
        <v>5</v>
      </c>
      <c r="W45" s="143">
        <f t="shared" si="33"/>
        <v>39.000000000000021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146.15384615384528</v>
      </c>
      <c r="AG45" s="430">
        <f t="shared" si="7"/>
        <v>1.0730769230769226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1581</v>
      </c>
      <c r="H46" s="45">
        <f t="shared" ref="H46:H51" si="34">F46*G46</f>
        <v>49690.83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1482.1874999999995</v>
      </c>
      <c r="O46" s="138">
        <f t="shared" si="30"/>
        <v>211.74107142857136</v>
      </c>
      <c r="P46" s="51">
        <f t="shared" si="31"/>
        <v>0</v>
      </c>
      <c r="Q46" s="139">
        <f t="shared" si="32"/>
        <v>-2.544642857142918</v>
      </c>
      <c r="R46" s="140">
        <f t="shared" si="27"/>
        <v>0.9881249999999997</v>
      </c>
      <c r="S46" s="459"/>
      <c r="T46" s="89">
        <v>0.1875</v>
      </c>
      <c r="U46" s="89">
        <v>0.23194444444444445</v>
      </c>
      <c r="V46" s="142">
        <v>5</v>
      </c>
      <c r="W46" s="143">
        <f t="shared" si="33"/>
        <v>64.000000000000014</v>
      </c>
      <c r="X46" s="123"/>
      <c r="Y46" s="123"/>
      <c r="Z46" s="124"/>
      <c r="AA46" s="124"/>
      <c r="AB46" s="447"/>
      <c r="AC46" s="447"/>
      <c r="AD46" s="435"/>
      <c r="AE46" s="435">
        <v>1</v>
      </c>
      <c r="AF46" s="144">
        <f t="shared" si="28"/>
        <v>-17.812500000000455</v>
      </c>
      <c r="AG46" s="430">
        <f t="shared" si="7"/>
        <v>0.9881249999999997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226</v>
      </c>
      <c r="E47" s="148"/>
      <c r="F47" s="350">
        <v>11.86</v>
      </c>
      <c r="G47" s="137">
        <v>1555</v>
      </c>
      <c r="H47" s="45">
        <f t="shared" si="34"/>
        <v>18442.3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1480.9523809523805</v>
      </c>
      <c r="O47" s="138">
        <f t="shared" si="30"/>
        <v>246.82539682539675</v>
      </c>
      <c r="P47" s="51">
        <f t="shared" si="31"/>
        <v>0</v>
      </c>
      <c r="Q47" s="139">
        <f t="shared" si="32"/>
        <v>-25.841269841269934</v>
      </c>
      <c r="R47" s="140">
        <f t="shared" si="27"/>
        <v>0.90522761671905894</v>
      </c>
      <c r="S47" s="459"/>
      <c r="T47" s="89">
        <v>0.24930555555555556</v>
      </c>
      <c r="U47" s="89">
        <v>0.29305555555555557</v>
      </c>
      <c r="V47" s="137">
        <v>25</v>
      </c>
      <c r="W47" s="143">
        <f t="shared" si="33"/>
        <v>63.000000000000014</v>
      </c>
      <c r="X47" s="123">
        <v>0.21111111111111111</v>
      </c>
      <c r="Y47" s="123">
        <v>0.24861111111111112</v>
      </c>
      <c r="Z47" s="124"/>
      <c r="AA47" s="124"/>
      <c r="AB47" s="447"/>
      <c r="AC47" s="447"/>
      <c r="AD47" s="435"/>
      <c r="AE47" s="435"/>
      <c r="AF47" s="144">
        <f t="shared" si="28"/>
        <v>-155.04761904761949</v>
      </c>
      <c r="AG47" s="430">
        <f t="shared" si="7"/>
        <v>0.90522761671905894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225</v>
      </c>
      <c r="E48" s="148"/>
      <c r="F48" s="350">
        <v>28.47</v>
      </c>
      <c r="G48" s="137">
        <v>1213</v>
      </c>
      <c r="H48" s="45">
        <f t="shared" si="34"/>
        <v>34534.11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1485.30612244898</v>
      </c>
      <c r="O48" s="138">
        <f t="shared" si="30"/>
        <v>212.18658892128286</v>
      </c>
      <c r="P48" s="51">
        <f t="shared" si="31"/>
        <v>0</v>
      </c>
      <c r="Q48" s="139">
        <f t="shared" si="32"/>
        <v>-2.0991253644314156</v>
      </c>
      <c r="R48" s="140">
        <f t="shared" si="27"/>
        <v>0.99020408163265339</v>
      </c>
      <c r="S48" s="459"/>
      <c r="T48" s="89">
        <v>0.31041666666666667</v>
      </c>
      <c r="U48" s="89">
        <v>0.34444444444444444</v>
      </c>
      <c r="V48" s="134">
        <v>25</v>
      </c>
      <c r="W48" s="143">
        <f t="shared" si="33"/>
        <v>48.999999999999986</v>
      </c>
      <c r="X48" s="123">
        <v>0.29722222222222222</v>
      </c>
      <c r="Y48" s="123">
        <v>0.30972222222222223</v>
      </c>
      <c r="Z48" s="124"/>
      <c r="AA48" s="124"/>
      <c r="AB48" s="447"/>
      <c r="AC48" s="447"/>
      <c r="AD48" s="435"/>
      <c r="AE48" s="435"/>
      <c r="AF48" s="144">
        <f t="shared" si="28"/>
        <v>-14.693877551020023</v>
      </c>
      <c r="AG48" s="430">
        <f t="shared" si="7"/>
        <v>0.99020408163265328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3620.8799999999997</v>
      </c>
      <c r="H49" s="45">
        <f t="shared" si="34"/>
        <v>36534.679199999999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1448.3519999999994</v>
      </c>
      <c r="O49" s="138">
        <f t="shared" si="30"/>
        <v>241.39199999999991</v>
      </c>
      <c r="P49" s="51">
        <f t="shared" si="31"/>
        <v>0</v>
      </c>
      <c r="Q49" s="139">
        <f t="shared" si="32"/>
        <v>-8.6080000000000894</v>
      </c>
      <c r="R49" s="140">
        <f t="shared" si="27"/>
        <v>0.96556799999999965</v>
      </c>
      <c r="S49" s="459"/>
      <c r="T49" s="89">
        <v>0.36527777777777776</v>
      </c>
      <c r="U49" s="89">
        <v>0.46944444444444444</v>
      </c>
      <c r="V49" s="134">
        <v>30</v>
      </c>
      <c r="W49" s="143">
        <f t="shared" si="33"/>
        <v>150.00000000000003</v>
      </c>
      <c r="X49" s="152">
        <v>0.34861111111111115</v>
      </c>
      <c r="Y49" s="152">
        <v>0.36458333333333331</v>
      </c>
      <c r="Z49" s="153"/>
      <c r="AA49" s="124"/>
      <c r="AB49" s="447"/>
      <c r="AC49" s="447"/>
      <c r="AD49" s="435"/>
      <c r="AE49" s="435"/>
      <c r="AF49" s="144">
        <f t="shared" si="28"/>
        <v>-51.648000000000593</v>
      </c>
      <c r="AG49" s="430">
        <f t="shared" si="7"/>
        <v>0.96556799999999965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3470.01</v>
      </c>
      <c r="H50" s="45">
        <f t="shared" si="34"/>
        <v>35012.400900000001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1406.7608108108107</v>
      </c>
      <c r="O50" s="138">
        <f t="shared" si="30"/>
        <v>234.46013513513512</v>
      </c>
      <c r="P50" s="51">
        <f t="shared" si="31"/>
        <v>0</v>
      </c>
      <c r="Q50" s="139">
        <f t="shared" si="32"/>
        <v>-15.539864864864882</v>
      </c>
      <c r="R50" s="140">
        <f t="shared" si="27"/>
        <v>0.93784054054054045</v>
      </c>
      <c r="S50" s="459"/>
      <c r="T50" s="89">
        <v>0.49027777777777776</v>
      </c>
      <c r="U50" s="89">
        <v>0.59305555555555556</v>
      </c>
      <c r="V50" s="134">
        <v>30</v>
      </c>
      <c r="W50" s="143">
        <f t="shared" si="33"/>
        <v>148.00000000000003</v>
      </c>
      <c r="X50" s="152">
        <v>0.47361111111111115</v>
      </c>
      <c r="Y50" s="152">
        <v>0.48958333333333331</v>
      </c>
      <c r="Z50" s="153"/>
      <c r="AA50" s="153"/>
      <c r="AB50" s="447"/>
      <c r="AC50" s="447"/>
      <c r="AD50" s="435"/>
      <c r="AE50" s="435"/>
      <c r="AF50" s="144">
        <f t="shared" si="28"/>
        <v>-93.239189189189347</v>
      </c>
      <c r="AG50" s="430">
        <f t="shared" si="7"/>
        <v>0.93784054054054045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1653.3038992160509</v>
      </c>
      <c r="O56" s="104">
        <f t="shared" si="35"/>
        <v>285.78841262434617</v>
      </c>
      <c r="P56" s="158">
        <f>M56-J56</f>
        <v>0.28571428571428559</v>
      </c>
      <c r="Q56" s="117">
        <f>N56-K56</f>
        <v>-8.9818150696632983</v>
      </c>
      <c r="R56" s="159">
        <f t="shared" ref="R56:R61" si="36">O56/L56</f>
        <v>0.90881531293598594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-8.9818150696632983</v>
      </c>
      <c r="AG56" s="428">
        <f>N56/K56</f>
        <v>0.99459670801928124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1222</v>
      </c>
      <c r="H57" s="84">
        <f t="shared" ref="H57:H66" si="37">F57*G57</f>
        <v>34533.72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1466.4000000000005</v>
      </c>
      <c r="O57" s="86">
        <f t="shared" ref="O57:O61" si="39">N57/M57</f>
        <v>209.48571428571435</v>
      </c>
      <c r="P57" s="165">
        <f t="shared" ref="P57:P61" si="40">M57-J57</f>
        <v>0</v>
      </c>
      <c r="Q57" s="49">
        <f t="shared" ref="Q57:Q61" si="41">O57-L57</f>
        <v>-4.7999999999999261</v>
      </c>
      <c r="R57" s="425">
        <f t="shared" si="36"/>
        <v>0.97760000000000036</v>
      </c>
      <c r="S57" s="459">
        <f>R69</f>
        <v>0.96117767704865709</v>
      </c>
      <c r="T57" s="50">
        <v>0.125</v>
      </c>
      <c r="U57" s="50">
        <v>0.15972222222222221</v>
      </c>
      <c r="V57" s="421">
        <v>5</v>
      </c>
      <c r="W57" s="418">
        <f>(U57-T57)*24*60</f>
        <v>49.999999999999986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-33.599999999999454</v>
      </c>
      <c r="AG57" s="429">
        <f t="shared" si="7"/>
        <v>0.97760000000000036</v>
      </c>
      <c r="AH57" s="473">
        <f>AG69</f>
        <v>0.96178752747924079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3161</v>
      </c>
      <c r="H58" s="45">
        <f t="shared" si="37"/>
        <v>88128.68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1447.7862595419851</v>
      </c>
      <c r="O58" s="47">
        <f t="shared" si="39"/>
        <v>206.82660850599788</v>
      </c>
      <c r="P58" s="165">
        <f t="shared" si="40"/>
        <v>0</v>
      </c>
      <c r="Q58" s="49">
        <f t="shared" si="41"/>
        <v>-7.4591057797163955</v>
      </c>
      <c r="R58" s="425">
        <f t="shared" si="36"/>
        <v>0.9651908396946568</v>
      </c>
      <c r="S58" s="459"/>
      <c r="T58" s="50">
        <v>0.17013888888888887</v>
      </c>
      <c r="U58" s="50">
        <v>0.26111111111111107</v>
      </c>
      <c r="V58" s="421">
        <v>15</v>
      </c>
      <c r="W58" s="418">
        <f>(U58-T58)*24*60</f>
        <v>130.99999999999997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-52.213740458014854</v>
      </c>
      <c r="AG58" s="425">
        <f t="shared" si="7"/>
        <v>0.9651908396946568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2766</v>
      </c>
      <c r="H59" s="45">
        <f t="shared" si="37"/>
        <v>77448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1443.130434782609</v>
      </c>
      <c r="O59" s="47">
        <f t="shared" si="39"/>
        <v>206.16149068322986</v>
      </c>
      <c r="P59" s="165">
        <f t="shared" si="40"/>
        <v>0</v>
      </c>
      <c r="Q59" s="49">
        <f t="shared" si="41"/>
        <v>-8.1242236024844203</v>
      </c>
      <c r="R59" s="425">
        <f t="shared" si="36"/>
        <v>0.96208695652173937</v>
      </c>
      <c r="S59" s="459"/>
      <c r="T59" s="50">
        <v>0.27499999999999997</v>
      </c>
      <c r="U59" s="50">
        <v>0.35486111111111107</v>
      </c>
      <c r="V59" s="142">
        <v>20</v>
      </c>
      <c r="W59" s="418">
        <f t="shared" ref="W59:W69" si="42">(U59-T59)*24*60</f>
        <v>114.99999999999999</v>
      </c>
      <c r="X59" s="53">
        <v>0.26527777777777778</v>
      </c>
      <c r="Y59" s="53">
        <v>0.27430555555555552</v>
      </c>
      <c r="Z59" s="54"/>
      <c r="AA59" s="54"/>
      <c r="AB59" s="447"/>
      <c r="AC59" s="447"/>
      <c r="AD59" s="435"/>
      <c r="AE59" s="435"/>
      <c r="AF59" s="48">
        <f t="shared" si="6"/>
        <v>-56.869565217391028</v>
      </c>
      <c r="AG59" s="425">
        <f t="shared" si="7"/>
        <v>0.96208695652173937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3922.6200000000003</v>
      </c>
      <c r="H60" s="45">
        <f t="shared" si="37"/>
        <v>39579.235800000002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1435.1048780487808</v>
      </c>
      <c r="O60" s="47">
        <f t="shared" si="39"/>
        <v>239.18414634146347</v>
      </c>
      <c r="P60" s="165">
        <f t="shared" si="40"/>
        <v>0</v>
      </c>
      <c r="Q60" s="49">
        <f t="shared" si="41"/>
        <v>-10.815853658536525</v>
      </c>
      <c r="R60" s="425">
        <f t="shared" si="36"/>
        <v>0.95673658536585393</v>
      </c>
      <c r="S60" s="459"/>
      <c r="T60" s="50">
        <v>0.37569444444444439</v>
      </c>
      <c r="U60" s="50">
        <v>0.48958333333333326</v>
      </c>
      <c r="V60" s="142">
        <v>30</v>
      </c>
      <c r="W60" s="418">
        <f t="shared" si="42"/>
        <v>163.99999999999997</v>
      </c>
      <c r="X60" s="53">
        <v>0.35972222222222222</v>
      </c>
      <c r="Y60" s="53">
        <v>0.375</v>
      </c>
      <c r="Z60" s="54"/>
      <c r="AA60" s="54"/>
      <c r="AB60" s="447"/>
      <c r="AC60" s="447"/>
      <c r="AD60" s="435"/>
      <c r="AE60" s="435"/>
      <c r="AF60" s="48">
        <f t="shared" si="6"/>
        <v>-64.895121951219153</v>
      </c>
      <c r="AG60" s="429">
        <f t="shared" si="7"/>
        <v>0.95673658536585393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4073.4900000000002</v>
      </c>
      <c r="H61" s="45">
        <f t="shared" si="37"/>
        <v>41101.5141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1420.9848837209302</v>
      </c>
      <c r="O61" s="47">
        <f t="shared" si="39"/>
        <v>236.83081395348836</v>
      </c>
      <c r="P61" s="165">
        <f t="shared" si="40"/>
        <v>0</v>
      </c>
      <c r="Q61" s="49">
        <f t="shared" si="41"/>
        <v>-13.169186046511641</v>
      </c>
      <c r="R61" s="425">
        <f t="shared" si="36"/>
        <v>0.94732325581395349</v>
      </c>
      <c r="S61" s="459"/>
      <c r="T61" s="50">
        <v>0.51041666666666663</v>
      </c>
      <c r="U61" s="50">
        <v>0.62986111111111109</v>
      </c>
      <c r="V61" s="142">
        <v>30</v>
      </c>
      <c r="W61" s="418">
        <f t="shared" si="42"/>
        <v>172.00000000000003</v>
      </c>
      <c r="X61" s="53">
        <v>0.49444444444444446</v>
      </c>
      <c r="Y61" s="53">
        <v>0.50972222222222219</v>
      </c>
      <c r="Z61" s="54"/>
      <c r="AA61" s="54"/>
      <c r="AB61" s="447"/>
      <c r="AC61" s="447"/>
      <c r="AD61" s="435">
        <v>1</v>
      </c>
      <c r="AE61" s="435"/>
      <c r="AF61" s="48">
        <f t="shared" si="6"/>
        <v>-79.015116279069844</v>
      </c>
      <c r="AG61" s="425">
        <f t="shared" si="7"/>
        <v>0.94732325581395349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1442.6812912188611</v>
      </c>
      <c r="O69" s="73">
        <f t="shared" si="43"/>
        <v>219.69775475397878</v>
      </c>
      <c r="P69" s="48">
        <f>M69-J69</f>
        <v>0</v>
      </c>
      <c r="Q69" s="49">
        <f>N69-K69</f>
        <v>-57.318708781138866</v>
      </c>
      <c r="R69" s="172">
        <f t="shared" ref="R69:R73" si="44">O69/L69</f>
        <v>0.96117767704865709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1</v>
      </c>
      <c r="AE69" s="107">
        <f>SUM(AE57:AE68)</f>
        <v>0</v>
      </c>
      <c r="AF69" s="48">
        <f t="shared" si="6"/>
        <v>-57.318708781138866</v>
      </c>
      <c r="AG69" s="425">
        <f t="shared" si="7"/>
        <v>0.96178752747924079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2315</v>
      </c>
      <c r="H70" s="45">
        <f>F70*G70</f>
        <v>125218.35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3" si="45">G70/W70*60</f>
        <v>1361.7647058823536</v>
      </c>
      <c r="O70" s="47">
        <f t="shared" ref="O70:O73" si="46">N70/M70</f>
        <v>80.103806228373742</v>
      </c>
      <c r="P70" s="48">
        <f t="shared" ref="P70:P73" si="47">M70-J70</f>
        <v>1</v>
      </c>
      <c r="Q70" s="49">
        <f t="shared" ref="Q70:Q73" si="48">O70-L70</f>
        <v>-13.646193771626258</v>
      </c>
      <c r="R70" s="425">
        <f t="shared" si="44"/>
        <v>0.85444059976931996</v>
      </c>
      <c r="S70" s="459">
        <f>R82</f>
        <v>0.88860797672581116</v>
      </c>
      <c r="T70" s="50">
        <v>0.25</v>
      </c>
      <c r="U70" s="50">
        <v>0.3208333333333333</v>
      </c>
      <c r="V70" s="421">
        <v>5</v>
      </c>
      <c r="W70" s="418">
        <f>(U70-T70)*24*60</f>
        <v>101.99999999999996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-138.23529411764639</v>
      </c>
      <c r="AG70" s="425">
        <f t="shared" si="7"/>
        <v>0.9078431372549024</v>
      </c>
      <c r="AH70" s="459">
        <f>AG82</f>
        <v>0.90126518237374142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4037.88</v>
      </c>
      <c r="H71" s="45">
        <f>F71*G71</f>
        <v>215461.27679999999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1416.8000000000004</v>
      </c>
      <c r="O71" s="47">
        <f t="shared" si="46"/>
        <v>74.568421052631606</v>
      </c>
      <c r="P71" s="48">
        <f t="shared" si="47"/>
        <v>0</v>
      </c>
      <c r="Q71" s="49">
        <f t="shared" si="48"/>
        <v>-11.536842105263133</v>
      </c>
      <c r="R71" s="425">
        <f t="shared" si="44"/>
        <v>0.86601466992665066</v>
      </c>
      <c r="S71" s="459"/>
      <c r="T71" s="50">
        <v>0.33611111111111108</v>
      </c>
      <c r="U71" s="50">
        <v>0.45486111111111105</v>
      </c>
      <c r="V71" s="421">
        <v>22</v>
      </c>
      <c r="W71" s="418">
        <f t="shared" ref="W71:W81" si="49">(U71-T71)*24*60</f>
        <v>170.99999999999994</v>
      </c>
      <c r="X71" s="53">
        <v>0.32500000000000001</v>
      </c>
      <c r="Y71" s="53">
        <v>0.3347222222222222</v>
      </c>
      <c r="Z71" s="54"/>
      <c r="AA71" s="54"/>
      <c r="AB71" s="447"/>
      <c r="AC71" s="447"/>
      <c r="AD71" s="435">
        <v>1</v>
      </c>
      <c r="AE71" s="435"/>
      <c r="AF71" s="48">
        <f>N71-K71</f>
        <v>-219.19999999999959</v>
      </c>
      <c r="AG71" s="425">
        <f>N71/K71</f>
        <v>0.86601466992665066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242</v>
      </c>
      <c r="E72" s="43"/>
      <c r="F72" s="343">
        <v>47.51</v>
      </c>
      <c r="G72" s="44">
        <v>1726.8400000000001</v>
      </c>
      <c r="H72" s="45">
        <f t="shared" ref="H72:H80" si="50">F72*G72</f>
        <v>82042.16840000001</v>
      </c>
      <c r="I72" s="421"/>
      <c r="J72" s="87">
        <v>17</v>
      </c>
      <c r="K72" s="57">
        <v>1440</v>
      </c>
      <c r="L72" s="86">
        <v>84.705882352941174</v>
      </c>
      <c r="M72" s="419">
        <v>17</v>
      </c>
      <c r="N72" s="44">
        <f t="shared" si="45"/>
        <v>1311.5240506329123</v>
      </c>
      <c r="O72" s="47">
        <f t="shared" si="46"/>
        <v>77.148473566641897</v>
      </c>
      <c r="P72" s="48">
        <f t="shared" si="47"/>
        <v>0</v>
      </c>
      <c r="Q72" s="49">
        <f t="shared" si="48"/>
        <v>-7.5574087862992769</v>
      </c>
      <c r="R72" s="425">
        <f t="shared" si="44"/>
        <v>0.91078059071730022</v>
      </c>
      <c r="S72" s="459"/>
      <c r="T72" s="50">
        <v>0.47083333333333327</v>
      </c>
      <c r="U72" s="50">
        <v>0.52569444444444435</v>
      </c>
      <c r="V72" s="421">
        <v>23</v>
      </c>
      <c r="W72" s="418">
        <f t="shared" si="49"/>
        <v>78.999999999999957</v>
      </c>
      <c r="X72" s="53">
        <v>0.4597222222222222</v>
      </c>
      <c r="Y72" s="53">
        <v>0.4694444444444445</v>
      </c>
      <c r="Z72" s="54"/>
      <c r="AA72" s="54"/>
      <c r="AB72" s="447"/>
      <c r="AC72" s="447"/>
      <c r="AD72" s="435"/>
      <c r="AE72" s="435"/>
      <c r="AF72" s="48">
        <f>N72-K72</f>
        <v>-128.47594936708765</v>
      </c>
      <c r="AG72" s="425">
        <f>N72/K72</f>
        <v>0.91078059071730022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241</v>
      </c>
      <c r="E73" s="177"/>
      <c r="F73" s="343">
        <v>53.76</v>
      </c>
      <c r="G73" s="44">
        <v>2064.48</v>
      </c>
      <c r="H73" s="45">
        <f t="shared" si="50"/>
        <v>110986.4448</v>
      </c>
      <c r="I73" s="435"/>
      <c r="J73" s="178">
        <v>16</v>
      </c>
      <c r="K73" s="179">
        <v>1440</v>
      </c>
      <c r="L73" s="86">
        <v>90</v>
      </c>
      <c r="M73" s="424">
        <v>16</v>
      </c>
      <c r="N73" s="44">
        <f t="shared" si="45"/>
        <v>1331.9225806451616</v>
      </c>
      <c r="O73" s="47">
        <f t="shared" si="46"/>
        <v>83.245161290322599</v>
      </c>
      <c r="P73" s="48">
        <f t="shared" si="47"/>
        <v>0</v>
      </c>
      <c r="Q73" s="49">
        <f t="shared" si="48"/>
        <v>-6.7548387096774007</v>
      </c>
      <c r="R73" s="425">
        <f t="shared" si="44"/>
        <v>0.92494623655913999</v>
      </c>
      <c r="S73" s="459"/>
      <c r="T73" s="50">
        <v>0.56666666666666654</v>
      </c>
      <c r="U73" s="50">
        <v>0.63124999999999987</v>
      </c>
      <c r="V73" s="421">
        <v>6</v>
      </c>
      <c r="W73" s="418">
        <f t="shared" si="49"/>
        <v>92.999999999999986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-108.07741935483841</v>
      </c>
      <c r="AG73" s="425">
        <f>N73/K73</f>
        <v>0.92494623655913999</v>
      </c>
      <c r="AH73" s="459"/>
    </row>
    <row r="74" spans="1:34" ht="19.149999999999999" customHeight="1">
      <c r="A74" s="455"/>
      <c r="B74" s="421">
        <v>0</v>
      </c>
      <c r="C74" s="175"/>
      <c r="D74" s="176"/>
      <c r="E74" s="177"/>
      <c r="F74" s="343" t="s">
        <v>109</v>
      </c>
      <c r="G74" s="44"/>
      <c r="H74" s="45">
        <f t="shared" si="50"/>
        <v>0</v>
      </c>
      <c r="I74" s="421"/>
      <c r="J74" s="46"/>
      <c r="K74" s="174"/>
      <c r="L74" s="47"/>
      <c r="M74" s="419"/>
      <c r="N74" s="44"/>
      <c r="O74" s="47"/>
      <c r="P74" s="48"/>
      <c r="Q74" s="49"/>
      <c r="R74" s="425"/>
      <c r="S74" s="459"/>
      <c r="T74" s="50"/>
      <c r="U74" s="50"/>
      <c r="V74" s="421"/>
      <c r="W74" s="418">
        <f t="shared" si="49"/>
        <v>0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0</v>
      </c>
      <c r="AG74" s="425" t="e">
        <f t="shared" ref="AG74:AG80" si="52">N74/K74</f>
        <v>#DIV/0!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</v>
      </c>
      <c r="K82" s="101">
        <v>1504</v>
      </c>
      <c r="L82" s="104">
        <v>88.640286377708975</v>
      </c>
      <c r="M82" s="101">
        <f t="shared" ref="M82:O82" si="53">AVERAGE(M70:M81)</f>
        <v>17.25</v>
      </c>
      <c r="N82" s="101">
        <f t="shared" si="53"/>
        <v>1355.5028342901071</v>
      </c>
      <c r="O82" s="184">
        <f t="shared" si="53"/>
        <v>78.766465534492454</v>
      </c>
      <c r="P82" s="116">
        <f>M82-J82</f>
        <v>0.25</v>
      </c>
      <c r="Q82" s="117">
        <f>N82-K82</f>
        <v>-148.4971657098929</v>
      </c>
      <c r="R82" s="172">
        <f>O82/L82</f>
        <v>0.88860797672581116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0</v>
      </c>
      <c r="AF82" s="48">
        <f>N82-K82</f>
        <v>-148.4971657098929</v>
      </c>
      <c r="AG82" s="425">
        <f>N82/K82</f>
        <v>0.90126518237374142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1252.08</v>
      </c>
      <c r="H83" s="84">
        <f t="shared" ref="H83:H94" si="54">F83*G83</f>
        <v>76401.921600000001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1" si="55">G83/W83*60</f>
        <v>1341.5142857142846</v>
      </c>
      <c r="O83" s="183">
        <f t="shared" ref="O83:O91" si="56">N83/M83</f>
        <v>78.912605042016736</v>
      </c>
      <c r="P83" s="54">
        <f t="shared" ref="P83:P91" si="57">M83-J83</f>
        <v>0</v>
      </c>
      <c r="Q83" s="88">
        <f t="shared" ref="Q83:Q91" si="58">O83-L83</f>
        <v>-5.793277310924438</v>
      </c>
      <c r="R83" s="185">
        <f t="shared" ref="R83:R91" si="59">O83/L83</f>
        <v>0.93160714285714208</v>
      </c>
      <c r="S83" s="459">
        <f>R95</f>
        <v>0.85516360958306326</v>
      </c>
      <c r="T83" s="50">
        <v>0.33333333333333331</v>
      </c>
      <c r="U83" s="50">
        <v>0.37222222222222223</v>
      </c>
      <c r="V83" s="421">
        <v>5</v>
      </c>
      <c r="W83" s="418">
        <f t="shared" ref="W83:W93" si="60">(U83-T83)*24*60</f>
        <v>56.000000000000043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-98.485714285715403</v>
      </c>
      <c r="AG83" s="425">
        <f t="shared" ref="AG83:AG173" si="62">N83/K83</f>
        <v>0.93160714285714208</v>
      </c>
      <c r="AH83" s="459">
        <f>AG95</f>
        <v>0.85368244367689528</v>
      </c>
    </row>
    <row r="84" spans="1:34" ht="19.149999999999999" customHeight="1">
      <c r="A84" s="488"/>
      <c r="B84" s="110" t="s">
        <v>238</v>
      </c>
      <c r="C84" s="431"/>
      <c r="D84" s="186" t="s">
        <v>261</v>
      </c>
      <c r="E84" s="43"/>
      <c r="F84" s="350">
        <v>59.54</v>
      </c>
      <c r="G84" s="44">
        <v>1144</v>
      </c>
      <c r="H84" s="84">
        <f t="shared" si="54"/>
        <v>68113.759999999995</v>
      </c>
      <c r="I84" s="421"/>
      <c r="J84" s="87">
        <v>18</v>
      </c>
      <c r="K84" s="57">
        <v>1385</v>
      </c>
      <c r="L84" s="86">
        <v>76.944444444444443</v>
      </c>
      <c r="M84" s="424">
        <v>18</v>
      </c>
      <c r="N84" s="57">
        <f t="shared" si="55"/>
        <v>1271.1111111111118</v>
      </c>
      <c r="O84" s="183">
        <f t="shared" si="56"/>
        <v>70.61728395061732</v>
      </c>
      <c r="P84" s="54">
        <f t="shared" si="57"/>
        <v>0</v>
      </c>
      <c r="Q84" s="88">
        <f t="shared" si="58"/>
        <v>-6.3271604938271224</v>
      </c>
      <c r="R84" s="185">
        <f t="shared" si="59"/>
        <v>0.91776975531488214</v>
      </c>
      <c r="S84" s="459"/>
      <c r="T84" s="50">
        <v>0.38750000000000001</v>
      </c>
      <c r="U84" s="50">
        <v>0.42499999999999999</v>
      </c>
      <c r="V84" s="421">
        <v>22</v>
      </c>
      <c r="W84" s="418">
        <f t="shared" si="60"/>
        <v>53.999999999999972</v>
      </c>
      <c r="X84" s="53">
        <v>0.37638888888888888</v>
      </c>
      <c r="Y84" s="53">
        <v>0.38611111111111113</v>
      </c>
      <c r="Z84" s="54"/>
      <c r="AA84" s="54"/>
      <c r="AB84" s="447"/>
      <c r="AC84" s="447"/>
      <c r="AD84" s="435">
        <v>1</v>
      </c>
      <c r="AE84" s="435"/>
      <c r="AF84" s="48">
        <f t="shared" si="61"/>
        <v>-113.88888888888823</v>
      </c>
      <c r="AG84" s="425">
        <f t="shared" si="62"/>
        <v>0.91776975531488214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1835</v>
      </c>
      <c r="H85" s="84">
        <f t="shared" si="54"/>
        <v>112100.15000000001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1265.5172413793114</v>
      </c>
      <c r="O85" s="183">
        <f t="shared" si="56"/>
        <v>74.442190669371257</v>
      </c>
      <c r="P85" s="54">
        <f t="shared" si="57"/>
        <v>0</v>
      </c>
      <c r="Q85" s="88">
        <f t="shared" si="58"/>
        <v>-10.263691683569917</v>
      </c>
      <c r="R85" s="185">
        <f t="shared" si="59"/>
        <v>0.87883141762452177</v>
      </c>
      <c r="S85" s="459"/>
      <c r="T85" s="50">
        <v>0.46597222222222218</v>
      </c>
      <c r="U85" s="50">
        <v>0.5263888888888888</v>
      </c>
      <c r="V85" s="421">
        <v>6</v>
      </c>
      <c r="W85" s="418">
        <f t="shared" si="60"/>
        <v>86.999999999999929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-174.48275862068863</v>
      </c>
      <c r="AG85" s="425">
        <f t="shared" si="62"/>
        <v>0.87883141762452177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253</v>
      </c>
      <c r="E86" s="43"/>
      <c r="F86" s="350">
        <v>77.349999999999994</v>
      </c>
      <c r="G86" s="44">
        <v>258</v>
      </c>
      <c r="H86" s="84">
        <f t="shared" si="54"/>
        <v>19956.3</v>
      </c>
      <c r="I86" s="421"/>
      <c r="J86" s="87">
        <v>19</v>
      </c>
      <c r="K86" s="57">
        <v>1440</v>
      </c>
      <c r="L86" s="86">
        <v>75.78947368421052</v>
      </c>
      <c r="M86" s="424">
        <v>19</v>
      </c>
      <c r="N86" s="57">
        <f t="shared" si="55"/>
        <v>1032.0000000000036</v>
      </c>
      <c r="O86" s="183">
        <f t="shared" si="56"/>
        <v>54.315789473684404</v>
      </c>
      <c r="P86" s="54">
        <f t="shared" si="57"/>
        <v>0</v>
      </c>
      <c r="Q86" s="88">
        <f t="shared" si="58"/>
        <v>-21.473684210526116</v>
      </c>
      <c r="R86" s="185">
        <f t="shared" si="59"/>
        <v>0.71666666666666923</v>
      </c>
      <c r="S86" s="459"/>
      <c r="T86" s="50">
        <v>0.53194444444444433</v>
      </c>
      <c r="U86" s="50">
        <v>0.54236111111111096</v>
      </c>
      <c r="V86" s="421">
        <v>8</v>
      </c>
      <c r="W86" s="418">
        <f t="shared" si="60"/>
        <v>14.999999999999947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-407.99999999999636</v>
      </c>
      <c r="AG86" s="425">
        <f t="shared" si="62"/>
        <v>0.71666666666666923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254</v>
      </c>
      <c r="E87" s="43"/>
      <c r="F87" s="350">
        <v>77.34</v>
      </c>
      <c r="G87" s="44">
        <v>722</v>
      </c>
      <c r="H87" s="84">
        <f t="shared" si="54"/>
        <v>55839.48</v>
      </c>
      <c r="I87" s="421"/>
      <c r="J87" s="87">
        <v>18</v>
      </c>
      <c r="K87" s="57">
        <v>1440</v>
      </c>
      <c r="L87" s="86">
        <v>80</v>
      </c>
      <c r="M87" s="424">
        <v>18</v>
      </c>
      <c r="N87" s="57">
        <f t="shared" si="55"/>
        <v>1237.7142857142844</v>
      </c>
      <c r="O87" s="183">
        <f t="shared" si="56"/>
        <v>68.761904761904688</v>
      </c>
      <c r="P87" s="54">
        <f t="shared" si="57"/>
        <v>0</v>
      </c>
      <c r="Q87" s="88">
        <f t="shared" si="58"/>
        <v>-11.238095238095312</v>
      </c>
      <c r="R87" s="185">
        <f t="shared" si="59"/>
        <v>0.85952380952380858</v>
      </c>
      <c r="S87" s="459"/>
      <c r="T87" s="50">
        <v>0.54722222222222205</v>
      </c>
      <c r="U87" s="50">
        <v>0.57152777777777763</v>
      </c>
      <c r="V87" s="421">
        <v>7</v>
      </c>
      <c r="W87" s="418">
        <f t="shared" si="60"/>
        <v>35.000000000000036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-202.28571428571558</v>
      </c>
      <c r="AG87" s="425">
        <f t="shared" si="62"/>
        <v>0.85952380952380858</v>
      </c>
      <c r="AH87" s="459"/>
    </row>
    <row r="88" spans="1:34" ht="19.149999999999999" customHeight="1">
      <c r="A88" s="488"/>
      <c r="B88" s="110" t="s">
        <v>227</v>
      </c>
      <c r="C88" s="431"/>
      <c r="D88" s="186" t="s">
        <v>255</v>
      </c>
      <c r="E88" s="43"/>
      <c r="F88" s="350">
        <v>51.44</v>
      </c>
      <c r="G88" s="57">
        <v>1413</v>
      </c>
      <c r="H88" s="84">
        <f t="shared" si="54"/>
        <v>72684.72</v>
      </c>
      <c r="I88" s="421"/>
      <c r="J88" s="87">
        <v>20</v>
      </c>
      <c r="K88" s="57">
        <v>1440</v>
      </c>
      <c r="L88" s="86">
        <v>72</v>
      </c>
      <c r="M88" s="424">
        <v>20</v>
      </c>
      <c r="N88" s="57">
        <f t="shared" si="55"/>
        <v>1265.3731343283598</v>
      </c>
      <c r="O88" s="183">
        <f t="shared" si="56"/>
        <v>63.268656716417993</v>
      </c>
      <c r="P88" s="54">
        <f t="shared" si="57"/>
        <v>0</v>
      </c>
      <c r="Q88" s="88">
        <f t="shared" si="58"/>
        <v>-8.7313432835820066</v>
      </c>
      <c r="R88" s="185">
        <f t="shared" si="59"/>
        <v>0.87873134328358327</v>
      </c>
      <c r="S88" s="459"/>
      <c r="T88" s="50">
        <v>0.58749999999999991</v>
      </c>
      <c r="U88" s="50">
        <v>0.63402777777777763</v>
      </c>
      <c r="V88" s="421">
        <v>23</v>
      </c>
      <c r="W88" s="418">
        <f t="shared" si="60"/>
        <v>66.999999999999915</v>
      </c>
      <c r="X88" s="53">
        <v>0.57638888888888895</v>
      </c>
      <c r="Y88" s="53">
        <v>0.58680555555555558</v>
      </c>
      <c r="Z88" s="54"/>
      <c r="AA88" s="54"/>
      <c r="AB88" s="447"/>
      <c r="AC88" s="447"/>
      <c r="AD88" s="435"/>
      <c r="AE88" s="435"/>
      <c r="AF88" s="48">
        <f t="shared" si="61"/>
        <v>-174.62686567164019</v>
      </c>
      <c r="AG88" s="425">
        <f t="shared" si="62"/>
        <v>0.87873134328358316</v>
      </c>
      <c r="AH88" s="459"/>
    </row>
    <row r="89" spans="1:34" ht="19.149999999999999" customHeight="1">
      <c r="A89" s="488"/>
      <c r="B89" s="110" t="s">
        <v>238</v>
      </c>
      <c r="C89" s="431"/>
      <c r="D89" s="42" t="s">
        <v>245</v>
      </c>
      <c r="E89" s="43"/>
      <c r="F89" s="350">
        <v>61.02</v>
      </c>
      <c r="G89" s="114">
        <v>486.92000000000007</v>
      </c>
      <c r="H89" s="84">
        <f t="shared" si="54"/>
        <v>29711.858400000005</v>
      </c>
      <c r="I89" s="421">
        <v>1</v>
      </c>
      <c r="J89" s="87">
        <v>17</v>
      </c>
      <c r="K89" s="57">
        <v>1440</v>
      </c>
      <c r="L89" s="86">
        <v>84.705882352941174</v>
      </c>
      <c r="M89" s="424">
        <v>17</v>
      </c>
      <c r="N89" s="57">
        <f t="shared" si="55"/>
        <v>1327.9636363636412</v>
      </c>
      <c r="O89" s="183">
        <f t="shared" si="56"/>
        <v>78.115508021390653</v>
      </c>
      <c r="P89" s="54">
        <f t="shared" si="57"/>
        <v>0</v>
      </c>
      <c r="Q89" s="88">
        <f t="shared" si="58"/>
        <v>-6.590374331550521</v>
      </c>
      <c r="R89" s="185">
        <f t="shared" si="59"/>
        <v>0.92219696969697307</v>
      </c>
      <c r="S89" s="459"/>
      <c r="T89" s="50">
        <v>0.63888888888888873</v>
      </c>
      <c r="U89" s="50">
        <v>0.65416666666666645</v>
      </c>
      <c r="V89" s="421">
        <v>7</v>
      </c>
      <c r="W89" s="418">
        <f t="shared" si="60"/>
        <v>21.999999999999922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-112.03636363635883</v>
      </c>
      <c r="AG89" s="425">
        <f t="shared" si="62"/>
        <v>0.92219696969697307</v>
      </c>
      <c r="AH89" s="459"/>
    </row>
    <row r="90" spans="1:34" ht="19.149999999999999" customHeight="1">
      <c r="A90" s="488"/>
      <c r="B90" s="110" t="s">
        <v>238</v>
      </c>
      <c r="C90" s="431"/>
      <c r="D90" s="42" t="s">
        <v>239</v>
      </c>
      <c r="E90" s="43"/>
      <c r="F90" s="350">
        <v>53.36</v>
      </c>
      <c r="G90" s="127">
        <v>351.12</v>
      </c>
      <c r="H90" s="84">
        <f t="shared" si="54"/>
        <v>18735.763200000001</v>
      </c>
      <c r="I90" s="187">
        <v>1</v>
      </c>
      <c r="J90" s="87">
        <v>19</v>
      </c>
      <c r="K90" s="57">
        <v>1636</v>
      </c>
      <c r="L90" s="86">
        <v>86.10526315789474</v>
      </c>
      <c r="M90" s="424">
        <v>19</v>
      </c>
      <c r="N90" s="57">
        <f t="shared" si="55"/>
        <v>1316.7000000000048</v>
      </c>
      <c r="O90" s="183">
        <f t="shared" si="56"/>
        <v>69.300000000000253</v>
      </c>
      <c r="P90" s="54">
        <f t="shared" si="57"/>
        <v>0</v>
      </c>
      <c r="Q90" s="88">
        <f t="shared" si="58"/>
        <v>-16.805263157894487</v>
      </c>
      <c r="R90" s="185">
        <f t="shared" si="59"/>
        <v>0.80482885085574862</v>
      </c>
      <c r="S90" s="459"/>
      <c r="T90" s="50">
        <v>0.65972222222222199</v>
      </c>
      <c r="U90" s="50">
        <v>0.67083333333333306</v>
      </c>
      <c r="V90" s="421">
        <v>8</v>
      </c>
      <c r="W90" s="418">
        <f t="shared" si="60"/>
        <v>15.999999999999943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-319.29999999999518</v>
      </c>
      <c r="AG90" s="425">
        <f t="shared" si="62"/>
        <v>0.80482885085574862</v>
      </c>
      <c r="AH90" s="459"/>
    </row>
    <row r="91" spans="1:34" ht="19.149999999999999" customHeight="1">
      <c r="A91" s="488"/>
      <c r="B91" s="110" t="s">
        <v>238</v>
      </c>
      <c r="C91" s="431"/>
      <c r="D91" s="42" t="s">
        <v>242</v>
      </c>
      <c r="E91" s="43"/>
      <c r="F91" s="350">
        <v>47.51</v>
      </c>
      <c r="G91" s="44">
        <v>150.16</v>
      </c>
      <c r="H91" s="84">
        <f t="shared" si="54"/>
        <v>7134.1016</v>
      </c>
      <c r="I91" s="189">
        <v>1</v>
      </c>
      <c r="J91" s="87">
        <v>17</v>
      </c>
      <c r="K91" s="57">
        <v>1440</v>
      </c>
      <c r="L91" s="86">
        <v>84.705882352941174</v>
      </c>
      <c r="M91" s="424">
        <v>17</v>
      </c>
      <c r="N91" s="57">
        <f t="shared" si="55"/>
        <v>1126.2000000000039</v>
      </c>
      <c r="O91" s="183">
        <f t="shared" si="56"/>
        <v>66.247058823529642</v>
      </c>
      <c r="P91" s="54">
        <f t="shared" si="57"/>
        <v>0</v>
      </c>
      <c r="Q91" s="88">
        <f t="shared" si="58"/>
        <v>-18.458823529411532</v>
      </c>
      <c r="R91" s="185">
        <f t="shared" si="59"/>
        <v>0.78208333333333602</v>
      </c>
      <c r="S91" s="460"/>
      <c r="T91" s="50">
        <v>0.67499999999999971</v>
      </c>
      <c r="U91" s="50">
        <v>0.68055555555555525</v>
      </c>
      <c r="V91" s="421">
        <v>6</v>
      </c>
      <c r="W91" s="418">
        <f t="shared" si="60"/>
        <v>7.9999999999999716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-313.79999999999609</v>
      </c>
      <c r="AG91" s="425">
        <f t="shared" si="62"/>
        <v>0.78208333333333602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</v>
      </c>
      <c r="K95" s="202">
        <v>1455.6666666666667</v>
      </c>
      <c r="L95" s="203">
        <v>81.073634522034936</v>
      </c>
      <c r="M95" s="202">
        <f t="shared" ref="M95:O95" si="63">AVERAGE(M83:M94)</f>
        <v>18</v>
      </c>
      <c r="N95" s="202">
        <f t="shared" si="63"/>
        <v>1242.6770771790007</v>
      </c>
      <c r="O95" s="203">
        <f t="shared" si="63"/>
        <v>69.331221939881445</v>
      </c>
      <c r="P95" s="204">
        <f>M95-J95</f>
        <v>0</v>
      </c>
      <c r="Q95" s="205">
        <f t="shared" ref="Q95:Q99" si="64">O95-L95</f>
        <v>-11.742412582153491</v>
      </c>
      <c r="R95" s="206">
        <f>O95/L95</f>
        <v>0.85516360958306326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-212.98958948766608</v>
      </c>
      <c r="AG95" s="426">
        <f t="shared" si="62"/>
        <v>0.85368244367689528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1500</v>
      </c>
      <c r="H96" s="45">
        <f t="shared" ref="H96:H105" si="65">F96*G96</f>
        <v>44190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99" si="66">G96/W96*60</f>
        <v>1111.1111111111106</v>
      </c>
      <c r="O96" s="47">
        <f t="shared" ref="O96:O99" si="67">N96/M96</f>
        <v>69.444444444444414</v>
      </c>
      <c r="P96" s="48">
        <f t="shared" ref="P96:P99" si="68">M96-J96</f>
        <v>0</v>
      </c>
      <c r="Q96" s="49">
        <f t="shared" si="64"/>
        <v>-17.118055555555586</v>
      </c>
      <c r="R96" s="425">
        <f t="shared" ref="R96:R99" si="69">O96/L96</f>
        <v>0.80224628961091016</v>
      </c>
      <c r="S96" s="459">
        <f>R108</f>
        <v>0.88141350926158046</v>
      </c>
      <c r="T96" s="89">
        <v>0.33333333333333331</v>
      </c>
      <c r="U96" s="89">
        <v>0.38958333333333334</v>
      </c>
      <c r="V96" s="435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447"/>
      <c r="AC96" s="447"/>
      <c r="AD96" s="435"/>
      <c r="AE96" s="435">
        <v>1</v>
      </c>
      <c r="AF96" s="54">
        <f t="shared" si="61"/>
        <v>-273.88888888888937</v>
      </c>
      <c r="AG96" s="428">
        <f t="shared" si="62"/>
        <v>0.80224628961091016</v>
      </c>
      <c r="AH96" s="468">
        <f>AG108</f>
        <v>0.86694993291768851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3564</v>
      </c>
      <c r="H97" s="210">
        <f t="shared" si="65"/>
        <v>232622.28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1250.5263157894733</v>
      </c>
      <c r="O97" s="47">
        <f t="shared" si="67"/>
        <v>69.473684210526301</v>
      </c>
      <c r="P97" s="48">
        <f t="shared" si="68"/>
        <v>0</v>
      </c>
      <c r="Q97" s="49">
        <f t="shared" si="64"/>
        <v>-10.526315789473699</v>
      </c>
      <c r="R97" s="425">
        <f t="shared" si="69"/>
        <v>0.86842105263157876</v>
      </c>
      <c r="S97" s="459"/>
      <c r="T97" s="211">
        <v>0.40486111111111112</v>
      </c>
      <c r="U97" s="211">
        <v>0.52361111111111114</v>
      </c>
      <c r="V97" s="212">
        <v>22</v>
      </c>
      <c r="W97" s="90">
        <f t="shared" si="70"/>
        <v>171.00000000000003</v>
      </c>
      <c r="X97" s="53">
        <v>0.39444444444444443</v>
      </c>
      <c r="Y97" s="53">
        <v>0.40416666666666662</v>
      </c>
      <c r="Z97" s="54"/>
      <c r="AA97" s="54"/>
      <c r="AB97" s="447"/>
      <c r="AC97" s="447"/>
      <c r="AD97" s="212"/>
      <c r="AE97" s="212"/>
      <c r="AF97" s="213">
        <f t="shared" si="61"/>
        <v>-189.4736842105267</v>
      </c>
      <c r="AG97" s="214">
        <f t="shared" si="62"/>
        <v>0.86842105263157865</v>
      </c>
      <c r="AH97" s="468"/>
    </row>
    <row r="98" spans="1:34" s="218" customFormat="1" ht="19.149999999999999" customHeight="1">
      <c r="A98" s="490"/>
      <c r="B98" s="421" t="s">
        <v>193</v>
      </c>
      <c r="C98" s="55"/>
      <c r="D98" s="42" t="s">
        <v>200</v>
      </c>
      <c r="E98" s="83"/>
      <c r="F98" s="354">
        <v>37.799999999999997</v>
      </c>
      <c r="G98" s="57">
        <v>5691</v>
      </c>
      <c r="H98" s="210">
        <f t="shared" si="65"/>
        <v>215119.8</v>
      </c>
      <c r="I98" s="435"/>
      <c r="J98" s="46">
        <v>20</v>
      </c>
      <c r="K98" s="44">
        <v>2769</v>
      </c>
      <c r="L98" s="47">
        <v>138.44999999999999</v>
      </c>
      <c r="M98" s="87">
        <v>19</v>
      </c>
      <c r="N98" s="44">
        <f t="shared" si="66"/>
        <v>2439.0000000000005</v>
      </c>
      <c r="O98" s="47">
        <f t="shared" si="67"/>
        <v>128.36842105263159</v>
      </c>
      <c r="P98" s="48">
        <f t="shared" si="68"/>
        <v>-1</v>
      </c>
      <c r="Q98" s="49">
        <f t="shared" si="64"/>
        <v>-10.081578947368399</v>
      </c>
      <c r="R98" s="425">
        <f t="shared" si="69"/>
        <v>0.92718252836859227</v>
      </c>
      <c r="S98" s="459"/>
      <c r="T98" s="89">
        <v>0.56458333333333333</v>
      </c>
      <c r="U98" s="89">
        <v>0.66180555555555554</v>
      </c>
      <c r="V98" s="435">
        <v>6</v>
      </c>
      <c r="W98" s="90">
        <f t="shared" si="70"/>
        <v>139.99999999999997</v>
      </c>
      <c r="X98" s="216"/>
      <c r="Y98" s="216"/>
      <c r="Z98" s="217"/>
      <c r="AA98" s="217"/>
      <c r="AB98" s="447"/>
      <c r="AC98" s="447"/>
      <c r="AD98" s="435"/>
      <c r="AE98" s="435">
        <v>1</v>
      </c>
      <c r="AF98" s="54">
        <f t="shared" si="61"/>
        <v>-329.99999999999955</v>
      </c>
      <c r="AG98" s="428">
        <f t="shared" si="62"/>
        <v>0.88082340195016273</v>
      </c>
      <c r="AH98" s="468"/>
    </row>
    <row r="99" spans="1:34" ht="19.149999999999999" customHeight="1">
      <c r="A99" s="490"/>
      <c r="B99" s="421" t="s">
        <v>207</v>
      </c>
      <c r="C99" s="81"/>
      <c r="D99" s="82" t="s">
        <v>217</v>
      </c>
      <c r="E99" s="83"/>
      <c r="F99" s="354">
        <v>49.91</v>
      </c>
      <c r="G99" s="57">
        <v>492.05</v>
      </c>
      <c r="H99" s="210">
        <f t="shared" si="65"/>
        <v>24558.215499999998</v>
      </c>
      <c r="I99" s="435">
        <v>1</v>
      </c>
      <c r="J99" s="46">
        <v>17</v>
      </c>
      <c r="K99" s="44">
        <v>1565</v>
      </c>
      <c r="L99" s="47">
        <v>92.058823529411768</v>
      </c>
      <c r="M99" s="419">
        <v>17</v>
      </c>
      <c r="N99" s="44">
        <f t="shared" si="66"/>
        <v>1405.8571428571479</v>
      </c>
      <c r="O99" s="47">
        <f t="shared" si="67"/>
        <v>82.697478991596938</v>
      </c>
      <c r="P99" s="48">
        <f t="shared" si="68"/>
        <v>0</v>
      </c>
      <c r="Q99" s="49">
        <f t="shared" si="64"/>
        <v>-9.3613445378148299</v>
      </c>
      <c r="R99" s="425">
        <f t="shared" si="69"/>
        <v>0.8983112733911488</v>
      </c>
      <c r="S99" s="459"/>
      <c r="T99" s="89">
        <v>0.67708333333333326</v>
      </c>
      <c r="U99" s="89">
        <v>0.69166666666666654</v>
      </c>
      <c r="V99" s="435">
        <v>22</v>
      </c>
      <c r="W99" s="90">
        <f t="shared" si="70"/>
        <v>20.999999999999925</v>
      </c>
      <c r="X99" s="180">
        <v>0.66666666666666663</v>
      </c>
      <c r="Y99" s="180">
        <v>0.67638888888888893</v>
      </c>
      <c r="Z99" s="124"/>
      <c r="AA99" s="124"/>
      <c r="AB99" s="447"/>
      <c r="AC99" s="447"/>
      <c r="AD99" s="435"/>
      <c r="AE99" s="435"/>
      <c r="AF99" s="213">
        <f t="shared" si="61"/>
        <v>-159.14285714285211</v>
      </c>
      <c r="AG99" s="214">
        <f t="shared" si="62"/>
        <v>0.8983112733911488</v>
      </c>
      <c r="AH99" s="468"/>
    </row>
    <row r="100" spans="1:34" s="218" customFormat="1" ht="19.149999999999999" customHeight="1">
      <c r="A100" s="490"/>
      <c r="B100" s="421">
        <v>0</v>
      </c>
      <c r="C100" s="55"/>
      <c r="D100" s="42"/>
      <c r="E100" s="83"/>
      <c r="F100" s="354" t="s">
        <v>109</v>
      </c>
      <c r="G100" s="57"/>
      <c r="H100" s="210">
        <f t="shared" si="65"/>
        <v>0</v>
      </c>
      <c r="I100" s="435"/>
      <c r="J100" s="46"/>
      <c r="K100" s="44"/>
      <c r="L100" s="47"/>
      <c r="M100" s="87"/>
      <c r="N100" s="44"/>
      <c r="O100" s="47"/>
      <c r="P100" s="48"/>
      <c r="Q100" s="49"/>
      <c r="R100" s="425"/>
      <c r="S100" s="459"/>
      <c r="T100" s="211"/>
      <c r="U100" s="211"/>
      <c r="V100" s="212"/>
      <c r="W100" s="90">
        <f t="shared" si="70"/>
        <v>0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0</v>
      </c>
      <c r="AG100" s="428" t="e">
        <f t="shared" si="62"/>
        <v>#DIV/0!</v>
      </c>
      <c r="AH100" s="468"/>
    </row>
    <row r="101" spans="1:34" s="218" customFormat="1" ht="19.149999999999999" customHeight="1">
      <c r="A101" s="490"/>
      <c r="B101" s="421">
        <v>0</v>
      </c>
      <c r="C101" s="55"/>
      <c r="D101" s="82"/>
      <c r="E101" s="83"/>
      <c r="F101" s="354" t="s">
        <v>109</v>
      </c>
      <c r="G101" s="57"/>
      <c r="H101" s="210">
        <f t="shared" si="65"/>
        <v>0</v>
      </c>
      <c r="I101" s="435"/>
      <c r="J101" s="46"/>
      <c r="K101" s="44"/>
      <c r="L101" s="47"/>
      <c r="M101" s="87"/>
      <c r="N101" s="44"/>
      <c r="O101" s="47"/>
      <c r="P101" s="48"/>
      <c r="Q101" s="49"/>
      <c r="R101" s="425"/>
      <c r="S101" s="459"/>
      <c r="T101" s="211"/>
      <c r="U101" s="89"/>
      <c r="V101" s="212"/>
      <c r="W101" s="90">
        <f t="shared" si="70"/>
        <v>0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0</v>
      </c>
      <c r="AG101" s="214" t="e">
        <f t="shared" si="62"/>
        <v>#DIV/0!</v>
      </c>
      <c r="AH101" s="468"/>
    </row>
    <row r="102" spans="1:34" s="218" customFormat="1" ht="19.149999999999999" customHeight="1">
      <c r="A102" s="490"/>
      <c r="B102" s="421">
        <v>0</v>
      </c>
      <c r="C102" s="175"/>
      <c r="D102" s="176"/>
      <c r="E102" s="177"/>
      <c r="F102" s="354" t="s">
        <v>109</v>
      </c>
      <c r="G102" s="57"/>
      <c r="H102" s="210">
        <f t="shared" si="65"/>
        <v>0</v>
      </c>
      <c r="I102" s="421"/>
      <c r="J102" s="46"/>
      <c r="K102" s="44"/>
      <c r="L102" s="47"/>
      <c r="M102" s="87"/>
      <c r="N102" s="44"/>
      <c r="O102" s="47"/>
      <c r="P102" s="48"/>
      <c r="Q102" s="49"/>
      <c r="R102" s="425"/>
      <c r="S102" s="459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0</v>
      </c>
      <c r="AG102" s="428" t="e">
        <f t="shared" si="62"/>
        <v>#DIV/0!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17.75</v>
      </c>
      <c r="K108" s="101">
        <v>1789.75</v>
      </c>
      <c r="L108" s="104">
        <v>99.267830882352939</v>
      </c>
      <c r="M108" s="101">
        <f t="shared" ref="M108:O108" si="71">AVERAGE(M96:M107)</f>
        <v>17.5</v>
      </c>
      <c r="N108" s="101">
        <f t="shared" si="71"/>
        <v>1551.6236424394331</v>
      </c>
      <c r="O108" s="104">
        <f t="shared" si="71"/>
        <v>87.4960071747998</v>
      </c>
      <c r="P108" s="54">
        <f t="shared" ref="P108:P115" si="72">M108-J108</f>
        <v>-0.25</v>
      </c>
      <c r="Q108" s="88">
        <f t="shared" ref="Q108:Q115" si="73">O108-L108</f>
        <v>-11.771823707553139</v>
      </c>
      <c r="R108" s="105">
        <f t="shared" ref="R108:R115" si="74">O108/L108</f>
        <v>0.88141350926158046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0</v>
      </c>
      <c r="AE108" s="107">
        <f>SUM(AE96:AE107)</f>
        <v>2</v>
      </c>
      <c r="AF108" s="54">
        <f t="shared" si="61"/>
        <v>-238.12635756056693</v>
      </c>
      <c r="AG108" s="428">
        <f t="shared" si="62"/>
        <v>0.86694993291768851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1499</v>
      </c>
      <c r="H109" s="45">
        <f t="shared" ref="H109:H119" si="75">F109*G109</f>
        <v>44918.274672187705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5" si="76">G109/W109*60</f>
        <v>1199.1999999999989</v>
      </c>
      <c r="O109" s="47">
        <f t="shared" ref="O109:O115" si="77">N109/M109</f>
        <v>66.622222222222163</v>
      </c>
      <c r="P109" s="48">
        <f t="shared" si="72"/>
        <v>0</v>
      </c>
      <c r="Q109" s="49">
        <f t="shared" si="73"/>
        <v>-4.4444444444508235E-2</v>
      </c>
      <c r="R109" s="425">
        <f t="shared" si="74"/>
        <v>0.99933333333333241</v>
      </c>
      <c r="S109" s="494">
        <f>R121</f>
        <v>0.88988104011378388</v>
      </c>
      <c r="T109" s="226">
        <v>0.5</v>
      </c>
      <c r="U109" s="226">
        <v>0.55208333333333337</v>
      </c>
      <c r="V109" s="227">
        <v>5</v>
      </c>
      <c r="W109" s="418">
        <f t="shared" si="70"/>
        <v>75.000000000000057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-0.80000000000109139</v>
      </c>
      <c r="AG109" s="125">
        <f t="shared" si="62"/>
        <v>0.99933333333333241</v>
      </c>
      <c r="AH109" s="468">
        <f>AG121</f>
        <v>0.8961541284582587</v>
      </c>
    </row>
    <row r="110" spans="1:34" ht="19.149999999999999" customHeight="1">
      <c r="A110" s="492"/>
      <c r="B110" s="421" t="s">
        <v>227</v>
      </c>
      <c r="C110" s="175"/>
      <c r="D110" s="42" t="s">
        <v>240</v>
      </c>
      <c r="E110" s="177"/>
      <c r="F110" s="343">
        <v>56.43</v>
      </c>
      <c r="G110" s="174">
        <v>898</v>
      </c>
      <c r="H110" s="45">
        <f t="shared" si="75"/>
        <v>50674.14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1282.8571428571424</v>
      </c>
      <c r="O110" s="47">
        <f t="shared" si="77"/>
        <v>71.269841269841251</v>
      </c>
      <c r="P110" s="48">
        <f t="shared" si="72"/>
        <v>0</v>
      </c>
      <c r="Q110" s="49">
        <f t="shared" si="73"/>
        <v>-12.063492063492077</v>
      </c>
      <c r="R110" s="425">
        <f t="shared" si="74"/>
        <v>0.85523809523809502</v>
      </c>
      <c r="S110" s="495"/>
      <c r="T110" s="226">
        <v>0.55763888888888891</v>
      </c>
      <c r="U110" s="226">
        <v>0.58680555555555558</v>
      </c>
      <c r="V110" s="227">
        <v>8</v>
      </c>
      <c r="W110" s="418">
        <f t="shared" si="70"/>
        <v>42.000000000000014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-217.14285714285757</v>
      </c>
      <c r="AG110" s="125">
        <f t="shared" si="62"/>
        <v>0.85523809523809491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260</v>
      </c>
      <c r="E111" s="177"/>
      <c r="F111" s="343">
        <v>71.55</v>
      </c>
      <c r="G111" s="57">
        <v>770</v>
      </c>
      <c r="H111" s="45">
        <f t="shared" si="75"/>
        <v>55093.5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1248.6486486486478</v>
      </c>
      <c r="O111" s="47">
        <f t="shared" si="77"/>
        <v>69.369369369369323</v>
      </c>
      <c r="P111" s="48">
        <f t="shared" si="72"/>
        <v>0</v>
      </c>
      <c r="Q111" s="49">
        <f t="shared" si="73"/>
        <v>-7.5750750750751195</v>
      </c>
      <c r="R111" s="425">
        <f t="shared" si="74"/>
        <v>0.90155137086544967</v>
      </c>
      <c r="S111" s="495"/>
      <c r="T111" s="226">
        <v>0.60277777777777786</v>
      </c>
      <c r="U111" s="226">
        <v>0.62847222222222232</v>
      </c>
      <c r="V111" s="227">
        <v>23</v>
      </c>
      <c r="W111" s="418">
        <f t="shared" si="70"/>
        <v>37.000000000000028</v>
      </c>
      <c r="X111" s="53">
        <v>0.59166666666666667</v>
      </c>
      <c r="Y111" s="53">
        <v>0.60138888888888886</v>
      </c>
      <c r="Z111" s="54"/>
      <c r="AA111" s="54"/>
      <c r="AB111" s="447"/>
      <c r="AC111" s="447"/>
      <c r="AD111" s="435"/>
      <c r="AE111" s="435"/>
      <c r="AF111" s="48">
        <f t="shared" si="61"/>
        <v>-136.35135135135215</v>
      </c>
      <c r="AG111" s="125">
        <f t="shared" si="62"/>
        <v>0.90155137086544967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263</v>
      </c>
      <c r="E112" s="83"/>
      <c r="F112" s="343">
        <v>54.09</v>
      </c>
      <c r="G112" s="57">
        <v>707</v>
      </c>
      <c r="H112" s="45">
        <f t="shared" si="75"/>
        <v>38241.630000000005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1285.4545454545439</v>
      </c>
      <c r="O112" s="47">
        <f t="shared" si="77"/>
        <v>80.340909090908994</v>
      </c>
      <c r="P112" s="48">
        <f t="shared" si="72"/>
        <v>0</v>
      </c>
      <c r="Q112" s="49">
        <f t="shared" si="73"/>
        <v>-9.659090909091006</v>
      </c>
      <c r="R112" s="425">
        <f t="shared" si="74"/>
        <v>0.89267676767676662</v>
      </c>
      <c r="S112" s="495"/>
      <c r="T112" s="226">
        <v>0.70833333333333337</v>
      </c>
      <c r="U112" s="226">
        <v>0.73125000000000007</v>
      </c>
      <c r="V112" s="227">
        <v>5</v>
      </c>
      <c r="W112" s="418">
        <f t="shared" si="70"/>
        <v>33.000000000000043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-154.5454545454561</v>
      </c>
      <c r="AG112" s="125">
        <f t="shared" si="62"/>
        <v>0.89267676767676662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264</v>
      </c>
      <c r="E113" s="83"/>
      <c r="F113" s="343">
        <v>52.21</v>
      </c>
      <c r="G113" s="57">
        <v>775</v>
      </c>
      <c r="H113" s="45">
        <f t="shared" si="75"/>
        <v>40462.75</v>
      </c>
      <c r="I113" s="435"/>
      <c r="J113" s="46">
        <v>17</v>
      </c>
      <c r="K113" s="44">
        <v>1440</v>
      </c>
      <c r="L113" s="47">
        <v>84.705882352941174</v>
      </c>
      <c r="M113" s="424">
        <v>17</v>
      </c>
      <c r="N113" s="44">
        <f t="shared" si="76"/>
        <v>1328.5714285714273</v>
      </c>
      <c r="O113" s="47">
        <f t="shared" si="77"/>
        <v>78.151260504201602</v>
      </c>
      <c r="P113" s="48">
        <f t="shared" si="72"/>
        <v>0</v>
      </c>
      <c r="Q113" s="49">
        <f t="shared" si="73"/>
        <v>-6.554621848739572</v>
      </c>
      <c r="R113" s="425">
        <f t="shared" si="74"/>
        <v>0.92261904761904667</v>
      </c>
      <c r="S113" s="495"/>
      <c r="T113" s="226">
        <v>0.73541666666666672</v>
      </c>
      <c r="U113" s="226">
        <v>0.7597222222222223</v>
      </c>
      <c r="V113" s="227">
        <v>6</v>
      </c>
      <c r="W113" s="418">
        <f t="shared" si="70"/>
        <v>35.000000000000036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-111.4285714285727</v>
      </c>
      <c r="AG113" s="125">
        <f t="shared" si="62"/>
        <v>0.92261904761904678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329</v>
      </c>
      <c r="E114" s="43"/>
      <c r="F114" s="343">
        <v>54.5</v>
      </c>
      <c r="G114" s="44">
        <v>1105</v>
      </c>
      <c r="H114" s="45">
        <f t="shared" si="75"/>
        <v>60222.5</v>
      </c>
      <c r="I114" s="435"/>
      <c r="J114" s="46">
        <v>21</v>
      </c>
      <c r="K114" s="44">
        <v>1440</v>
      </c>
      <c r="L114" s="47">
        <v>68.571428571428569</v>
      </c>
      <c r="M114" s="424">
        <v>21</v>
      </c>
      <c r="N114" s="44">
        <f t="shared" si="76"/>
        <v>1143.103448275863</v>
      </c>
      <c r="O114" s="47">
        <f t="shared" si="77"/>
        <v>54.433497536945858</v>
      </c>
      <c r="P114" s="48">
        <f t="shared" si="72"/>
        <v>0</v>
      </c>
      <c r="Q114" s="49">
        <f t="shared" si="73"/>
        <v>-14.137931034482712</v>
      </c>
      <c r="R114" s="425">
        <f t="shared" si="74"/>
        <v>0.79382183908046045</v>
      </c>
      <c r="S114" s="495"/>
      <c r="T114" s="226">
        <v>0.77500000000000002</v>
      </c>
      <c r="U114" s="226">
        <v>0.81527777777777777</v>
      </c>
      <c r="V114" s="227">
        <v>22</v>
      </c>
      <c r="W114" s="418">
        <f t="shared" si="70"/>
        <v>57.999999999999957</v>
      </c>
      <c r="X114" s="216">
        <v>0.76388888888888884</v>
      </c>
      <c r="Y114" s="216">
        <v>0.77430555555555547</v>
      </c>
      <c r="Z114" s="217"/>
      <c r="AA114" s="217"/>
      <c r="AB114" s="447"/>
      <c r="AC114" s="447"/>
      <c r="AD114" s="221"/>
      <c r="AE114" s="221">
        <v>1</v>
      </c>
      <c r="AF114" s="48">
        <f t="shared" si="61"/>
        <v>-296.896551724137</v>
      </c>
      <c r="AG114" s="125">
        <f t="shared" si="62"/>
        <v>0.79382183908046045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277</v>
      </c>
      <c r="E115" s="83"/>
      <c r="F115" s="343">
        <v>56.43</v>
      </c>
      <c r="G115" s="229">
        <v>1134</v>
      </c>
      <c r="H115" s="45">
        <f t="shared" si="75"/>
        <v>63991.62</v>
      </c>
      <c r="I115" s="435"/>
      <c r="J115" s="46">
        <v>16</v>
      </c>
      <c r="K115" s="44">
        <v>1500</v>
      </c>
      <c r="L115" s="47">
        <v>93.75</v>
      </c>
      <c r="M115" s="424">
        <v>17</v>
      </c>
      <c r="N115" s="44">
        <f t="shared" si="76"/>
        <v>1388.5714285714289</v>
      </c>
      <c r="O115" s="47">
        <f t="shared" si="77"/>
        <v>81.680672268907585</v>
      </c>
      <c r="P115" s="48">
        <f t="shared" si="72"/>
        <v>1</v>
      </c>
      <c r="Q115" s="49">
        <f t="shared" si="73"/>
        <v>-12.069327731092415</v>
      </c>
      <c r="R115" s="425">
        <f t="shared" si="74"/>
        <v>0.87126050420168089</v>
      </c>
      <c r="S115" s="495"/>
      <c r="T115" s="226">
        <v>0.82013888888888886</v>
      </c>
      <c r="U115" s="226">
        <v>0.85416666666666663</v>
      </c>
      <c r="V115" s="227">
        <v>7</v>
      </c>
      <c r="W115" s="418">
        <f t="shared" si="70"/>
        <v>48.999999999999986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-111.4285714285711</v>
      </c>
      <c r="AG115" s="125">
        <f t="shared" si="62"/>
        <v>0.92571428571428593</v>
      </c>
      <c r="AH115" s="468"/>
    </row>
    <row r="116" spans="1:34" s="218" customFormat="1" ht="19.149999999999999" customHeight="1">
      <c r="A116" s="492"/>
      <c r="B116" s="421">
        <v>0</v>
      </c>
      <c r="C116" s="55"/>
      <c r="D116" s="82"/>
      <c r="E116" s="83"/>
      <c r="F116" s="343" t="s">
        <v>109</v>
      </c>
      <c r="G116" s="229"/>
      <c r="H116" s="45">
        <f t="shared" si="75"/>
        <v>0</v>
      </c>
      <c r="I116" s="435"/>
      <c r="J116" s="46"/>
      <c r="K116" s="44"/>
      <c r="L116" s="47"/>
      <c r="M116" s="424"/>
      <c r="N116" s="44"/>
      <c r="O116" s="47"/>
      <c r="P116" s="48"/>
      <c r="Q116" s="49"/>
      <c r="R116" s="425"/>
      <c r="S116" s="495"/>
      <c r="T116" s="226"/>
      <c r="U116" s="226"/>
      <c r="V116" s="227"/>
      <c r="W116" s="418">
        <f t="shared" si="70"/>
        <v>0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0</v>
      </c>
      <c r="AG116" s="125" t="e">
        <f t="shared" si="62"/>
        <v>#DIV/0!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17.714285714285715</v>
      </c>
      <c r="K121" s="202">
        <v>1415</v>
      </c>
      <c r="L121" s="203">
        <v>80.56739362411632</v>
      </c>
      <c r="M121" s="202">
        <f t="shared" ref="M121:O121" si="78">AVERAGE(M109:M120)</f>
        <v>17.857142857142858</v>
      </c>
      <c r="N121" s="202">
        <f t="shared" si="78"/>
        <v>1268.058091768436</v>
      </c>
      <c r="O121" s="203">
        <f t="shared" si="78"/>
        <v>71.695396037485267</v>
      </c>
      <c r="P121" s="48">
        <f t="shared" ref="P121:P130" si="79">M121-J121</f>
        <v>0.14285714285714235</v>
      </c>
      <c r="Q121" s="49">
        <f t="shared" ref="Q121:Q130" si="80">O121-L121</f>
        <v>-8.8719975866310534</v>
      </c>
      <c r="R121" s="172">
        <f t="shared" ref="R121:R130" si="81">O121/L121</f>
        <v>0.88988104011378388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1</v>
      </c>
      <c r="AF121" s="48">
        <f>N121-K121</f>
        <v>-146.94190823156396</v>
      </c>
      <c r="AG121" s="125">
        <f>N121/K121</f>
        <v>0.8961541284582587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1527</v>
      </c>
      <c r="H122" s="45">
        <f t="shared" ref="H122:H132" si="82">F122*G122</f>
        <v>89589.09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1347.3529411764689</v>
      </c>
      <c r="O122" s="237">
        <f t="shared" ref="O122:O130" si="84">N122/M122</f>
        <v>70.913312693498369</v>
      </c>
      <c r="P122" s="108">
        <f t="shared" si="79"/>
        <v>0</v>
      </c>
      <c r="Q122" s="182">
        <f t="shared" si="80"/>
        <v>-4.876160990712151</v>
      </c>
      <c r="R122" s="109">
        <f t="shared" si="81"/>
        <v>0.93566176470588136</v>
      </c>
      <c r="S122" s="459">
        <f>R134</f>
        <v>0.90088076145710638</v>
      </c>
      <c r="T122" s="50">
        <v>0.5</v>
      </c>
      <c r="U122" s="50">
        <v>0.54722222222222228</v>
      </c>
      <c r="V122" s="227">
        <v>5</v>
      </c>
      <c r="W122" s="418">
        <f t="shared" si="70"/>
        <v>68.000000000000085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-92.647058823531097</v>
      </c>
      <c r="AG122" s="425">
        <f t="shared" si="62"/>
        <v>0.93566176470588114</v>
      </c>
      <c r="AH122" s="473">
        <f>AG134</f>
        <v>0.90213922622563514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1922</v>
      </c>
      <c r="H123" s="45">
        <f t="shared" si="82"/>
        <v>114397.44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1281.3333333333333</v>
      </c>
      <c r="O123" s="86">
        <f t="shared" si="84"/>
        <v>61.015873015873012</v>
      </c>
      <c r="P123" s="54">
        <f t="shared" si="79"/>
        <v>0</v>
      </c>
      <c r="Q123" s="88">
        <f t="shared" si="80"/>
        <v>-4.9365079365079367</v>
      </c>
      <c r="R123" s="428">
        <f t="shared" si="81"/>
        <v>0.92515042117930202</v>
      </c>
      <c r="S123" s="459"/>
      <c r="T123" s="50">
        <v>0.55138888888888893</v>
      </c>
      <c r="U123" s="50">
        <v>0.61388888888888893</v>
      </c>
      <c r="V123" s="227">
        <v>6</v>
      </c>
      <c r="W123" s="418">
        <f t="shared" si="70"/>
        <v>90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-103.66666666666674</v>
      </c>
      <c r="AG123" s="425">
        <f t="shared" si="62"/>
        <v>0.92515042117930202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1394</v>
      </c>
      <c r="H124" s="45">
        <f t="shared" si="82"/>
        <v>89104.48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1327.6190476190488</v>
      </c>
      <c r="O124" s="237">
        <f t="shared" si="84"/>
        <v>69.874686716792041</v>
      </c>
      <c r="P124" s="108">
        <f t="shared" si="79"/>
        <v>0</v>
      </c>
      <c r="Q124" s="182">
        <f t="shared" si="80"/>
        <v>-5.914786967418479</v>
      </c>
      <c r="R124" s="109">
        <f t="shared" si="81"/>
        <v>0.92195767195767286</v>
      </c>
      <c r="S124" s="497"/>
      <c r="T124" s="50">
        <v>0.6298611111111112</v>
      </c>
      <c r="U124" s="50">
        <v>0.67361111111111116</v>
      </c>
      <c r="V124" s="227">
        <v>23</v>
      </c>
      <c r="W124" s="418">
        <f t="shared" si="70"/>
        <v>62.999999999999936</v>
      </c>
      <c r="X124" s="188">
        <v>0.61805555555555558</v>
      </c>
      <c r="Y124" s="188">
        <v>0.62916666666666665</v>
      </c>
      <c r="Z124" s="54"/>
      <c r="AA124" s="54"/>
      <c r="AB124" s="447"/>
      <c r="AC124" s="447"/>
      <c r="AD124" s="435"/>
      <c r="AE124" s="435"/>
      <c r="AF124" s="108">
        <f t="shared" si="61"/>
        <v>-112.38095238095116</v>
      </c>
      <c r="AG124" s="109">
        <f t="shared" si="62"/>
        <v>0.92195767195767275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1459</v>
      </c>
      <c r="H125" s="45">
        <f t="shared" si="82"/>
        <v>82856.61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1411.9354838709689</v>
      </c>
      <c r="O125" s="237">
        <f t="shared" si="84"/>
        <v>78.440860215053831</v>
      </c>
      <c r="P125" s="108">
        <f t="shared" si="79"/>
        <v>0</v>
      </c>
      <c r="Q125" s="182">
        <f t="shared" si="80"/>
        <v>-12.448028673835054</v>
      </c>
      <c r="R125" s="109">
        <f t="shared" si="81"/>
        <v>0.86304124930988324</v>
      </c>
      <c r="S125" s="497"/>
      <c r="T125" s="50">
        <v>0.71388888888888891</v>
      </c>
      <c r="U125" s="50">
        <v>0.75694444444444442</v>
      </c>
      <c r="V125" s="227">
        <v>5</v>
      </c>
      <c r="W125" s="418">
        <f t="shared" si="70"/>
        <v>61.999999999999943</v>
      </c>
      <c r="X125" s="64"/>
      <c r="Y125" s="64"/>
      <c r="Z125" s="54"/>
      <c r="AA125" s="54"/>
      <c r="AB125" s="447"/>
      <c r="AC125" s="447"/>
      <c r="AD125" s="435">
        <v>1</v>
      </c>
      <c r="AE125" s="435"/>
      <c r="AF125" s="48">
        <f t="shared" si="61"/>
        <v>-224.06451612903106</v>
      </c>
      <c r="AG125" s="425">
        <f t="shared" si="62"/>
        <v>0.86304124930988324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1050</v>
      </c>
      <c r="H126" s="45">
        <f t="shared" si="82"/>
        <v>59713.5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1400</v>
      </c>
      <c r="O126" s="86">
        <f t="shared" si="84"/>
        <v>77.777777777777771</v>
      </c>
      <c r="P126" s="54">
        <f t="shared" si="79"/>
        <v>0</v>
      </c>
      <c r="Q126" s="88">
        <f t="shared" si="80"/>
        <v>-13.111111111111114</v>
      </c>
      <c r="R126" s="428">
        <f t="shared" si="81"/>
        <v>0.85574572127139359</v>
      </c>
      <c r="S126" s="497"/>
      <c r="T126" s="50">
        <v>0.76249999999999996</v>
      </c>
      <c r="U126" s="50">
        <v>0.79374999999999996</v>
      </c>
      <c r="V126" s="227">
        <v>8</v>
      </c>
      <c r="W126" s="418">
        <f t="shared" si="70"/>
        <v>45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-236</v>
      </c>
      <c r="AG126" s="109">
        <f t="shared" si="62"/>
        <v>0.85574572127139359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1376</v>
      </c>
      <c r="H127" s="45">
        <f t="shared" si="82"/>
        <v>65497.599999999999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1310.4761904761917</v>
      </c>
      <c r="O127" s="86">
        <f t="shared" si="84"/>
        <v>68.972431077694296</v>
      </c>
      <c r="P127" s="54">
        <f t="shared" si="79"/>
        <v>0</v>
      </c>
      <c r="Q127" s="88">
        <f t="shared" si="80"/>
        <v>-6.8170426065162246</v>
      </c>
      <c r="R127" s="428">
        <f t="shared" si="81"/>
        <v>0.91005291005291089</v>
      </c>
      <c r="S127" s="497"/>
      <c r="T127" s="50">
        <v>0.79791666666666661</v>
      </c>
      <c r="U127" s="50">
        <v>0.84166666666666656</v>
      </c>
      <c r="V127" s="421">
        <v>6</v>
      </c>
      <c r="W127" s="418">
        <f t="shared" si="70"/>
        <v>62.999999999999936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-129.52380952380827</v>
      </c>
      <c r="AG127" s="109">
        <f t="shared" si="62"/>
        <v>0.91005291005291089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1222</v>
      </c>
      <c r="H128" s="45">
        <f t="shared" si="82"/>
        <v>61918.740000000005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1383.396226415095</v>
      </c>
      <c r="O128" s="86">
        <f t="shared" si="84"/>
        <v>76.855345911949726</v>
      </c>
      <c r="P128" s="54">
        <f t="shared" si="79"/>
        <v>0</v>
      </c>
      <c r="Q128" s="88">
        <f t="shared" si="80"/>
        <v>-6.4779874213836024</v>
      </c>
      <c r="R128" s="428">
        <f t="shared" si="81"/>
        <v>0.92226415094339675</v>
      </c>
      <c r="S128" s="497"/>
      <c r="T128" s="50">
        <v>0.85763888888888884</v>
      </c>
      <c r="U128" s="50">
        <v>0.89444444444444438</v>
      </c>
      <c r="V128" s="421">
        <v>23</v>
      </c>
      <c r="W128" s="418">
        <f t="shared" si="70"/>
        <v>52.999999999999972</v>
      </c>
      <c r="X128" s="64">
        <v>0.84583333333333333</v>
      </c>
      <c r="Y128" s="64">
        <v>0.8569444444444444</v>
      </c>
      <c r="Z128" s="54"/>
      <c r="AA128" s="54"/>
      <c r="AB128" s="447"/>
      <c r="AC128" s="447"/>
      <c r="AD128" s="435"/>
      <c r="AE128" s="435"/>
      <c r="AF128" s="48">
        <f t="shared" si="61"/>
        <v>-116.60377358490496</v>
      </c>
      <c r="AG128" s="425">
        <f t="shared" si="62"/>
        <v>0.92226415094339664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1073</v>
      </c>
      <c r="H129" s="45">
        <f t="shared" si="82"/>
        <v>62416.41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1430.6666666666667</v>
      </c>
      <c r="O129" s="86">
        <f t="shared" si="84"/>
        <v>89.416666666666671</v>
      </c>
      <c r="P129" s="54">
        <f t="shared" si="79"/>
        <v>0</v>
      </c>
      <c r="Q129" s="88">
        <f t="shared" si="80"/>
        <v>-12.833333333333329</v>
      </c>
      <c r="R129" s="428">
        <f t="shared" si="81"/>
        <v>0.87449062754686235</v>
      </c>
      <c r="S129" s="497"/>
      <c r="T129" s="50">
        <v>0.89999999999999991</v>
      </c>
      <c r="U129" s="50">
        <v>0.93124999999999991</v>
      </c>
      <c r="V129" s="421">
        <v>8</v>
      </c>
      <c r="W129" s="418">
        <f t="shared" si="70"/>
        <v>45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-205.33333333333326</v>
      </c>
      <c r="AG129" s="109">
        <f t="shared" si="62"/>
        <v>0.87449062754686235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1534</v>
      </c>
      <c r="H130" s="45">
        <f t="shared" si="82"/>
        <v>87898.2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1333.9130434782594</v>
      </c>
      <c r="O130" s="86">
        <f t="shared" si="84"/>
        <v>70.205949656750491</v>
      </c>
      <c r="P130" s="54">
        <f t="shared" si="79"/>
        <v>0</v>
      </c>
      <c r="Q130" s="88">
        <f t="shared" si="80"/>
        <v>-5.5835240274600295</v>
      </c>
      <c r="R130" s="428">
        <f t="shared" si="81"/>
        <v>0.92632850241545794</v>
      </c>
      <c r="S130" s="497"/>
      <c r="T130" s="50">
        <v>0.93541666666666656</v>
      </c>
      <c r="U130" s="50">
        <v>0.98333333333333328</v>
      </c>
      <c r="V130" s="421">
        <v>6</v>
      </c>
      <c r="W130" s="418">
        <f t="shared" si="70"/>
        <v>69.000000000000071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-106.0869565217406</v>
      </c>
      <c r="AG130" s="109">
        <f t="shared" si="62"/>
        <v>0.92632850241545794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1358.5214370040037</v>
      </c>
      <c r="O134" s="243">
        <f t="shared" si="85"/>
        <v>73.719211525784019</v>
      </c>
      <c r="P134" s="51">
        <f t="shared" ref="P134:P143" si="86">M134-J134</f>
        <v>0</v>
      </c>
      <c r="Q134" s="139">
        <f t="shared" ref="Q134:Q143" si="87">O134-L134</f>
        <v>-8.1109425631420038</v>
      </c>
      <c r="R134" s="244">
        <f t="shared" ref="R134:R143" si="88">O134/L134</f>
        <v>0.90088076145710638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-147.36745188488521</v>
      </c>
      <c r="AG134" s="425">
        <f t="shared" si="62"/>
        <v>0.90213922622563514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1474.2</v>
      </c>
      <c r="H135" s="245">
        <f t="shared" ref="H135:H146" si="89">F135*G135</f>
        <v>85112.937000000005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1360.8000000000015</v>
      </c>
      <c r="O135" s="115">
        <f t="shared" ref="O135:O143" si="91">N135/M135</f>
        <v>85.050000000000097</v>
      </c>
      <c r="P135" s="54">
        <f t="shared" si="86"/>
        <v>0</v>
      </c>
      <c r="Q135" s="88">
        <f t="shared" si="87"/>
        <v>-12.762499999999903</v>
      </c>
      <c r="R135" s="428">
        <f t="shared" si="88"/>
        <v>0.86952076677316392</v>
      </c>
      <c r="S135" s="495">
        <f>R147</f>
        <v>0.90649129579101739</v>
      </c>
      <c r="T135" s="246">
        <v>0.5</v>
      </c>
      <c r="U135" s="50">
        <v>0.54513888888888884</v>
      </c>
      <c r="V135" s="142">
        <v>5</v>
      </c>
      <c r="W135" s="247">
        <f t="shared" ref="W135:W147" si="92">(U135-T135)*24*60</f>
        <v>64.999999999999929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-204.19999999999845</v>
      </c>
      <c r="AG135" s="120">
        <f t="shared" si="62"/>
        <v>0.86952076677316392</v>
      </c>
      <c r="AH135" s="468">
        <f>AG147</f>
        <v>0.91479726491314128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1273</v>
      </c>
      <c r="H136" s="84">
        <f t="shared" si="89"/>
        <v>67812.710000000006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1388.7272727272734</v>
      </c>
      <c r="O136" s="86">
        <f t="shared" si="91"/>
        <v>86.795454545454589</v>
      </c>
      <c r="P136" s="54">
        <f t="shared" si="86"/>
        <v>0</v>
      </c>
      <c r="Q136" s="88">
        <f t="shared" si="87"/>
        <v>-6.9545454545454106</v>
      </c>
      <c r="R136" s="428">
        <f t="shared" si="88"/>
        <v>0.92581818181818232</v>
      </c>
      <c r="S136" s="495"/>
      <c r="T136" s="246">
        <v>0.54930555555555549</v>
      </c>
      <c r="U136" s="50">
        <v>0.58749999999999991</v>
      </c>
      <c r="V136" s="142">
        <v>6</v>
      </c>
      <c r="W136" s="247">
        <f t="shared" si="92"/>
        <v>54.999999999999964</v>
      </c>
      <c r="X136" s="53"/>
      <c r="Y136" s="53"/>
      <c r="Z136" s="54"/>
      <c r="AA136" s="54"/>
      <c r="AB136" s="447"/>
      <c r="AC136" s="447"/>
      <c r="AD136" s="435">
        <v>1</v>
      </c>
      <c r="AE136" s="435"/>
      <c r="AF136" s="48">
        <f t="shared" si="61"/>
        <v>-111.27272727272657</v>
      </c>
      <c r="AG136" s="125">
        <f t="shared" si="62"/>
        <v>0.92581818181818232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1257</v>
      </c>
      <c r="H137" s="84">
        <f t="shared" si="89"/>
        <v>63692.19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1371.2727272727282</v>
      </c>
      <c r="O137" s="86">
        <f t="shared" si="91"/>
        <v>76.18181818181823</v>
      </c>
      <c r="P137" s="54">
        <f t="shared" si="86"/>
        <v>0</v>
      </c>
      <c r="Q137" s="88">
        <f t="shared" si="87"/>
        <v>-7.151515151515099</v>
      </c>
      <c r="R137" s="428">
        <f t="shared" si="88"/>
        <v>0.91418181818181876</v>
      </c>
      <c r="S137" s="495"/>
      <c r="T137" s="50">
        <v>0.60347222222222219</v>
      </c>
      <c r="U137" s="50">
        <v>0.64166666666666661</v>
      </c>
      <c r="V137" s="249">
        <v>23</v>
      </c>
      <c r="W137" s="247">
        <f t="shared" si="92"/>
        <v>54.999999999999964</v>
      </c>
      <c r="X137" s="53">
        <v>0.59166666666666667</v>
      </c>
      <c r="Y137" s="53">
        <v>0.60277777777777775</v>
      </c>
      <c r="Z137" s="54"/>
      <c r="AA137" s="54"/>
      <c r="AB137" s="447"/>
      <c r="AC137" s="447"/>
      <c r="AD137" s="435"/>
      <c r="AE137" s="435"/>
      <c r="AF137" s="48">
        <f t="shared" si="61"/>
        <v>-128.72727272727184</v>
      </c>
      <c r="AG137" s="125">
        <f t="shared" si="62"/>
        <v>0.91418181818181876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1489</v>
      </c>
      <c r="H138" s="84">
        <f t="shared" si="89"/>
        <v>75909.22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1313.8235294117662</v>
      </c>
      <c r="O138" s="86">
        <f t="shared" si="91"/>
        <v>65.691176470588317</v>
      </c>
      <c r="P138" s="54">
        <f t="shared" si="86"/>
        <v>0</v>
      </c>
      <c r="Q138" s="88">
        <f t="shared" si="87"/>
        <v>-6.3088235294116828</v>
      </c>
      <c r="R138" s="434">
        <f t="shared" si="88"/>
        <v>0.91237745098039325</v>
      </c>
      <c r="S138" s="495"/>
      <c r="T138" s="50">
        <v>0.70833333333333337</v>
      </c>
      <c r="U138" s="50">
        <v>0.75555555555555554</v>
      </c>
      <c r="V138" s="249">
        <v>5</v>
      </c>
      <c r="W138" s="247">
        <f t="shared" si="92"/>
        <v>67.999999999999915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-126.17647058823377</v>
      </c>
      <c r="AG138" s="125">
        <f t="shared" si="62"/>
        <v>0.91237745098039325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1019</v>
      </c>
      <c r="H139" s="84">
        <f t="shared" si="89"/>
        <v>51632.73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1421.8604651162789</v>
      </c>
      <c r="O139" s="86">
        <f t="shared" si="91"/>
        <v>83.638850889192881</v>
      </c>
      <c r="P139" s="54">
        <f t="shared" si="86"/>
        <v>0</v>
      </c>
      <c r="Q139" s="88">
        <f t="shared" si="87"/>
        <v>-4.5964432284541772</v>
      </c>
      <c r="R139" s="428">
        <f t="shared" si="88"/>
        <v>0.947906976744186</v>
      </c>
      <c r="S139" s="495"/>
      <c r="T139" s="50">
        <v>0.76111111111111107</v>
      </c>
      <c r="U139" s="50">
        <v>0.79097222222222219</v>
      </c>
      <c r="V139" s="250">
        <v>8</v>
      </c>
      <c r="W139" s="247">
        <f t="shared" si="92"/>
        <v>43.000000000000007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-78.139534883721126</v>
      </c>
      <c r="AG139" s="125">
        <f t="shared" si="62"/>
        <v>0.94790697674418589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1788</v>
      </c>
      <c r="H140" s="84">
        <f t="shared" si="89"/>
        <v>91044.96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1340.9999999999995</v>
      </c>
      <c r="O140" s="86">
        <f t="shared" si="91"/>
        <v>70.578947368421026</v>
      </c>
      <c r="P140" s="54">
        <f t="shared" si="86"/>
        <v>0</v>
      </c>
      <c r="Q140" s="88">
        <f t="shared" si="87"/>
        <v>-5.2105263157894939</v>
      </c>
      <c r="R140" s="428">
        <f t="shared" si="88"/>
        <v>0.93124999999999969</v>
      </c>
      <c r="S140" s="502"/>
      <c r="T140" s="63">
        <v>0.80624999999999991</v>
      </c>
      <c r="U140" s="252">
        <v>0.86180555555555549</v>
      </c>
      <c r="V140" s="253">
        <v>22</v>
      </c>
      <c r="W140" s="247">
        <f t="shared" si="92"/>
        <v>80.000000000000028</v>
      </c>
      <c r="X140" s="53">
        <v>0.79513888888888884</v>
      </c>
      <c r="Y140" s="53">
        <v>0.80555555555555547</v>
      </c>
      <c r="Z140" s="54"/>
      <c r="AA140" s="54"/>
      <c r="AB140" s="447"/>
      <c r="AC140" s="447"/>
      <c r="AD140" s="435"/>
      <c r="AE140" s="435"/>
      <c r="AF140" s="48">
        <f t="shared" si="61"/>
        <v>-99.000000000000455</v>
      </c>
      <c r="AG140" s="125">
        <f t="shared" si="62"/>
        <v>0.93124999999999969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287</v>
      </c>
      <c r="E141" s="254"/>
      <c r="F141" s="343">
        <v>50.49</v>
      </c>
      <c r="G141" s="57">
        <v>1250</v>
      </c>
      <c r="H141" s="84">
        <f t="shared" si="89"/>
        <v>63112.5</v>
      </c>
      <c r="I141" s="435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1339.2857142857151</v>
      </c>
      <c r="O141" s="86">
        <f t="shared" si="91"/>
        <v>89.285714285714349</v>
      </c>
      <c r="P141" s="54">
        <f t="shared" si="86"/>
        <v>1</v>
      </c>
      <c r="Q141" s="88">
        <f t="shared" si="87"/>
        <v>-13.571428571428513</v>
      </c>
      <c r="R141" s="428">
        <f t="shared" si="88"/>
        <v>0.86805555555555614</v>
      </c>
      <c r="S141" s="502"/>
      <c r="T141" s="63">
        <v>0.86736111111111103</v>
      </c>
      <c r="U141" s="252">
        <v>0.90624999999999989</v>
      </c>
      <c r="V141" s="55">
        <v>8</v>
      </c>
      <c r="W141" s="247">
        <f t="shared" si="92"/>
        <v>55.999999999999957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-100.71428571428487</v>
      </c>
      <c r="AG141" s="125">
        <f t="shared" si="62"/>
        <v>0.93005952380952439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862</v>
      </c>
      <c r="H142" s="84">
        <f t="shared" si="89"/>
        <v>43677.54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1326.1538461538455</v>
      </c>
      <c r="O142" s="86">
        <f t="shared" si="91"/>
        <v>78.009049773755621</v>
      </c>
      <c r="P142" s="54">
        <f t="shared" si="86"/>
        <v>0</v>
      </c>
      <c r="Q142" s="88">
        <f t="shared" si="87"/>
        <v>-6.6968325791855534</v>
      </c>
      <c r="R142" s="428">
        <f t="shared" si="88"/>
        <v>0.92094017094017055</v>
      </c>
      <c r="S142" s="502"/>
      <c r="T142" s="63">
        <v>0.91041666666666654</v>
      </c>
      <c r="U142" s="252">
        <v>0.93749999999999989</v>
      </c>
      <c r="V142" s="55">
        <v>6</v>
      </c>
      <c r="W142" s="247">
        <f t="shared" si="92"/>
        <v>39.000000000000021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-113.84615384615449</v>
      </c>
      <c r="AG142" s="125">
        <f t="shared" si="62"/>
        <v>0.92094017094017044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267</v>
      </c>
      <c r="E143" s="83"/>
      <c r="F143" s="343">
        <v>51.06</v>
      </c>
      <c r="G143" s="57">
        <v>1769</v>
      </c>
      <c r="H143" s="84">
        <f t="shared" si="89"/>
        <v>90325.14</v>
      </c>
      <c r="I143" s="435"/>
      <c r="J143" s="87">
        <v>16</v>
      </c>
      <c r="K143" s="57">
        <v>1500</v>
      </c>
      <c r="L143" s="86">
        <v>93.75</v>
      </c>
      <c r="M143" s="228">
        <v>16</v>
      </c>
      <c r="N143" s="57">
        <f t="shared" si="90"/>
        <v>1326.7499999999995</v>
      </c>
      <c r="O143" s="86">
        <f t="shared" si="91"/>
        <v>82.921874999999972</v>
      </c>
      <c r="P143" s="54">
        <f t="shared" si="86"/>
        <v>0</v>
      </c>
      <c r="Q143" s="88">
        <f t="shared" si="87"/>
        <v>-10.828125000000028</v>
      </c>
      <c r="R143" s="428">
        <f t="shared" si="88"/>
        <v>0.88449999999999973</v>
      </c>
      <c r="S143" s="502"/>
      <c r="T143" s="63">
        <v>0.94236111111111098</v>
      </c>
      <c r="U143" s="252">
        <v>0.99791666666666656</v>
      </c>
      <c r="V143" s="55">
        <v>7</v>
      </c>
      <c r="W143" s="247">
        <f t="shared" si="92"/>
        <v>80.000000000000028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-173.25000000000045</v>
      </c>
      <c r="AG143" s="125">
        <f t="shared" si="62"/>
        <v>0.88449999999999973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M147:O147" si="93">AVERAGE(M135:M146)</f>
        <v>17.111111111111111</v>
      </c>
      <c r="N147" s="242">
        <f t="shared" si="93"/>
        <v>1354.4081727741786</v>
      </c>
      <c r="O147" s="243">
        <f t="shared" si="93"/>
        <v>79.794765168327231</v>
      </c>
      <c r="P147" s="51">
        <f t="shared" ref="P147:P154" si="94">M147-J147</f>
        <v>0.11111111111111072</v>
      </c>
      <c r="Q147" s="139">
        <f t="shared" ref="Q147:Q154" si="95">O147-L147</f>
        <v>-8.2311933144811036</v>
      </c>
      <c r="R147" s="258">
        <f t="shared" ref="R147:R154" si="96">O147/L147</f>
        <v>0.90649129579101739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-126.14738278137702</v>
      </c>
      <c r="AG147" s="259">
        <f t="shared" si="62"/>
        <v>0.91479726491314128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2713</v>
      </c>
      <c r="H148" s="84">
        <f t="shared" ref="H148:H172" si="97">F148*G148</f>
        <v>100163.96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1453.3928571428571</v>
      </c>
      <c r="O148" s="47">
        <f t="shared" ref="O148:O154" si="99">N148/M148</f>
        <v>121.11607142857143</v>
      </c>
      <c r="P148" s="48">
        <f t="shared" si="94"/>
        <v>0</v>
      </c>
      <c r="Q148" s="49">
        <f t="shared" si="95"/>
        <v>-45.550595238095227</v>
      </c>
      <c r="R148" s="425">
        <f t="shared" si="96"/>
        <v>0.72669642857142858</v>
      </c>
      <c r="S148" s="506">
        <f>R160</f>
        <v>0.83343305642333243</v>
      </c>
      <c r="T148" s="246">
        <v>0.45833333333333331</v>
      </c>
      <c r="U148" s="50">
        <v>0.53611111111111109</v>
      </c>
      <c r="V148" s="421">
        <v>5</v>
      </c>
      <c r="W148" s="418">
        <f>(U148-T148)*24*60</f>
        <v>112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-546.60714285714289</v>
      </c>
      <c r="AG148" s="125">
        <f t="shared" si="62"/>
        <v>0.72669642857142858</v>
      </c>
      <c r="AH148" s="468">
        <f>AG160</f>
        <v>0.79705965976622384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964</v>
      </c>
      <c r="H149" s="84">
        <f t="shared" si="97"/>
        <v>25546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1410.7317073170727</v>
      </c>
      <c r="O149" s="47">
        <f t="shared" si="99"/>
        <v>117.56097560975606</v>
      </c>
      <c r="P149" s="48">
        <f t="shared" si="94"/>
        <v>0</v>
      </c>
      <c r="Q149" s="49">
        <f t="shared" si="95"/>
        <v>-49.105691056910601</v>
      </c>
      <c r="R149" s="425">
        <f t="shared" si="96"/>
        <v>0.70536585365853632</v>
      </c>
      <c r="S149" s="507"/>
      <c r="T149" s="246">
        <v>0.54027777777777775</v>
      </c>
      <c r="U149" s="50">
        <v>0.56874999999999998</v>
      </c>
      <c r="V149" s="421">
        <v>6</v>
      </c>
      <c r="W149" s="418">
        <f t="shared" ref="W149:W159" si="100">(U149-T149)*24*60</f>
        <v>41.000000000000014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-589.26829268292727</v>
      </c>
      <c r="AG149" s="125">
        <f t="shared" si="62"/>
        <v>0.70536585365853632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206</v>
      </c>
      <c r="H150" s="84">
        <f t="shared" si="97"/>
        <v>11435.06</v>
      </c>
      <c r="I150" s="260">
        <v>1</v>
      </c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1236.0000000000043</v>
      </c>
      <c r="O150" s="47">
        <f t="shared" si="99"/>
        <v>123.60000000000043</v>
      </c>
      <c r="P150" s="48">
        <f t="shared" si="94"/>
        <v>-2</v>
      </c>
      <c r="Q150" s="49">
        <f t="shared" si="95"/>
        <v>-1.3999999999995651</v>
      </c>
      <c r="R150" s="425">
        <f t="shared" si="96"/>
        <v>0.98880000000000345</v>
      </c>
      <c r="S150" s="507"/>
      <c r="T150" s="246">
        <v>0.70833333333333337</v>
      </c>
      <c r="U150" s="50">
        <v>0.71527777777777779</v>
      </c>
      <c r="V150" s="421">
        <v>5</v>
      </c>
      <c r="W150" s="418">
        <f t="shared" si="100"/>
        <v>9.9999999999999645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-263.99999999999568</v>
      </c>
      <c r="AG150" s="125">
        <f t="shared" si="62"/>
        <v>0.82400000000000284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1300</v>
      </c>
      <c r="H151" s="84">
        <f t="shared" si="97"/>
        <v>37141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1344.8275862068974</v>
      </c>
      <c r="O151" s="47">
        <f t="shared" si="99"/>
        <v>112.06896551724145</v>
      </c>
      <c r="P151" s="48">
        <f t="shared" si="94"/>
        <v>0</v>
      </c>
      <c r="Q151" s="49">
        <f t="shared" si="95"/>
        <v>-12.931034482758548</v>
      </c>
      <c r="R151" s="425">
        <f t="shared" si="96"/>
        <v>0.8965517241379316</v>
      </c>
      <c r="S151" s="507"/>
      <c r="T151" s="246">
        <v>0.71875</v>
      </c>
      <c r="U151" s="50">
        <v>0.75902777777777775</v>
      </c>
      <c r="V151" s="421">
        <v>5</v>
      </c>
      <c r="W151" s="418">
        <f t="shared" si="100"/>
        <v>57.999999999999957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-155.17241379310258</v>
      </c>
      <c r="AG151" s="125">
        <f t="shared" si="62"/>
        <v>0.8965517241379316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236</v>
      </c>
      <c r="H152" s="84">
        <f t="shared" si="97"/>
        <v>4819.1200000000008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1011.4285714285751</v>
      </c>
      <c r="O152" s="47">
        <f t="shared" si="99"/>
        <v>84.28571428571459</v>
      </c>
      <c r="P152" s="48">
        <f t="shared" si="94"/>
        <v>0</v>
      </c>
      <c r="Q152" s="49">
        <f t="shared" si="95"/>
        <v>-40.71428571428541</v>
      </c>
      <c r="R152" s="425">
        <f t="shared" si="96"/>
        <v>0.67428571428571671</v>
      </c>
      <c r="S152" s="507"/>
      <c r="T152" s="261">
        <v>0.76249999999999996</v>
      </c>
      <c r="U152" s="63">
        <v>0.77222222222222214</v>
      </c>
      <c r="V152" s="422">
        <v>5</v>
      </c>
      <c r="W152" s="418">
        <f t="shared" si="100"/>
        <v>13.99999999999995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-488.57142857142492</v>
      </c>
      <c r="AG152" s="125">
        <f t="shared" si="62"/>
        <v>0.67428571428571671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877</v>
      </c>
      <c r="H153" s="84">
        <f t="shared" si="97"/>
        <v>16592.84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1948.8888888888841</v>
      </c>
      <c r="O153" s="47">
        <f t="shared" si="99"/>
        <v>389.77777777777681</v>
      </c>
      <c r="P153" s="48">
        <f t="shared" si="94"/>
        <v>0</v>
      </c>
      <c r="Q153" s="49">
        <f t="shared" si="95"/>
        <v>-50.222222222223195</v>
      </c>
      <c r="R153" s="425">
        <f t="shared" si="96"/>
        <v>0.88585858585858368</v>
      </c>
      <c r="S153" s="507"/>
      <c r="T153" s="261">
        <v>0.77569444444444435</v>
      </c>
      <c r="U153" s="63">
        <v>0.7944444444444444</v>
      </c>
      <c r="V153" s="422">
        <v>5</v>
      </c>
      <c r="W153" s="418">
        <f t="shared" si="100"/>
        <v>27.000000000000064</v>
      </c>
      <c r="X153" s="219"/>
      <c r="Y153" s="219"/>
      <c r="Z153" s="217"/>
      <c r="AA153" s="217"/>
      <c r="AB153" s="447"/>
      <c r="AC153" s="447"/>
      <c r="AD153" s="221">
        <v>1</v>
      </c>
      <c r="AE153" s="221"/>
      <c r="AF153" s="48">
        <f t="shared" si="61"/>
        <v>-251.11111111111586</v>
      </c>
      <c r="AG153" s="125">
        <f t="shared" si="62"/>
        <v>0.88585858585858368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782</v>
      </c>
      <c r="H154" s="84">
        <f t="shared" si="97"/>
        <v>13849.220000000001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1876.7999999999947</v>
      </c>
      <c r="O154" s="47">
        <f t="shared" si="99"/>
        <v>375.35999999999893</v>
      </c>
      <c r="P154" s="48">
        <f t="shared" si="94"/>
        <v>0</v>
      </c>
      <c r="Q154" s="49">
        <f t="shared" si="95"/>
        <v>-64.640000000001066</v>
      </c>
      <c r="R154" s="425">
        <f t="shared" si="96"/>
        <v>0.85309090909090668</v>
      </c>
      <c r="S154" s="507"/>
      <c r="T154" s="261">
        <v>0.79791666666666661</v>
      </c>
      <c r="U154" s="63">
        <v>0.81527777777777777</v>
      </c>
      <c r="V154" s="422">
        <v>5</v>
      </c>
      <c r="W154" s="418">
        <f t="shared" si="100"/>
        <v>25.000000000000071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-323.20000000000528</v>
      </c>
      <c r="AG154" s="125">
        <f t="shared" si="62"/>
        <v>0.85309090909090668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1468.8670872834696</v>
      </c>
      <c r="O160" s="270">
        <f t="shared" si="101"/>
        <v>189.10992923129425</v>
      </c>
      <c r="P160" s="65">
        <f t="shared" ref="P160:P163" si="102">M160-J160</f>
        <v>-0.28571428571428648</v>
      </c>
      <c r="Q160" s="74">
        <f t="shared" ref="Q160:Q163" si="103">O160-L160</f>
        <v>-37.794832673467653</v>
      </c>
      <c r="R160" s="271">
        <f>O160/L160</f>
        <v>0.83343305642333243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0</v>
      </c>
      <c r="AF160" s="65">
        <f t="shared" si="61"/>
        <v>-373.99005557367332</v>
      </c>
      <c r="AG160" s="129">
        <f t="shared" si="62"/>
        <v>0.79705965976622384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299</v>
      </c>
      <c r="E161" s="83"/>
      <c r="F161" s="349">
        <v>34.229999999999997</v>
      </c>
      <c r="G161" s="57">
        <v>2764</v>
      </c>
      <c r="H161" s="84">
        <f t="shared" ref="H161:H170" si="104">F161*G161</f>
        <v>94611.719999999987</v>
      </c>
      <c r="I161" s="43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5" si="105">G161/W161*60</f>
        <v>2211.1999999999994</v>
      </c>
      <c r="O161" s="86">
        <f t="shared" ref="O161:O165" si="106">N161/M161</f>
        <v>170.09230769230766</v>
      </c>
      <c r="P161" s="54">
        <f t="shared" si="102"/>
        <v>0</v>
      </c>
      <c r="Q161" s="88">
        <f t="shared" si="103"/>
        <v>-2.9846153846154095</v>
      </c>
      <c r="R161" s="428">
        <f t="shared" ref="R161:R163" si="107">O161/L161</f>
        <v>0.98275555555555538</v>
      </c>
      <c r="S161" s="468">
        <f>R173</f>
        <v>0.91290566437294496</v>
      </c>
      <c r="T161" s="89">
        <v>0.16666666666666666</v>
      </c>
      <c r="U161" s="89">
        <v>0.21875</v>
      </c>
      <c r="V161" s="435">
        <v>5</v>
      </c>
      <c r="W161" s="90">
        <f t="shared" ref="W161:W172" si="108">(U161-T161)*24*60</f>
        <v>75.000000000000014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-38.800000000000637</v>
      </c>
      <c r="AG161" s="428">
        <f t="shared" si="62"/>
        <v>0.98275555555555527</v>
      </c>
      <c r="AH161" s="468">
        <f>AG173</f>
        <v>0.91715870392628229</v>
      </c>
    </row>
    <row r="162" spans="1:36" ht="19.149999999999999" customHeight="1">
      <c r="A162" s="467"/>
      <c r="B162" s="121" t="s">
        <v>118</v>
      </c>
      <c r="C162" s="121"/>
      <c r="D162" s="82" t="s">
        <v>216</v>
      </c>
      <c r="E162" s="83"/>
      <c r="F162" s="349">
        <v>35.83</v>
      </c>
      <c r="G162" s="57">
        <v>843.2</v>
      </c>
      <c r="H162" s="84">
        <f t="shared" si="104"/>
        <v>30211.856</v>
      </c>
      <c r="I162" s="435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2108.0000000000009</v>
      </c>
      <c r="O162" s="86">
        <f t="shared" si="106"/>
        <v>191.63636363636371</v>
      </c>
      <c r="P162" s="54">
        <f t="shared" si="102"/>
        <v>0</v>
      </c>
      <c r="Q162" s="88">
        <f t="shared" si="103"/>
        <v>-12.909090909090821</v>
      </c>
      <c r="R162" s="428">
        <f t="shared" si="107"/>
        <v>0.93688888888888933</v>
      </c>
      <c r="S162" s="468"/>
      <c r="T162" s="89">
        <v>0.23472222222222222</v>
      </c>
      <c r="U162" s="89">
        <v>0.25138888888888888</v>
      </c>
      <c r="V162" s="435">
        <v>23</v>
      </c>
      <c r="W162" s="90">
        <f t="shared" si="108"/>
        <v>23.999999999999993</v>
      </c>
      <c r="X162" s="96">
        <v>0.22361111111111109</v>
      </c>
      <c r="Y162" s="96">
        <v>0.23333333333333331</v>
      </c>
      <c r="Z162" s="54"/>
      <c r="AA162" s="54"/>
      <c r="AB162" s="447"/>
      <c r="AC162" s="447"/>
      <c r="AD162" s="435"/>
      <c r="AE162" s="435"/>
      <c r="AF162" s="54">
        <f t="shared" si="61"/>
        <v>-141.99999999999909</v>
      </c>
      <c r="AG162" s="428">
        <f t="shared" si="62"/>
        <v>0.93688888888888933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256</v>
      </c>
      <c r="E163" s="248"/>
      <c r="F163" s="349">
        <v>36.409999999999997</v>
      </c>
      <c r="G163" s="57">
        <v>4158</v>
      </c>
      <c r="H163" s="84">
        <f t="shared" si="104"/>
        <v>151392.78</v>
      </c>
      <c r="I163" s="435"/>
      <c r="J163" s="87">
        <v>10</v>
      </c>
      <c r="K163" s="57">
        <v>2769</v>
      </c>
      <c r="L163" s="86">
        <v>276.89999999999998</v>
      </c>
      <c r="M163" s="87">
        <v>10</v>
      </c>
      <c r="N163" s="57">
        <f t="shared" si="105"/>
        <v>2398.8461538461552</v>
      </c>
      <c r="O163" s="86">
        <f t="shared" si="106"/>
        <v>239.88461538461553</v>
      </c>
      <c r="P163" s="54">
        <f t="shared" si="102"/>
        <v>0</v>
      </c>
      <c r="Q163" s="88">
        <f t="shared" si="103"/>
        <v>-37.015384615384448</v>
      </c>
      <c r="R163" s="428">
        <f t="shared" si="107"/>
        <v>0.86632219351612694</v>
      </c>
      <c r="S163" s="468"/>
      <c r="T163" s="89">
        <v>0.25555555555555554</v>
      </c>
      <c r="U163" s="89">
        <v>0.32777777777777772</v>
      </c>
      <c r="V163" s="435">
        <v>6</v>
      </c>
      <c r="W163" s="90">
        <f t="shared" si="108"/>
        <v>103.99999999999994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-370.15384615384482</v>
      </c>
      <c r="AG163" s="428">
        <f t="shared" si="62"/>
        <v>0.86632219351612683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1782</v>
      </c>
      <c r="H164" s="84">
        <f t="shared" si="104"/>
        <v>64882.619999999995</v>
      </c>
      <c r="I164" s="435">
        <v>1</v>
      </c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2376</v>
      </c>
      <c r="O164" s="86">
        <f t="shared" si="106"/>
        <v>237.6</v>
      </c>
      <c r="P164" s="54">
        <f>M164-J164</f>
        <v>0</v>
      </c>
      <c r="Q164" s="88">
        <f>O164-L164</f>
        <v>-39.299999999999983</v>
      </c>
      <c r="R164" s="428">
        <f>O164/L164</f>
        <v>0.85807150595882997</v>
      </c>
      <c r="S164" s="468"/>
      <c r="T164" s="89">
        <v>0.36874999999999991</v>
      </c>
      <c r="U164" s="89">
        <v>0.39999999999999991</v>
      </c>
      <c r="V164" s="435">
        <v>6</v>
      </c>
      <c r="W164" s="90">
        <f t="shared" si="108"/>
        <v>45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-393</v>
      </c>
      <c r="AG164" s="428">
        <f>N164/K164</f>
        <v>0.85807150595882986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216</v>
      </c>
      <c r="E165" s="83"/>
      <c r="F165" s="346">
        <v>35.83</v>
      </c>
      <c r="G165" s="57">
        <v>3372.8</v>
      </c>
      <c r="H165" s="84">
        <f t="shared" si="104"/>
        <v>120847.424</v>
      </c>
      <c r="I165" s="435">
        <v>1</v>
      </c>
      <c r="J165" s="87">
        <v>11</v>
      </c>
      <c r="K165" s="57">
        <v>2250</v>
      </c>
      <c r="L165" s="86">
        <v>204.54545454545453</v>
      </c>
      <c r="M165" s="87">
        <v>11</v>
      </c>
      <c r="N165" s="57">
        <f t="shared" si="105"/>
        <v>2176.0000000000005</v>
      </c>
      <c r="O165" s="86">
        <f t="shared" si="106"/>
        <v>197.81818181818187</v>
      </c>
      <c r="P165" s="54">
        <f t="shared" ref="P165" si="109">M165-J165</f>
        <v>0</v>
      </c>
      <c r="Q165" s="88">
        <f t="shared" ref="Q165" si="110">O165-L165</f>
        <v>-6.7272727272726627</v>
      </c>
      <c r="R165" s="428">
        <f t="shared" ref="R165" si="111">O165/L165</f>
        <v>0.96711111111111148</v>
      </c>
      <c r="S165" s="468"/>
      <c r="T165" s="89">
        <v>0.41527777777777769</v>
      </c>
      <c r="U165" s="89">
        <v>0.47986111111111102</v>
      </c>
      <c r="V165" s="435">
        <v>22</v>
      </c>
      <c r="W165" s="90">
        <f t="shared" si="108"/>
        <v>92.999999999999986</v>
      </c>
      <c r="X165" s="96">
        <v>0.40416666666666662</v>
      </c>
      <c r="Y165" s="96">
        <v>0.41388888888888892</v>
      </c>
      <c r="Z165" s="54"/>
      <c r="AA165" s="54"/>
      <c r="AB165" s="447"/>
      <c r="AC165" s="447"/>
      <c r="AD165" s="435"/>
      <c r="AE165" s="435"/>
      <c r="AF165" s="54">
        <f>N165-K165</f>
        <v>-73.999999999999545</v>
      </c>
      <c r="AG165" s="428">
        <f>N165/K165</f>
        <v>0.96711111111111137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</v>
      </c>
      <c r="K173" s="101">
        <v>2457.6</v>
      </c>
      <c r="L173" s="104">
        <v>227.19356643356642</v>
      </c>
      <c r="M173" s="101">
        <f t="shared" ref="M173:O173" si="112">AVERAGE(M161:M172)</f>
        <v>11</v>
      </c>
      <c r="N173" s="101">
        <f t="shared" si="112"/>
        <v>2254.0092307692312</v>
      </c>
      <c r="O173" s="104">
        <f t="shared" si="112"/>
        <v>207.40629370629375</v>
      </c>
      <c r="P173" s="54">
        <f>M173-J173</f>
        <v>0</v>
      </c>
      <c r="Q173" s="88">
        <f>O173-L173</f>
        <v>-19.787272727272665</v>
      </c>
      <c r="R173" s="105">
        <f>O173/L173</f>
        <v>0.91290566437294496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1"/>
        <v>-203.59076923076873</v>
      </c>
      <c r="AG173" s="428">
        <f t="shared" si="62"/>
        <v>0.91715870392628229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 xr:uid="{00000000-0002-0000-23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351</v>
      </c>
      <c r="E3" s="583"/>
      <c r="F3" s="572" t="s">
        <v>3</v>
      </c>
      <c r="G3" s="533"/>
      <c r="H3" s="584">
        <v>276635.59999999998</v>
      </c>
      <c r="I3" s="585"/>
      <c r="J3" s="572" t="s">
        <v>4</v>
      </c>
      <c r="K3" s="533"/>
      <c r="L3" s="577">
        <v>9501773.6083495189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382.03806499718053</v>
      </c>
      <c r="G6" s="574"/>
      <c r="H6" s="552">
        <f>AVERAGE(D13:P13,Q13)</f>
        <v>145.34553070985521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8</v>
      </c>
      <c r="Q6" s="541">
        <v>6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338.50060779004508</v>
      </c>
      <c r="G7" s="545"/>
      <c r="H7" s="546">
        <f>AVERAGE(D14:P14,Q14)</f>
        <v>131.67268348124455</v>
      </c>
      <c r="I7" s="547"/>
      <c r="J7" s="546">
        <f>AVERAGE(D31:E31,G31:H31)</f>
        <v>710.8334740358423</v>
      </c>
      <c r="K7" s="547"/>
      <c r="L7" s="548">
        <f>AVERAGE(K31:M31)</f>
        <v>807.25376623671798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0.90887216404908511</v>
      </c>
      <c r="G8" s="551"/>
      <c r="H8" s="550">
        <f>AVERAGE(D15:O15,P15:Q15)</f>
        <v>0.90131836731729742</v>
      </c>
      <c r="I8" s="551"/>
      <c r="J8" s="550">
        <f>AVERAGE(D32:E32,G32:H32)</f>
        <v>0.94425310378322469</v>
      </c>
      <c r="K8" s="551"/>
      <c r="L8" s="550">
        <f>AVERAGE(K32:M32)</f>
        <v>0.89694862915190887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138.61055211558309</v>
      </c>
      <c r="E13" s="19">
        <v>118.18015978321152</v>
      </c>
      <c r="F13" s="19">
        <v>128.83305152020321</v>
      </c>
      <c r="G13" s="19">
        <v>314.46258503401361</v>
      </c>
      <c r="H13" s="19">
        <v>228.57142857142858</v>
      </c>
      <c r="I13" s="19">
        <v>88.133281733746131</v>
      </c>
      <c r="J13" s="19">
        <v>90.883787901125373</v>
      </c>
      <c r="K13" s="19">
        <v>80.666922275732915</v>
      </c>
      <c r="L13" s="19">
        <v>81.705653021442501</v>
      </c>
      <c r="M13" s="19">
        <v>81.830154088926022</v>
      </c>
      <c r="N13" s="19">
        <v>87.31045329315937</v>
      </c>
      <c r="O13" s="19">
        <v>226.9047619047619</v>
      </c>
      <c r="P13" s="19">
        <v>218.74463869463867</v>
      </c>
      <c r="Q13" s="21">
        <v>150</v>
      </c>
    </row>
    <row r="14" spans="2:17" ht="39.950000000000003" customHeight="1">
      <c r="B14" s="525"/>
      <c r="C14" s="14" t="s">
        <v>42</v>
      </c>
      <c r="D14" s="19">
        <v>127.13188141717924</v>
      </c>
      <c r="E14" s="19">
        <v>103.55011657879481</v>
      </c>
      <c r="F14" s="19">
        <v>111.53201218700144</v>
      </c>
      <c r="G14" s="19">
        <v>286.60165203024434</v>
      </c>
      <c r="H14" s="19">
        <v>221.60976705547336</v>
      </c>
      <c r="I14" s="19">
        <v>77.895370089899686</v>
      </c>
      <c r="J14" s="19">
        <v>79.085752138424098</v>
      </c>
      <c r="K14" s="19">
        <v>69.971098014962095</v>
      </c>
      <c r="L14" s="19">
        <v>74.502104290490593</v>
      </c>
      <c r="M14" s="19">
        <v>73.042270908092632</v>
      </c>
      <c r="N14" s="19">
        <v>79.585612059022154</v>
      </c>
      <c r="O14" s="19">
        <v>190.36220786023159</v>
      </c>
      <c r="P14" s="19">
        <v>201.22440298428637</v>
      </c>
      <c r="Q14" s="9">
        <v>147.32332112332134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0.9171876128966564</v>
      </c>
      <c r="E15" s="10">
        <f t="shared" si="0"/>
        <v>0.87620558957396988</v>
      </c>
      <c r="F15" s="10">
        <f t="shared" si="0"/>
        <v>0.86570962086938785</v>
      </c>
      <c r="G15" s="10">
        <f t="shared" si="0"/>
        <v>0.91140143746908486</v>
      </c>
      <c r="H15" s="10">
        <f t="shared" si="0"/>
        <v>0.96954273086769582</v>
      </c>
      <c r="I15" s="10">
        <f t="shared" si="0"/>
        <v>0.88383603285333745</v>
      </c>
      <c r="J15" s="10">
        <f t="shared" si="0"/>
        <v>0.87018547493270593</v>
      </c>
      <c r="K15" s="10">
        <f t="shared" si="0"/>
        <v>0.86740755740983</v>
      </c>
      <c r="L15" s="10">
        <f t="shared" si="0"/>
        <v>0.91183536922394537</v>
      </c>
      <c r="M15" s="10">
        <f t="shared" si="0"/>
        <v>0.89260825329396953</v>
      </c>
      <c r="N15" s="10">
        <f t="shared" si="0"/>
        <v>0.91152444016984113</v>
      </c>
      <c r="O15" s="10">
        <f t="shared" si="0"/>
        <v>0.83895201785201756</v>
      </c>
      <c r="P15" s="362">
        <f t="shared" si="0"/>
        <v>0.91990553087424443</v>
      </c>
      <c r="Q15" s="11">
        <f t="shared" si="0"/>
        <v>0.98215547415547555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0.47916666666666669</v>
      </c>
      <c r="O16" s="22">
        <v>0.45833333333333331</v>
      </c>
      <c r="P16" s="12">
        <v>0.16666666666666666</v>
      </c>
      <c r="Q16" s="363">
        <v>0.3888888888888889</v>
      </c>
    </row>
    <row r="17" spans="2:23" ht="22.9" customHeight="1">
      <c r="B17" s="528"/>
      <c r="C17" s="360" t="s">
        <v>46</v>
      </c>
      <c r="D17" s="12">
        <v>0.70972222222222225</v>
      </c>
      <c r="E17" s="12">
        <v>0.65624999999999989</v>
      </c>
      <c r="F17" s="12">
        <v>0.65763888888888888</v>
      </c>
      <c r="G17" s="12">
        <v>0.64305555555555549</v>
      </c>
      <c r="H17" s="12">
        <v>0.69861111111111118</v>
      </c>
      <c r="I17" s="12">
        <v>0.73888888888888882</v>
      </c>
      <c r="J17" s="12">
        <v>0.78958333333333308</v>
      </c>
      <c r="K17" s="12">
        <v>0.83819444444444435</v>
      </c>
      <c r="L17" s="12">
        <v>0.95763888888888893</v>
      </c>
      <c r="M17" s="12">
        <v>0.99999999999999989</v>
      </c>
      <c r="N17" s="12">
        <v>0.99166666666666647</v>
      </c>
      <c r="O17" s="22">
        <v>0.81874999999999998</v>
      </c>
      <c r="P17" s="12">
        <v>0.61249999999999982</v>
      </c>
      <c r="Q17" s="363">
        <v>0.51736111111111105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>
        <v>1</v>
      </c>
      <c r="F20" s="365">
        <v>2</v>
      </c>
      <c r="G20" s="365" t="s">
        <v>49</v>
      </c>
      <c r="H20" s="365" t="s">
        <v>49</v>
      </c>
      <c r="I20" s="365" t="s">
        <v>49</v>
      </c>
      <c r="J20" s="365">
        <v>1</v>
      </c>
      <c r="K20" s="365" t="s">
        <v>49</v>
      </c>
      <c r="L20" s="365">
        <v>1</v>
      </c>
      <c r="M20" s="365">
        <v>1</v>
      </c>
      <c r="N20" s="365">
        <v>1</v>
      </c>
      <c r="O20" s="365" t="s">
        <v>49</v>
      </c>
      <c r="P20" s="365">
        <v>1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 t="s">
        <v>49</v>
      </c>
      <c r="G21" s="365">
        <v>1</v>
      </c>
      <c r="H21" s="365">
        <v>1</v>
      </c>
      <c r="I21" s="365">
        <v>1</v>
      </c>
      <c r="J21" s="365">
        <v>2</v>
      </c>
      <c r="K21" s="365" t="s">
        <v>49</v>
      </c>
      <c r="L21" s="365">
        <v>1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18.5</v>
      </c>
      <c r="E22" s="367">
        <v>17.285714285714285</v>
      </c>
      <c r="F22" s="367">
        <v>17</v>
      </c>
      <c r="G22" s="367">
        <v>6</v>
      </c>
      <c r="H22" s="367">
        <v>6.6</v>
      </c>
      <c r="I22" s="367">
        <v>17.399999999999999</v>
      </c>
      <c r="J22" s="367">
        <v>17.888888888888889</v>
      </c>
      <c r="K22" s="367">
        <v>17.777777777777779</v>
      </c>
      <c r="L22" s="367">
        <v>17.5</v>
      </c>
      <c r="M22" s="367">
        <v>18.555555555555557</v>
      </c>
      <c r="N22" s="367">
        <v>17.25</v>
      </c>
      <c r="O22" s="367">
        <v>9.4285714285714288</v>
      </c>
      <c r="P22" s="367">
        <v>11.166666666666666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155.67876344086022</v>
      </c>
      <c r="E31" s="8">
        <v>822.67209524939028</v>
      </c>
      <c r="F31" s="8">
        <v>0</v>
      </c>
      <c r="G31" s="8">
        <v>899.76083019414659</v>
      </c>
      <c r="H31" s="376">
        <v>965.22220725897216</v>
      </c>
      <c r="I31" s="375">
        <v>0</v>
      </c>
      <c r="J31" s="8">
        <v>0</v>
      </c>
      <c r="K31" s="8">
        <v>612.83333333333428</v>
      </c>
      <c r="L31" s="8">
        <v>915.239393935115</v>
      </c>
      <c r="M31" s="376">
        <v>893.68857144170465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0.70763074291300099</v>
      </c>
      <c r="E32" s="10">
        <f t="shared" si="1"/>
        <v>0.99717829727198826</v>
      </c>
      <c r="F32" s="10">
        <f t="shared" si="1"/>
        <v>0</v>
      </c>
      <c r="G32" s="10">
        <f t="shared" si="1"/>
        <v>0.99973425577127395</v>
      </c>
      <c r="H32" s="10">
        <f t="shared" si="1"/>
        <v>1.0724691191766358</v>
      </c>
      <c r="I32" s="375">
        <f t="shared" si="1"/>
        <v>0</v>
      </c>
      <c r="J32" s="10">
        <f t="shared" si="1"/>
        <v>0</v>
      </c>
      <c r="K32" s="10">
        <f t="shared" si="1"/>
        <v>0.68092592592592693</v>
      </c>
      <c r="L32" s="10">
        <f t="shared" si="1"/>
        <v>1.0169326599279056</v>
      </c>
      <c r="M32" s="11">
        <f t="shared" si="1"/>
        <v>0.99298730160189408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2973.3333333333703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0.62847222222222221</v>
      </c>
      <c r="E34" s="12">
        <v>0.36944444444444446</v>
      </c>
      <c r="F34" s="12">
        <v>0</v>
      </c>
      <c r="G34" s="12">
        <v>1053.1034482758657</v>
      </c>
      <c r="H34" s="363">
        <v>0.46875</v>
      </c>
      <c r="I34" s="23">
        <v>0</v>
      </c>
      <c r="J34" s="12">
        <v>0</v>
      </c>
      <c r="K34" s="12">
        <v>0.82638888888888884</v>
      </c>
      <c r="L34" s="12">
        <v>46217.03125</v>
      </c>
      <c r="M34" s="13">
        <v>46217.017361111109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</v>
      </c>
      <c r="H35" s="381">
        <v>3.3333333333333335</v>
      </c>
      <c r="I35" s="382">
        <v>0</v>
      </c>
      <c r="J35" s="380">
        <v>0</v>
      </c>
      <c r="K35" s="380">
        <v>3.6666666666666665</v>
      </c>
      <c r="L35" s="380">
        <v>3.4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24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4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65" activePane="bottomLeft" state="frozen"/>
      <selection pane="bottomLeft" activeCell="M92" sqref="M92"/>
      <selection activeCell="AD24" sqref="AD2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194333.6</v>
      </c>
      <c r="F1" s="421" t="s">
        <v>4</v>
      </c>
      <c r="G1" s="30">
        <f>SUM(H5:H173)</f>
        <v>7916661.5101677012</v>
      </c>
      <c r="H1" s="417" t="s">
        <v>166</v>
      </c>
      <c r="I1" s="31">
        <f>M17+M30+M43+M56+M69+M82+M95+M108+M121+M134+M147+M160+M173</f>
        <v>192.35317460317458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352</v>
      </c>
      <c r="B2" s="446"/>
      <c r="C2" s="420"/>
      <c r="D2" s="420" t="s">
        <v>84</v>
      </c>
      <c r="E2" s="34">
        <f>AVERAGE(O17,O30,O43,O56,O69,O82,O95,O108,O121,O134,O147,O160,O173)</f>
        <v>130.46878827800788</v>
      </c>
      <c r="F2" s="35" t="s">
        <v>85</v>
      </c>
      <c r="G2" s="36">
        <f>G1/E1</f>
        <v>40.737481887680261</v>
      </c>
      <c r="H2" s="417" t="s">
        <v>176</v>
      </c>
      <c r="I2" s="417">
        <f>COUNT(I5:I173)</f>
        <v>10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8</v>
      </c>
      <c r="AE2" s="38">
        <f>AE17+AE30+AE43+AE56+AE69+AE82+AE95+AE108+AE121+AE134+AE147+AE160+AE173</f>
        <v>6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6049.89</v>
      </c>
      <c r="H5" s="45">
        <f t="shared" ref="H5:H16" si="0">F5*G5</f>
        <v>228867.33869999999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2" si="1">G5/W5*60</f>
        <v>2326.8807692307696</v>
      </c>
      <c r="O5" s="47">
        <f t="shared" ref="O5:O12" si="2">N5/M5</f>
        <v>116.34403846153847</v>
      </c>
      <c r="P5" s="48">
        <f t="shared" ref="P5:P12" si="3">M5-J5</f>
        <v>0</v>
      </c>
      <c r="Q5" s="49">
        <f t="shared" ref="Q5:Q12" si="4">O5-L5</f>
        <v>-3.6559615384615256</v>
      </c>
      <c r="R5" s="425">
        <f t="shared" ref="R5:R12" si="5">O5/L5</f>
        <v>0.96953365384615398</v>
      </c>
      <c r="S5" s="459">
        <f>R17</f>
        <v>0.9171876128966564</v>
      </c>
      <c r="T5" s="89">
        <v>0.25</v>
      </c>
      <c r="U5" s="89">
        <v>0.35833333333333334</v>
      </c>
      <c r="V5" s="421">
        <v>5</v>
      </c>
      <c r="W5" s="418">
        <f>(U5-T5)*24*60</f>
        <v>156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-73.119230769230398</v>
      </c>
      <c r="AG5" s="425">
        <f t="shared" ref="AG5:AG70" si="7">N5/K5</f>
        <v>0.96953365384615398</v>
      </c>
      <c r="AH5" s="459">
        <f>AG17</f>
        <v>0.91778061243255538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3307</v>
      </c>
      <c r="H6" s="45">
        <f t="shared" si="0"/>
        <v>136942.87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2204.666666666667</v>
      </c>
      <c r="O6" s="47">
        <f t="shared" si="2"/>
        <v>116.03508771929826</v>
      </c>
      <c r="P6" s="48">
        <f t="shared" si="3"/>
        <v>0</v>
      </c>
      <c r="Q6" s="49">
        <f t="shared" si="4"/>
        <v>-19.280701754385959</v>
      </c>
      <c r="R6" s="425">
        <f t="shared" si="5"/>
        <v>0.85751328925191239</v>
      </c>
      <c r="S6" s="459"/>
      <c r="T6" s="89">
        <v>0.37430555555555556</v>
      </c>
      <c r="U6" s="89">
        <v>0.43680555555555556</v>
      </c>
      <c r="V6" s="421">
        <v>23</v>
      </c>
      <c r="W6" s="418">
        <f t="shared" ref="W6:W17" si="8">(U6-T6)*24*60</f>
        <v>90</v>
      </c>
      <c r="X6" s="53">
        <v>0.36249999999999999</v>
      </c>
      <c r="Y6" s="53">
        <v>0.37361111111111112</v>
      </c>
      <c r="Z6" s="54"/>
      <c r="AA6" s="54"/>
      <c r="AB6" s="447"/>
      <c r="AC6" s="447"/>
      <c r="AD6" s="435"/>
      <c r="AE6" s="435"/>
      <c r="AF6" s="48">
        <f t="shared" si="6"/>
        <v>-366.33333333333303</v>
      </c>
      <c r="AG6" s="425">
        <f t="shared" si="7"/>
        <v>0.8575132892519125</v>
      </c>
      <c r="AH6" s="459"/>
    </row>
    <row r="7" spans="1:34" ht="19.149999999999999" customHeight="1">
      <c r="A7" s="457"/>
      <c r="B7" s="40" t="s">
        <v>193</v>
      </c>
      <c r="C7" s="41"/>
      <c r="D7" s="42" t="s">
        <v>197</v>
      </c>
      <c r="E7" s="43"/>
      <c r="F7" s="343">
        <v>38.99</v>
      </c>
      <c r="G7" s="44">
        <v>1042</v>
      </c>
      <c r="H7" s="45">
        <f t="shared" si="0"/>
        <v>40627.58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2315.5555555555566</v>
      </c>
      <c r="O7" s="47">
        <f t="shared" si="2"/>
        <v>128.64197530864203</v>
      </c>
      <c r="P7" s="48">
        <f t="shared" si="3"/>
        <v>0</v>
      </c>
      <c r="Q7" s="49">
        <f t="shared" si="4"/>
        <v>-14.191358024691311</v>
      </c>
      <c r="R7" s="425">
        <f t="shared" si="5"/>
        <v>0.90064393448290803</v>
      </c>
      <c r="S7" s="459"/>
      <c r="T7" s="89">
        <v>0.44236111111111109</v>
      </c>
      <c r="U7" s="89">
        <v>0.46111111111111108</v>
      </c>
      <c r="V7" s="421">
        <v>8</v>
      </c>
      <c r="W7" s="418">
        <f t="shared" si="8"/>
        <v>26.999999999999986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-255.44444444444343</v>
      </c>
      <c r="AG7" s="425">
        <f t="shared" si="7"/>
        <v>0.90064393448290803</v>
      </c>
      <c r="AH7" s="459"/>
    </row>
    <row r="8" spans="1:34" ht="19.149999999999999" customHeight="1">
      <c r="A8" s="457"/>
      <c r="B8" s="40" t="s">
        <v>193</v>
      </c>
      <c r="C8" s="41"/>
      <c r="D8" s="42" t="s">
        <v>196</v>
      </c>
      <c r="E8" s="43"/>
      <c r="F8" s="343">
        <v>35.89</v>
      </c>
      <c r="G8" s="44">
        <v>3090.56</v>
      </c>
      <c r="H8" s="45">
        <f t="shared" si="0"/>
        <v>110920.19839999999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2377.3538461538446</v>
      </c>
      <c r="O8" s="47">
        <f t="shared" si="2"/>
        <v>132.0752136752136</v>
      </c>
      <c r="P8" s="48">
        <f t="shared" si="3"/>
        <v>0</v>
      </c>
      <c r="Q8" s="49">
        <f t="shared" si="4"/>
        <v>-10.758119658119739</v>
      </c>
      <c r="R8" s="425">
        <f t="shared" si="5"/>
        <v>0.92468060916135542</v>
      </c>
      <c r="S8" s="459"/>
      <c r="T8" s="89">
        <v>0.50138888888888888</v>
      </c>
      <c r="U8" s="89">
        <v>0.55555555555555558</v>
      </c>
      <c r="V8" s="421">
        <v>5</v>
      </c>
      <c r="W8" s="418">
        <f t="shared" si="8"/>
        <v>78.000000000000043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-193.64615384615536</v>
      </c>
      <c r="AG8" s="425">
        <f t="shared" si="7"/>
        <v>0.92468060916135542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1766</v>
      </c>
      <c r="H9" s="45">
        <f t="shared" si="0"/>
        <v>50966.76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2408.181818181818</v>
      </c>
      <c r="O9" s="47">
        <f t="shared" si="2"/>
        <v>141.65775401069519</v>
      </c>
      <c r="P9" s="48">
        <f t="shared" si="3"/>
        <v>0</v>
      </c>
      <c r="Q9" s="49">
        <f t="shared" si="4"/>
        <v>-9.5775401069518864</v>
      </c>
      <c r="R9" s="425">
        <f t="shared" si="5"/>
        <v>0.93667126339238349</v>
      </c>
      <c r="S9" s="459"/>
      <c r="T9" s="89">
        <v>0.56041666666666667</v>
      </c>
      <c r="U9" s="89">
        <v>0.59097222222222223</v>
      </c>
      <c r="V9" s="421">
        <v>7</v>
      </c>
      <c r="W9" s="418">
        <f t="shared" si="8"/>
        <v>44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-162.81818181818198</v>
      </c>
      <c r="AG9" s="425">
        <f t="shared" si="7"/>
        <v>0.93667126339238349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3133</v>
      </c>
      <c r="H10" s="45">
        <f t="shared" si="0"/>
        <v>97467.63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2506.3999999999983</v>
      </c>
      <c r="O10" s="47">
        <f t="shared" si="2"/>
        <v>139.24444444444435</v>
      </c>
      <c r="P10" s="48">
        <f t="shared" si="3"/>
        <v>0</v>
      </c>
      <c r="Q10" s="49">
        <f t="shared" si="4"/>
        <v>-14.588888888888988</v>
      </c>
      <c r="R10" s="425">
        <f t="shared" si="5"/>
        <v>0.90516431924882568</v>
      </c>
      <c r="S10" s="460"/>
      <c r="T10" s="89">
        <v>0.60694444444444451</v>
      </c>
      <c r="U10" s="89">
        <v>0.65902777777777788</v>
      </c>
      <c r="V10" s="421">
        <v>23</v>
      </c>
      <c r="W10" s="418">
        <f t="shared" si="8"/>
        <v>75.000000000000057</v>
      </c>
      <c r="X10" s="53">
        <v>0.59583333333333333</v>
      </c>
      <c r="Y10" s="53">
        <v>0.60555555555555551</v>
      </c>
      <c r="Z10" s="54"/>
      <c r="AA10" s="54"/>
      <c r="AB10" s="447"/>
      <c r="AC10" s="447"/>
      <c r="AD10" s="435"/>
      <c r="AE10" s="435"/>
      <c r="AF10" s="48">
        <f t="shared" si="6"/>
        <v>-262.60000000000173</v>
      </c>
      <c r="AG10" s="425">
        <f t="shared" si="7"/>
        <v>0.90516431924882568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194</v>
      </c>
      <c r="E11" s="43"/>
      <c r="F11" s="343">
        <v>37.83</v>
      </c>
      <c r="G11" s="44">
        <v>1807.1100000000001</v>
      </c>
      <c r="H11" s="45">
        <f t="shared" si="0"/>
        <v>68362.971300000005</v>
      </c>
      <c r="I11" s="418"/>
      <c r="J11" s="46">
        <v>20</v>
      </c>
      <c r="K11" s="44">
        <v>2400</v>
      </c>
      <c r="L11" s="47">
        <v>120</v>
      </c>
      <c r="M11" s="419">
        <v>20</v>
      </c>
      <c r="N11" s="44">
        <f t="shared" si="1"/>
        <v>2306.9489361702131</v>
      </c>
      <c r="O11" s="47">
        <f t="shared" si="2"/>
        <v>115.34744680851065</v>
      </c>
      <c r="P11" s="48">
        <f t="shared" si="3"/>
        <v>0</v>
      </c>
      <c r="Q11" s="49">
        <f t="shared" si="4"/>
        <v>-4.6525531914893463</v>
      </c>
      <c r="R11" s="425">
        <f t="shared" si="5"/>
        <v>0.96122872340425547</v>
      </c>
      <c r="S11" s="460"/>
      <c r="T11" s="89">
        <v>0.66458333333333341</v>
      </c>
      <c r="U11" s="89">
        <v>0.6972222222222223</v>
      </c>
      <c r="V11" s="421">
        <v>8</v>
      </c>
      <c r="W11" s="418">
        <f t="shared" si="8"/>
        <v>46.999999999999993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-93.051063829786926</v>
      </c>
      <c r="AG11" s="425">
        <f t="shared" si="7"/>
        <v>0.96122872340425547</v>
      </c>
      <c r="AH11" s="460"/>
    </row>
    <row r="12" spans="1:34" ht="19.149999999999999" customHeight="1">
      <c r="A12" s="458"/>
      <c r="B12" s="40" t="s">
        <v>193</v>
      </c>
      <c r="C12" s="41"/>
      <c r="D12" s="59" t="s">
        <v>196</v>
      </c>
      <c r="E12" s="43"/>
      <c r="F12" s="343">
        <v>35.89</v>
      </c>
      <c r="G12" s="44">
        <v>421.44</v>
      </c>
      <c r="H12" s="45">
        <f t="shared" si="0"/>
        <v>15125.481600000001</v>
      </c>
      <c r="I12" s="418"/>
      <c r="J12" s="46">
        <v>18</v>
      </c>
      <c r="K12" s="44">
        <v>2571</v>
      </c>
      <c r="L12" s="47">
        <v>142.83333333333334</v>
      </c>
      <c r="M12" s="419">
        <v>18</v>
      </c>
      <c r="N12" s="44">
        <f t="shared" si="1"/>
        <v>2298.7636363636443</v>
      </c>
      <c r="O12" s="47">
        <f t="shared" si="2"/>
        <v>127.70909090909134</v>
      </c>
      <c r="P12" s="48">
        <f t="shared" si="3"/>
        <v>0</v>
      </c>
      <c r="Q12" s="49">
        <f t="shared" si="4"/>
        <v>-15.124242424241999</v>
      </c>
      <c r="R12" s="425">
        <f t="shared" si="5"/>
        <v>0.89411265513949589</v>
      </c>
      <c r="S12" s="460"/>
      <c r="T12" s="89">
        <v>0.70208333333333339</v>
      </c>
      <c r="U12" s="89">
        <v>0.70972222222222225</v>
      </c>
      <c r="V12" s="421">
        <v>7</v>
      </c>
      <c r="W12" s="418">
        <f t="shared" si="8"/>
        <v>10.999999999999961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-272.23636363635569</v>
      </c>
      <c r="AG12" s="425">
        <f t="shared" si="7"/>
        <v>0.894112655139496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18.5</v>
      </c>
      <c r="K17" s="70">
        <v>2553</v>
      </c>
      <c r="L17" s="73">
        <v>138.61055211558309</v>
      </c>
      <c r="M17" s="70">
        <f t="shared" ref="M17:O17" si="9">AVERAGE(M5:M16)</f>
        <v>18.5</v>
      </c>
      <c r="N17" s="70">
        <f t="shared" si="9"/>
        <v>2343.0939035403139</v>
      </c>
      <c r="O17" s="73">
        <f t="shared" si="9"/>
        <v>127.13188141717924</v>
      </c>
      <c r="P17" s="65">
        <f t="shared" ref="P17:P24" si="10">M17-J17</f>
        <v>0</v>
      </c>
      <c r="Q17" s="74">
        <f t="shared" ref="Q17:Q24" si="11">O17-L17</f>
        <v>-11.478670698403846</v>
      </c>
      <c r="R17" s="75">
        <f>O17/L17</f>
        <v>0.9171876128966564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0</v>
      </c>
      <c r="AF17" s="65">
        <f t="shared" si="6"/>
        <v>-209.90609645968607</v>
      </c>
      <c r="AG17" s="426">
        <f t="shared" si="7"/>
        <v>0.91778061243255538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840</v>
      </c>
      <c r="H18" s="84">
        <f t="shared" ref="H18:H29" si="12">F18*G18</f>
        <v>23100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1482.3529411764707</v>
      </c>
      <c r="O18" s="86">
        <f t="shared" ref="O18:O24" si="14">N18/M18</f>
        <v>123.5294117647059</v>
      </c>
      <c r="P18" s="54">
        <f t="shared" si="10"/>
        <v>0</v>
      </c>
      <c r="Q18" s="88">
        <f t="shared" si="11"/>
        <v>-43.137254901960759</v>
      </c>
      <c r="R18" s="428">
        <f t="shared" ref="R18:R24" si="15">O18/L18</f>
        <v>0.74117647058823544</v>
      </c>
      <c r="S18" s="468">
        <f>R30</f>
        <v>0.87620558957396988</v>
      </c>
      <c r="T18" s="89">
        <v>0.125</v>
      </c>
      <c r="U18" s="89">
        <v>0.14861111111111111</v>
      </c>
      <c r="V18" s="435">
        <v>5</v>
      </c>
      <c r="W18" s="90">
        <f>(U18-T18)*24*60</f>
        <v>34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-517.64705882352928</v>
      </c>
      <c r="AG18" s="92">
        <f t="shared" si="7"/>
        <v>0.74117647058823533</v>
      </c>
      <c r="AH18" s="469">
        <f>AG30</f>
        <v>0.87990294975360839</v>
      </c>
    </row>
    <row r="19" spans="1:34" ht="19.149999999999999" customHeight="1">
      <c r="A19" s="467"/>
      <c r="B19" s="432" t="s">
        <v>193</v>
      </c>
      <c r="C19" s="431"/>
      <c r="D19" s="82" t="s">
        <v>195</v>
      </c>
      <c r="E19" s="83"/>
      <c r="F19" s="343">
        <v>46.93</v>
      </c>
      <c r="G19" s="57">
        <v>2837</v>
      </c>
      <c r="H19" s="84">
        <f t="shared" si="12"/>
        <v>133140.41</v>
      </c>
      <c r="I19" s="435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2182.3076923076919</v>
      </c>
      <c r="O19" s="95">
        <f t="shared" si="14"/>
        <v>103.9194139194139</v>
      </c>
      <c r="P19" s="54">
        <f t="shared" si="10"/>
        <v>0</v>
      </c>
      <c r="Q19" s="88">
        <f t="shared" si="11"/>
        <v>-10.366300366300393</v>
      </c>
      <c r="R19" s="428">
        <f t="shared" si="15"/>
        <v>0.90929487179487156</v>
      </c>
      <c r="S19" s="468"/>
      <c r="T19" s="89">
        <v>0.15347222222222223</v>
      </c>
      <c r="U19" s="89">
        <v>0.2076388888888889</v>
      </c>
      <c r="V19" s="435">
        <v>7</v>
      </c>
      <c r="W19" s="90">
        <f>(U19-T19)*24*60</f>
        <v>78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-217.69230769230808</v>
      </c>
      <c r="AG19" s="425">
        <f t="shared" si="7"/>
        <v>0.90929487179487167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2481</v>
      </c>
      <c r="H20" s="84">
        <f t="shared" si="12"/>
        <v>107030.34</v>
      </c>
      <c r="I20" s="435"/>
      <c r="J20" s="93">
        <v>17</v>
      </c>
      <c r="K20" s="44">
        <v>1500</v>
      </c>
      <c r="L20" s="47">
        <v>88.235294117647058</v>
      </c>
      <c r="M20" s="93">
        <v>16</v>
      </c>
      <c r="N20" s="94">
        <f t="shared" si="13"/>
        <v>1378.3333333333337</v>
      </c>
      <c r="O20" s="95">
        <f t="shared" si="14"/>
        <v>86.145833333333357</v>
      </c>
      <c r="P20" s="54">
        <f t="shared" si="10"/>
        <v>-1</v>
      </c>
      <c r="Q20" s="88">
        <f t="shared" si="11"/>
        <v>-2.089460784313701</v>
      </c>
      <c r="R20" s="428">
        <f t="shared" si="15"/>
        <v>0.97631944444444474</v>
      </c>
      <c r="S20" s="468"/>
      <c r="T20" s="89">
        <v>0.22361111111111112</v>
      </c>
      <c r="U20" s="89">
        <v>0.2986111111111111</v>
      </c>
      <c r="V20" s="435">
        <v>23</v>
      </c>
      <c r="W20" s="90">
        <f t="shared" ref="W20:W29" si="16">(U20-T20)*24*60</f>
        <v>107.99999999999997</v>
      </c>
      <c r="X20" s="96">
        <v>0.21180555555555555</v>
      </c>
      <c r="Y20" s="96">
        <v>0.22222222222222221</v>
      </c>
      <c r="Z20" s="54"/>
      <c r="AA20" s="54"/>
      <c r="AB20" s="447"/>
      <c r="AC20" s="447"/>
      <c r="AD20" s="435"/>
      <c r="AE20" s="435"/>
      <c r="AF20" s="91">
        <f t="shared" si="6"/>
        <v>-121.66666666666629</v>
      </c>
      <c r="AG20" s="92">
        <f t="shared" si="7"/>
        <v>0.91888888888888909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209</v>
      </c>
      <c r="E21" s="43"/>
      <c r="F21" s="343">
        <v>49.91</v>
      </c>
      <c r="G21" s="44">
        <v>3204.08</v>
      </c>
      <c r="H21" s="84">
        <f t="shared" si="12"/>
        <v>159915.63279999999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1403.2467153284672</v>
      </c>
      <c r="O21" s="95">
        <f t="shared" si="14"/>
        <v>82.54392443108631</v>
      </c>
      <c r="P21" s="54">
        <f t="shared" si="10"/>
        <v>0</v>
      </c>
      <c r="Q21" s="88">
        <f t="shared" si="11"/>
        <v>-9.5148990983254578</v>
      </c>
      <c r="R21" s="428">
        <f t="shared" si="15"/>
        <v>0.89664326858049026</v>
      </c>
      <c r="S21" s="468"/>
      <c r="T21" s="89">
        <v>0.3034722222222222</v>
      </c>
      <c r="U21" s="89">
        <v>0.39861111111111108</v>
      </c>
      <c r="V21" s="435">
        <v>7</v>
      </c>
      <c r="W21" s="90">
        <f t="shared" si="16"/>
        <v>137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-161.75328467153281</v>
      </c>
      <c r="AG21" s="425">
        <f t="shared" si="7"/>
        <v>0.89664326858049026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208</v>
      </c>
      <c r="E22" s="43"/>
      <c r="F22" s="343">
        <v>44.3</v>
      </c>
      <c r="G22" s="44">
        <v>2694</v>
      </c>
      <c r="H22" s="84">
        <f t="shared" si="12"/>
        <v>119344.2</v>
      </c>
      <c r="I22" s="421"/>
      <c r="J22" s="85">
        <v>18</v>
      </c>
      <c r="K22" s="57">
        <v>1565</v>
      </c>
      <c r="L22" s="86">
        <v>86.944444444444443</v>
      </c>
      <c r="M22" s="93">
        <v>18</v>
      </c>
      <c r="N22" s="94">
        <f t="shared" si="13"/>
        <v>1430.4424778761061</v>
      </c>
      <c r="O22" s="95">
        <f t="shared" si="14"/>
        <v>79.469026548672559</v>
      </c>
      <c r="P22" s="54">
        <f t="shared" si="10"/>
        <v>0</v>
      </c>
      <c r="Q22" s="88">
        <f t="shared" si="11"/>
        <v>-7.4754178957718835</v>
      </c>
      <c r="R22" s="428">
        <f t="shared" si="15"/>
        <v>0.91402075263648952</v>
      </c>
      <c r="S22" s="468"/>
      <c r="T22" s="89">
        <v>0.4145833333333333</v>
      </c>
      <c r="U22" s="89">
        <v>0.49305555555555552</v>
      </c>
      <c r="V22" s="435">
        <v>23</v>
      </c>
      <c r="W22" s="90">
        <f t="shared" si="16"/>
        <v>113</v>
      </c>
      <c r="X22" s="96">
        <v>0.40277777777777773</v>
      </c>
      <c r="Y22" s="96">
        <v>0.41388888888888892</v>
      </c>
      <c r="Z22" s="54"/>
      <c r="AA22" s="54"/>
      <c r="AB22" s="447"/>
      <c r="AC22" s="447"/>
      <c r="AD22" s="435"/>
      <c r="AE22" s="435"/>
      <c r="AF22" s="91">
        <f t="shared" si="6"/>
        <v>-134.55752212389393</v>
      </c>
      <c r="AG22" s="92">
        <f t="shared" si="7"/>
        <v>0.91402075263648952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4221</v>
      </c>
      <c r="H23" s="84">
        <f t="shared" si="12"/>
        <v>162424.07999999999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2482.9411764705892</v>
      </c>
      <c r="O23" s="95">
        <f t="shared" si="14"/>
        <v>130.68111455108365</v>
      </c>
      <c r="P23" s="54">
        <f t="shared" si="10"/>
        <v>0</v>
      </c>
      <c r="Q23" s="88">
        <f t="shared" si="11"/>
        <v>-15.055727554179498</v>
      </c>
      <c r="R23" s="428">
        <f t="shared" si="15"/>
        <v>0.8966923714231092</v>
      </c>
      <c r="S23" s="468"/>
      <c r="T23" s="89">
        <v>0.53472222222222221</v>
      </c>
      <c r="U23" s="89">
        <v>0.60555555555555551</v>
      </c>
      <c r="V23" s="435">
        <v>7</v>
      </c>
      <c r="W23" s="90">
        <f t="shared" si="16"/>
        <v>101.99999999999996</v>
      </c>
      <c r="X23" s="96"/>
      <c r="Y23" s="96"/>
      <c r="Z23" s="54"/>
      <c r="AA23" s="54"/>
      <c r="AB23" s="447"/>
      <c r="AC23" s="447"/>
      <c r="AD23" s="435">
        <v>1</v>
      </c>
      <c r="AE23" s="435"/>
      <c r="AF23" s="48">
        <f t="shared" si="6"/>
        <v>-286.0588235294108</v>
      </c>
      <c r="AG23" s="425">
        <f t="shared" si="7"/>
        <v>0.89669237142310909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1814</v>
      </c>
      <c r="H24" s="84">
        <f t="shared" si="12"/>
        <v>66628.22</v>
      </c>
      <c r="I24" s="421">
        <v>1</v>
      </c>
      <c r="J24" s="93">
        <v>18</v>
      </c>
      <c r="K24" s="44">
        <v>2400</v>
      </c>
      <c r="L24" s="47">
        <v>133.33333333333334</v>
      </c>
      <c r="M24" s="93">
        <v>18</v>
      </c>
      <c r="N24" s="94">
        <f t="shared" si="13"/>
        <v>2134.1176470588243</v>
      </c>
      <c r="O24" s="95">
        <f t="shared" si="14"/>
        <v>118.56209150326802</v>
      </c>
      <c r="P24" s="54">
        <f t="shared" si="10"/>
        <v>0</v>
      </c>
      <c r="Q24" s="88">
        <f t="shared" si="11"/>
        <v>-14.771241830065321</v>
      </c>
      <c r="R24" s="428">
        <f t="shared" si="15"/>
        <v>0.88921568627451009</v>
      </c>
      <c r="S24" s="468"/>
      <c r="T24" s="89">
        <v>0.62083333333333324</v>
      </c>
      <c r="U24" s="89">
        <v>0.65624999999999989</v>
      </c>
      <c r="V24" s="435">
        <v>22</v>
      </c>
      <c r="W24" s="90">
        <f t="shared" si="16"/>
        <v>50.999999999999979</v>
      </c>
      <c r="X24" s="96">
        <v>0.60972222222222217</v>
      </c>
      <c r="Y24" s="96">
        <v>0.61944444444444446</v>
      </c>
      <c r="Z24" s="54"/>
      <c r="AA24" s="54"/>
      <c r="AB24" s="447"/>
      <c r="AC24" s="447"/>
      <c r="AD24" s="435"/>
      <c r="AE24" s="435"/>
      <c r="AF24" s="91">
        <f t="shared" si="6"/>
        <v>-265.88235294117567</v>
      </c>
      <c r="AG24" s="92">
        <f t="shared" si="7"/>
        <v>0.88921568627451009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17.428571428571427</v>
      </c>
      <c r="K30" s="101">
        <v>2028.4285714285713</v>
      </c>
      <c r="L30" s="104">
        <v>118.18015978321152</v>
      </c>
      <c r="M30" s="101">
        <f t="shared" ref="M30:O30" si="17">AVERAGE(M18:M29)</f>
        <v>17.285714285714285</v>
      </c>
      <c r="N30" s="101">
        <f t="shared" si="17"/>
        <v>1784.8202833644978</v>
      </c>
      <c r="O30" s="104">
        <f t="shared" si="17"/>
        <v>103.55011657879481</v>
      </c>
      <c r="P30" s="54">
        <f t="shared" ref="P30:P37" si="18">M30-J30</f>
        <v>-0.14285714285714235</v>
      </c>
      <c r="Q30" s="88">
        <f t="shared" ref="Q30:Q37" si="19">O30-L30</f>
        <v>-14.630043204416708</v>
      </c>
      <c r="R30" s="105">
        <f t="shared" ref="R30:R37" si="20">O30/L30</f>
        <v>0.87620558957396988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0</v>
      </c>
      <c r="AF30" s="108">
        <f t="shared" si="6"/>
        <v>-243.60828806407358</v>
      </c>
      <c r="AG30" s="109">
        <f t="shared" ref="AG30" si="21">N30/K30</f>
        <v>0.87990294975360839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1803</v>
      </c>
      <c r="H31" s="112">
        <f t="shared" ref="H31:H40" si="22">F31*G31</f>
        <v>47779.5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1523.6619718309862</v>
      </c>
      <c r="O31" s="115">
        <f t="shared" ref="O31:O37" si="24">N31/M31</f>
        <v>126.97183098591552</v>
      </c>
      <c r="P31" s="116">
        <f t="shared" si="18"/>
        <v>0</v>
      </c>
      <c r="Q31" s="117">
        <f t="shared" si="19"/>
        <v>-39.69483568075114</v>
      </c>
      <c r="R31" s="429">
        <f t="shared" si="20"/>
        <v>0.76183098591549314</v>
      </c>
      <c r="S31" s="477">
        <f>R43</f>
        <v>0.86570962086938785</v>
      </c>
      <c r="T31" s="118">
        <v>0.125</v>
      </c>
      <c r="U31" s="118">
        <v>0.17430555555555555</v>
      </c>
      <c r="V31" s="142">
        <v>5</v>
      </c>
      <c r="W31" s="119">
        <f t="shared" ref="W31:W42" si="25">(U31-T31)*24*60</f>
        <v>70.999999999999986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-476.3380281690138</v>
      </c>
      <c r="AG31" s="120">
        <f t="shared" si="7"/>
        <v>0.76183098591549314</v>
      </c>
      <c r="AH31" s="473">
        <f>AG43</f>
        <v>0.86835837973303365</v>
      </c>
    </row>
    <row r="32" spans="1:34" ht="19.149999999999999" customHeight="1">
      <c r="A32" s="476"/>
      <c r="B32" s="121" t="s">
        <v>118</v>
      </c>
      <c r="C32" s="122"/>
      <c r="D32" s="42" t="s">
        <v>215</v>
      </c>
      <c r="E32" s="43"/>
      <c r="F32" s="343">
        <v>34.229999999999997</v>
      </c>
      <c r="G32" s="134">
        <v>3625</v>
      </c>
      <c r="H32" s="84">
        <f t="shared" si="22"/>
        <v>124083.74999999999</v>
      </c>
      <c r="I32" s="41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2111.6504854368932</v>
      </c>
      <c r="O32" s="47">
        <f t="shared" si="24"/>
        <v>162.43465272591487</v>
      </c>
      <c r="P32" s="116">
        <f t="shared" si="18"/>
        <v>0</v>
      </c>
      <c r="Q32" s="49">
        <f t="shared" si="19"/>
        <v>-10.642270351008193</v>
      </c>
      <c r="R32" s="425">
        <f t="shared" si="20"/>
        <v>0.9385113268608416</v>
      </c>
      <c r="S32" s="468"/>
      <c r="T32" s="89">
        <v>0.17916666666666667</v>
      </c>
      <c r="U32" s="89">
        <v>0.25069444444444444</v>
      </c>
      <c r="V32" s="142">
        <v>7</v>
      </c>
      <c r="W32" s="90">
        <f t="shared" si="25"/>
        <v>103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-138.34951456310682</v>
      </c>
      <c r="AG32" s="425">
        <f t="shared" si="7"/>
        <v>0.93851132686084138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217</v>
      </c>
      <c r="E33" s="83"/>
      <c r="F33" s="343">
        <v>49.91</v>
      </c>
      <c r="G33" s="134">
        <v>3157.7000000000003</v>
      </c>
      <c r="H33" s="84">
        <f t="shared" si="22"/>
        <v>157600.807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1393.1029411764707</v>
      </c>
      <c r="O33" s="47">
        <f t="shared" si="24"/>
        <v>81.947231833910038</v>
      </c>
      <c r="P33" s="116">
        <f t="shared" si="18"/>
        <v>0</v>
      </c>
      <c r="Q33" s="49">
        <f t="shared" si="19"/>
        <v>-10.11159169550173</v>
      </c>
      <c r="R33" s="425">
        <f t="shared" si="20"/>
        <v>0.89016162375493324</v>
      </c>
      <c r="S33" s="468"/>
      <c r="T33" s="89">
        <v>0.26666666666666666</v>
      </c>
      <c r="U33" s="89">
        <v>0.3611111111111111</v>
      </c>
      <c r="V33" s="142">
        <v>23</v>
      </c>
      <c r="W33" s="90">
        <f t="shared" si="25"/>
        <v>136</v>
      </c>
      <c r="X33" s="123">
        <v>0.25555555555555559</v>
      </c>
      <c r="Y33" s="123">
        <v>0.26527777777777778</v>
      </c>
      <c r="Z33" s="124"/>
      <c r="AA33" s="124"/>
      <c r="AB33" s="447"/>
      <c r="AC33" s="447"/>
      <c r="AD33" s="435"/>
      <c r="AE33" s="435"/>
      <c r="AF33" s="48">
        <f t="shared" si="6"/>
        <v>-171.89705882352928</v>
      </c>
      <c r="AG33" s="125">
        <f t="shared" si="7"/>
        <v>0.89016162375493335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246</v>
      </c>
      <c r="E34" s="83"/>
      <c r="F34" s="343">
        <v>50.67</v>
      </c>
      <c r="G34" s="137">
        <v>3594.73</v>
      </c>
      <c r="H34" s="84">
        <f t="shared" si="22"/>
        <v>182144.96910000002</v>
      </c>
      <c r="I34" s="435"/>
      <c r="J34" s="113">
        <v>19</v>
      </c>
      <c r="K34" s="94">
        <v>1500</v>
      </c>
      <c r="L34" s="95">
        <v>78.94736842105263</v>
      </c>
      <c r="M34" s="149">
        <v>19</v>
      </c>
      <c r="N34" s="44">
        <f t="shared" si="23"/>
        <v>1356.501886792453</v>
      </c>
      <c r="O34" s="47">
        <f t="shared" si="24"/>
        <v>71.394836146971215</v>
      </c>
      <c r="P34" s="116">
        <f t="shared" si="18"/>
        <v>0</v>
      </c>
      <c r="Q34" s="49">
        <f t="shared" si="19"/>
        <v>-7.5525322740814147</v>
      </c>
      <c r="R34" s="425">
        <f t="shared" si="20"/>
        <v>0.90433459119496873</v>
      </c>
      <c r="S34" s="468"/>
      <c r="T34" s="89">
        <v>0.37638888888888888</v>
      </c>
      <c r="U34" s="89">
        <v>0.48680555555555555</v>
      </c>
      <c r="V34" s="137">
        <v>22</v>
      </c>
      <c r="W34" s="90">
        <f t="shared" si="25"/>
        <v>159</v>
      </c>
      <c r="X34" s="123">
        <v>0.36527777777777781</v>
      </c>
      <c r="Y34" s="123">
        <v>0.375</v>
      </c>
      <c r="Z34" s="124"/>
      <c r="AA34" s="124"/>
      <c r="AB34" s="447"/>
      <c r="AC34" s="447"/>
      <c r="AD34" s="435">
        <v>1</v>
      </c>
      <c r="AE34" s="435"/>
      <c r="AF34" s="48">
        <f t="shared" si="6"/>
        <v>-143.49811320754702</v>
      </c>
      <c r="AG34" s="125">
        <f t="shared" si="7"/>
        <v>0.90433459119496862</v>
      </c>
      <c r="AH34" s="459"/>
    </row>
    <row r="35" spans="1:34" ht="19.149999999999999" customHeight="1">
      <c r="A35" s="476"/>
      <c r="B35" s="121" t="s">
        <v>193</v>
      </c>
      <c r="C35" s="41"/>
      <c r="D35" s="150" t="s">
        <v>218</v>
      </c>
      <c r="E35" s="43"/>
      <c r="F35" s="343">
        <v>46.93</v>
      </c>
      <c r="G35" s="137">
        <v>1064</v>
      </c>
      <c r="H35" s="84">
        <f t="shared" si="22"/>
        <v>49933.52</v>
      </c>
      <c r="I35" s="421"/>
      <c r="J35" s="46">
        <v>19</v>
      </c>
      <c r="K35" s="44">
        <v>2400</v>
      </c>
      <c r="L35" s="47">
        <v>126.31578947368421</v>
      </c>
      <c r="M35" s="149">
        <v>19</v>
      </c>
      <c r="N35" s="44">
        <f t="shared" si="23"/>
        <v>2059.3548387096744</v>
      </c>
      <c r="O35" s="47">
        <f t="shared" si="24"/>
        <v>108.38709677419338</v>
      </c>
      <c r="P35" s="116">
        <f t="shared" si="18"/>
        <v>0</v>
      </c>
      <c r="Q35" s="49">
        <f t="shared" si="19"/>
        <v>-17.928692699490824</v>
      </c>
      <c r="R35" s="425">
        <f t="shared" si="20"/>
        <v>0.85806451612903101</v>
      </c>
      <c r="S35" s="468"/>
      <c r="T35" s="89">
        <v>0.52708333333333324</v>
      </c>
      <c r="U35" s="89">
        <v>0.54861111111111105</v>
      </c>
      <c r="V35" s="134">
        <v>5</v>
      </c>
      <c r="W35" s="90">
        <f t="shared" si="25"/>
        <v>31.00000000000005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6"/>
        <v>-340.64516129032563</v>
      </c>
      <c r="AG35" s="120">
        <f t="shared" si="7"/>
        <v>0.85806451612903101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219</v>
      </c>
      <c r="E36" s="83"/>
      <c r="F36" s="343">
        <v>43.96</v>
      </c>
      <c r="G36" s="134">
        <v>1411</v>
      </c>
      <c r="H36" s="84">
        <f t="shared" si="22"/>
        <v>62027.56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2116.4999999999991</v>
      </c>
      <c r="O36" s="47">
        <f t="shared" si="24"/>
        <v>111.39473684210522</v>
      </c>
      <c r="P36" s="116">
        <f t="shared" si="18"/>
        <v>0</v>
      </c>
      <c r="Q36" s="49">
        <f t="shared" si="19"/>
        <v>-14.921052631578988</v>
      </c>
      <c r="R36" s="425">
        <f t="shared" si="20"/>
        <v>0.88187499999999963</v>
      </c>
      <c r="S36" s="468"/>
      <c r="T36" s="89">
        <v>0.55416666666666659</v>
      </c>
      <c r="U36" s="89">
        <v>0.58194444444444438</v>
      </c>
      <c r="V36" s="134">
        <v>8</v>
      </c>
      <c r="W36" s="90">
        <f t="shared" si="25"/>
        <v>40.000000000000014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-283.50000000000091</v>
      </c>
      <c r="AG36" s="425">
        <f t="shared" si="7"/>
        <v>0.88187499999999963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200</v>
      </c>
      <c r="E37" s="83"/>
      <c r="F37" s="343">
        <v>37.799999999999997</v>
      </c>
      <c r="G37" s="134">
        <v>3939.79</v>
      </c>
      <c r="H37" s="84">
        <f t="shared" si="22"/>
        <v>148924.06199999998</v>
      </c>
      <c r="I37" s="435"/>
      <c r="J37" s="46">
        <v>20</v>
      </c>
      <c r="K37" s="44">
        <v>2769</v>
      </c>
      <c r="L37" s="47">
        <v>138.44999999999999</v>
      </c>
      <c r="M37" s="149">
        <v>20</v>
      </c>
      <c r="N37" s="44">
        <f t="shared" si="23"/>
        <v>2363.8739999999971</v>
      </c>
      <c r="O37" s="47">
        <f t="shared" si="24"/>
        <v>118.19369999999985</v>
      </c>
      <c r="P37" s="116">
        <f t="shared" si="18"/>
        <v>0</v>
      </c>
      <c r="Q37" s="49">
        <f t="shared" si="19"/>
        <v>-20.256300000000138</v>
      </c>
      <c r="R37" s="425">
        <f t="shared" si="20"/>
        <v>0.85369230769230664</v>
      </c>
      <c r="S37" s="468"/>
      <c r="T37" s="89">
        <v>0.58819444444444435</v>
      </c>
      <c r="U37" s="89">
        <v>0.65763888888888888</v>
      </c>
      <c r="V37" s="134">
        <v>9</v>
      </c>
      <c r="W37" s="90">
        <f t="shared" si="25"/>
        <v>100.00000000000013</v>
      </c>
      <c r="X37" s="123"/>
      <c r="Y37" s="123"/>
      <c r="Z37" s="124"/>
      <c r="AA37" s="124"/>
      <c r="AB37" s="447"/>
      <c r="AC37" s="447"/>
      <c r="AD37" s="435">
        <v>1</v>
      </c>
      <c r="AE37" s="435"/>
      <c r="AF37" s="48">
        <f t="shared" si="6"/>
        <v>-405.12600000000293</v>
      </c>
      <c r="AG37" s="125">
        <f t="shared" si="7"/>
        <v>0.85369230769230664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</v>
      </c>
      <c r="K43" s="101">
        <v>2126.2857142857142</v>
      </c>
      <c r="L43" s="104">
        <v>128.83305152020321</v>
      </c>
      <c r="M43" s="101">
        <f t="shared" ref="M43:O43" si="26">AVERAGE(M31:M42)</f>
        <v>17</v>
      </c>
      <c r="N43" s="101">
        <f t="shared" si="26"/>
        <v>1846.378017706639</v>
      </c>
      <c r="O43" s="104">
        <f t="shared" si="26"/>
        <v>111.53201218700144</v>
      </c>
      <c r="P43" s="54">
        <f>M43-J43</f>
        <v>0</v>
      </c>
      <c r="Q43" s="88">
        <f>N43-K43</f>
        <v>-279.90769657907526</v>
      </c>
      <c r="R43" s="105">
        <f t="shared" ref="R43:R50" si="27">O43/L43</f>
        <v>0.86570962086938785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2</v>
      </c>
      <c r="AE43" s="107">
        <f>SUM(AE31:AE42)</f>
        <v>0</v>
      </c>
      <c r="AF43" s="48">
        <f t="shared" ref="AF43:AF54" si="28">N43-K43</f>
        <v>-279.90769657907526</v>
      </c>
      <c r="AG43" s="426">
        <f t="shared" si="7"/>
        <v>0.86835837973303365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1860</v>
      </c>
      <c r="H44" s="45">
        <f>F44*G44</f>
        <v>45997.8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0" si="29">G44/W44*60</f>
        <v>2188.2352941176478</v>
      </c>
      <c r="O44" s="138">
        <f t="shared" ref="O44:O50" si="30">N44/M44</f>
        <v>437.64705882352956</v>
      </c>
      <c r="P44" s="51">
        <f t="shared" ref="P44:P50" si="31">M44-J44</f>
        <v>1</v>
      </c>
      <c r="Q44" s="139">
        <f t="shared" ref="Q44:Q50" si="32">O44-L44</f>
        <v>-62.352941176470438</v>
      </c>
      <c r="R44" s="140">
        <f t="shared" si="27"/>
        <v>0.87529411764705911</v>
      </c>
      <c r="S44" s="459">
        <f>R56</f>
        <v>0.91140143746908486</v>
      </c>
      <c r="T44" s="118">
        <v>0.125</v>
      </c>
      <c r="U44" s="118">
        <v>0.16041666666666665</v>
      </c>
      <c r="V44" s="142">
        <v>5</v>
      </c>
      <c r="W44" s="143">
        <f t="shared" ref="W44:W56" si="33">(U44-T44)*24*60</f>
        <v>50.999999999999979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188.23529411764775</v>
      </c>
      <c r="AG44" s="430">
        <f t="shared" si="7"/>
        <v>1.0941176470588239</v>
      </c>
      <c r="AH44" s="482">
        <f>AG56</f>
        <v>0.99627122235700627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1732</v>
      </c>
      <c r="H45" s="45">
        <f>F45*G45</f>
        <v>42832.36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2120.816326530613</v>
      </c>
      <c r="O45" s="138">
        <f t="shared" si="30"/>
        <v>424.16326530612258</v>
      </c>
      <c r="P45" s="51">
        <f t="shared" si="31"/>
        <v>1</v>
      </c>
      <c r="Q45" s="139">
        <f t="shared" si="32"/>
        <v>-75.836734693877418</v>
      </c>
      <c r="R45" s="140">
        <f t="shared" si="27"/>
        <v>0.84832653061224517</v>
      </c>
      <c r="S45" s="459"/>
      <c r="T45" s="89">
        <v>0.16388888888888886</v>
      </c>
      <c r="U45" s="89">
        <v>0.19791666666666663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120.81632653061297</v>
      </c>
      <c r="AG45" s="430">
        <f t="shared" si="7"/>
        <v>1.0604081632653064</v>
      </c>
      <c r="AH45" s="482"/>
    </row>
    <row r="46" spans="1:34" s="145" customFormat="1" ht="19.149999999999999" customHeight="1">
      <c r="A46" s="480"/>
      <c r="B46" s="97" t="s">
        <v>203</v>
      </c>
      <c r="C46" s="133"/>
      <c r="D46" s="42" t="s">
        <v>224</v>
      </c>
      <c r="E46" s="43"/>
      <c r="F46" s="350">
        <v>31.43</v>
      </c>
      <c r="G46" s="134">
        <v>2168</v>
      </c>
      <c r="H46" s="45">
        <f t="shared" ref="H46:H51" si="34">F46*G46</f>
        <v>68140.240000000005</v>
      </c>
      <c r="I46" s="146"/>
      <c r="J46" s="136">
        <v>7</v>
      </c>
      <c r="K46" s="137">
        <v>1500</v>
      </c>
      <c r="L46" s="138">
        <v>214.28571428571428</v>
      </c>
      <c r="M46" s="62">
        <v>7</v>
      </c>
      <c r="N46" s="137">
        <f t="shared" si="29"/>
        <v>1445.3333333333333</v>
      </c>
      <c r="O46" s="138">
        <f t="shared" si="30"/>
        <v>206.47619047619045</v>
      </c>
      <c r="P46" s="51">
        <f t="shared" si="31"/>
        <v>0</v>
      </c>
      <c r="Q46" s="139">
        <f t="shared" si="32"/>
        <v>-7.8095238095238244</v>
      </c>
      <c r="R46" s="140">
        <f t="shared" si="27"/>
        <v>0.9635555555555555</v>
      </c>
      <c r="S46" s="459"/>
      <c r="T46" s="89">
        <v>0.20138888888888884</v>
      </c>
      <c r="U46" s="89">
        <v>0.26388888888888884</v>
      </c>
      <c r="V46" s="142">
        <v>5</v>
      </c>
      <c r="W46" s="143">
        <f t="shared" si="33"/>
        <v>90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-54.666666666666742</v>
      </c>
      <c r="AG46" s="430">
        <f t="shared" si="7"/>
        <v>0.9635555555555555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226</v>
      </c>
      <c r="E47" s="148"/>
      <c r="F47" s="350">
        <v>11.86</v>
      </c>
      <c r="G47" s="137">
        <v>1736</v>
      </c>
      <c r="H47" s="45">
        <f t="shared" si="34"/>
        <v>20588.96</v>
      </c>
      <c r="I47" s="146"/>
      <c r="J47" s="136">
        <v>6</v>
      </c>
      <c r="K47" s="137">
        <v>1636</v>
      </c>
      <c r="L47" s="138">
        <v>272.66666666666669</v>
      </c>
      <c r="M47" s="149">
        <v>6</v>
      </c>
      <c r="N47" s="137">
        <f t="shared" si="29"/>
        <v>1467.0422535211271</v>
      </c>
      <c r="O47" s="138">
        <f t="shared" si="30"/>
        <v>244.50704225352118</v>
      </c>
      <c r="P47" s="51">
        <f t="shared" si="31"/>
        <v>0</v>
      </c>
      <c r="Q47" s="139">
        <f t="shared" si="32"/>
        <v>-28.159624413145508</v>
      </c>
      <c r="R47" s="140">
        <f t="shared" si="27"/>
        <v>0.89672509383931964</v>
      </c>
      <c r="S47" s="459"/>
      <c r="T47" s="89">
        <v>0.28124999999999994</v>
      </c>
      <c r="U47" s="89">
        <v>0.33055555555555549</v>
      </c>
      <c r="V47" s="137">
        <v>25</v>
      </c>
      <c r="W47" s="143">
        <f t="shared" si="33"/>
        <v>70.999999999999986</v>
      </c>
      <c r="X47" s="123">
        <v>0.26805555555555555</v>
      </c>
      <c r="Y47" s="123">
        <v>0.28055555555555556</v>
      </c>
      <c r="Z47" s="124"/>
      <c r="AA47" s="124"/>
      <c r="AB47" s="447"/>
      <c r="AC47" s="447"/>
      <c r="AD47" s="435"/>
      <c r="AE47" s="435">
        <v>1</v>
      </c>
      <c r="AF47" s="144">
        <f t="shared" si="28"/>
        <v>-168.95774647887288</v>
      </c>
      <c r="AG47" s="430">
        <f t="shared" si="7"/>
        <v>0.89672509383931975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225</v>
      </c>
      <c r="E48" s="148"/>
      <c r="F48" s="350">
        <v>28.47</v>
      </c>
      <c r="G48" s="137">
        <v>1401</v>
      </c>
      <c r="H48" s="45">
        <f t="shared" si="34"/>
        <v>39886.47</v>
      </c>
      <c r="I48" s="146"/>
      <c r="J48" s="136">
        <v>7</v>
      </c>
      <c r="K48" s="137">
        <v>1500</v>
      </c>
      <c r="L48" s="138">
        <v>214.28571428571428</v>
      </c>
      <c r="M48" s="149">
        <v>7</v>
      </c>
      <c r="N48" s="137">
        <f t="shared" si="29"/>
        <v>1474.7368421052622</v>
      </c>
      <c r="O48" s="138">
        <f t="shared" si="30"/>
        <v>210.67669172932318</v>
      </c>
      <c r="P48" s="51">
        <f t="shared" si="31"/>
        <v>0</v>
      </c>
      <c r="Q48" s="139">
        <f t="shared" si="32"/>
        <v>-3.6090225563910963</v>
      </c>
      <c r="R48" s="140">
        <f t="shared" si="27"/>
        <v>0.98315789473684156</v>
      </c>
      <c r="S48" s="459"/>
      <c r="T48" s="89">
        <v>0.3479166666666666</v>
      </c>
      <c r="U48" s="89">
        <v>0.38749999999999996</v>
      </c>
      <c r="V48" s="134">
        <v>25</v>
      </c>
      <c r="W48" s="143">
        <f t="shared" si="33"/>
        <v>57.000000000000036</v>
      </c>
      <c r="X48" s="123">
        <v>0.3347222222222222</v>
      </c>
      <c r="Y48" s="123">
        <v>0.34722222222222227</v>
      </c>
      <c r="Z48" s="124"/>
      <c r="AA48" s="124"/>
      <c r="AB48" s="447"/>
      <c r="AC48" s="447"/>
      <c r="AD48" s="435"/>
      <c r="AE48" s="435"/>
      <c r="AF48" s="144">
        <f t="shared" si="28"/>
        <v>-25.263157894737788</v>
      </c>
      <c r="AG48" s="430">
        <f t="shared" si="7"/>
        <v>0.98315789473684145</v>
      </c>
      <c r="AH48" s="482"/>
    </row>
    <row r="49" spans="1:34" s="145" customFormat="1" ht="19.149999999999999" customHeight="1">
      <c r="A49" s="480"/>
      <c r="B49" s="97" t="s">
        <v>227</v>
      </c>
      <c r="C49" s="133"/>
      <c r="D49" s="42" t="s">
        <v>228</v>
      </c>
      <c r="E49" s="148"/>
      <c r="F49" s="350">
        <v>10.09</v>
      </c>
      <c r="G49" s="134">
        <v>3796.56</v>
      </c>
      <c r="H49" s="45">
        <f t="shared" si="34"/>
        <v>38307.290399999998</v>
      </c>
      <c r="I49" s="146"/>
      <c r="J49" s="136">
        <v>6</v>
      </c>
      <c r="K49" s="137">
        <v>1500</v>
      </c>
      <c r="L49" s="138">
        <v>250</v>
      </c>
      <c r="M49" s="149">
        <v>6</v>
      </c>
      <c r="N49" s="137">
        <f t="shared" si="29"/>
        <v>1469.6361290322579</v>
      </c>
      <c r="O49" s="138">
        <f t="shared" si="30"/>
        <v>244.93935483870965</v>
      </c>
      <c r="P49" s="51">
        <f t="shared" si="31"/>
        <v>0</v>
      </c>
      <c r="Q49" s="139">
        <f t="shared" si="32"/>
        <v>-5.0606451612903527</v>
      </c>
      <c r="R49" s="140">
        <f t="shared" si="27"/>
        <v>0.97975741935483862</v>
      </c>
      <c r="S49" s="459"/>
      <c r="T49" s="89">
        <v>0.40833333333333327</v>
      </c>
      <c r="U49" s="89">
        <v>0.51597222222222217</v>
      </c>
      <c r="V49" s="134">
        <v>30</v>
      </c>
      <c r="W49" s="143">
        <f t="shared" si="33"/>
        <v>155</v>
      </c>
      <c r="X49" s="152">
        <v>0.39166666666666666</v>
      </c>
      <c r="Y49" s="152">
        <v>0.4069444444444445</v>
      </c>
      <c r="Z49" s="153"/>
      <c r="AA49" s="124"/>
      <c r="AB49" s="447"/>
      <c r="AC49" s="447"/>
      <c r="AD49" s="435"/>
      <c r="AE49" s="435"/>
      <c r="AF49" s="144">
        <f t="shared" si="28"/>
        <v>-30.363870967742059</v>
      </c>
      <c r="AG49" s="430">
        <f t="shared" si="7"/>
        <v>0.97975741935483862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3638.3700000000003</v>
      </c>
      <c r="H50" s="45">
        <f t="shared" si="34"/>
        <v>36711.153300000005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1426.811764705883</v>
      </c>
      <c r="O50" s="138">
        <f t="shared" si="30"/>
        <v>237.80196078431382</v>
      </c>
      <c r="P50" s="51">
        <f t="shared" si="31"/>
        <v>0</v>
      </c>
      <c r="Q50" s="139">
        <f t="shared" si="32"/>
        <v>-12.19803921568618</v>
      </c>
      <c r="R50" s="140">
        <f t="shared" si="27"/>
        <v>0.95120784313725526</v>
      </c>
      <c r="S50" s="459"/>
      <c r="T50" s="89">
        <v>0.53680555555555554</v>
      </c>
      <c r="U50" s="89">
        <v>0.64305555555555549</v>
      </c>
      <c r="V50" s="134">
        <v>30</v>
      </c>
      <c r="W50" s="143">
        <f t="shared" si="33"/>
        <v>152.99999999999994</v>
      </c>
      <c r="X50" s="152">
        <v>0.52083333333333337</v>
      </c>
      <c r="Y50" s="152">
        <v>0.53611111111111109</v>
      </c>
      <c r="Z50" s="153"/>
      <c r="AA50" s="153"/>
      <c r="AB50" s="447"/>
      <c r="AC50" s="447"/>
      <c r="AD50" s="435"/>
      <c r="AE50" s="435"/>
      <c r="AF50" s="144">
        <f t="shared" si="28"/>
        <v>-73.188235294117021</v>
      </c>
      <c r="AG50" s="430">
        <f t="shared" si="7"/>
        <v>0.95120784313725537</v>
      </c>
      <c r="AH50" s="482"/>
    </row>
    <row r="51" spans="1:34" s="145" customFormat="1" ht="19.149999999999999" customHeight="1">
      <c r="A51" s="480"/>
      <c r="B51" s="97">
        <v>0</v>
      </c>
      <c r="C51" s="133"/>
      <c r="D51" s="150"/>
      <c r="E51" s="148"/>
      <c r="F51" s="350" t="s">
        <v>109</v>
      </c>
      <c r="G51" s="134"/>
      <c r="H51" s="45">
        <f t="shared" si="34"/>
        <v>0</v>
      </c>
      <c r="I51" s="146"/>
      <c r="J51" s="136"/>
      <c r="K51" s="137"/>
      <c r="L51" s="138"/>
      <c r="M51" s="149"/>
      <c r="N51" s="137"/>
      <c r="O51" s="138"/>
      <c r="P51" s="51"/>
      <c r="Q51" s="139"/>
      <c r="R51" s="140"/>
      <c r="S51" s="459"/>
      <c r="T51" s="151"/>
      <c r="U51" s="151"/>
      <c r="V51" s="134" t="s">
        <v>49</v>
      </c>
      <c r="W51" s="143">
        <f t="shared" si="33"/>
        <v>0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0</v>
      </c>
      <c r="AG51" s="430" t="e">
        <f t="shared" si="7"/>
        <v>#DIV/0!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5.7142857142857144</v>
      </c>
      <c r="K56" s="101">
        <v>1662.2857142857142</v>
      </c>
      <c r="L56" s="104">
        <v>314.46258503401361</v>
      </c>
      <c r="M56" s="101">
        <f t="shared" ref="M56:O56" si="35">AVERAGE(M44:M55)</f>
        <v>6</v>
      </c>
      <c r="N56" s="101">
        <f t="shared" si="35"/>
        <v>1656.0874204780177</v>
      </c>
      <c r="O56" s="104">
        <f t="shared" si="35"/>
        <v>286.60165203024434</v>
      </c>
      <c r="P56" s="158">
        <f>M56-J56</f>
        <v>0.28571428571428559</v>
      </c>
      <c r="Q56" s="117">
        <f>N56-K56</f>
        <v>-6.1982938076964729</v>
      </c>
      <c r="R56" s="159">
        <f t="shared" ref="R56:R61" si="36">O56/L56</f>
        <v>0.91140143746908486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-6.1982938076964729</v>
      </c>
      <c r="AG56" s="428">
        <f>N56/K56</f>
        <v>0.99627122235700627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1489</v>
      </c>
      <c r="H57" s="84">
        <f t="shared" ref="H57:H66" si="37">F57*G57</f>
        <v>42079.14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1464.5901639344258</v>
      </c>
      <c r="O57" s="86">
        <f t="shared" ref="O57:O61" si="39">N57/M57</f>
        <v>209.22716627634654</v>
      </c>
      <c r="P57" s="165">
        <f t="shared" ref="P57:P61" si="40">M57-J57</f>
        <v>0</v>
      </c>
      <c r="Q57" s="49">
        <f t="shared" ref="Q57:Q61" si="41">O57-L57</f>
        <v>-5.0585480093677404</v>
      </c>
      <c r="R57" s="425">
        <f t="shared" si="36"/>
        <v>0.97639344262295058</v>
      </c>
      <c r="S57" s="459">
        <f>R69</f>
        <v>0.96954273086769582</v>
      </c>
      <c r="T57" s="50">
        <v>0.125</v>
      </c>
      <c r="U57" s="50">
        <v>0.16736111111111113</v>
      </c>
      <c r="V57" s="421">
        <v>5</v>
      </c>
      <c r="W57" s="418">
        <f>(U57-T57)*24*60</f>
        <v>61.000000000000021</v>
      </c>
      <c r="X57" s="53"/>
      <c r="Y57" s="53"/>
      <c r="Z57" s="54"/>
      <c r="AA57" s="54"/>
      <c r="AB57" s="447"/>
      <c r="AC57" s="447"/>
      <c r="AD57" s="435"/>
      <c r="AE57" s="435">
        <v>1</v>
      </c>
      <c r="AF57" s="48">
        <f t="shared" si="6"/>
        <v>-35.409836065574154</v>
      </c>
      <c r="AG57" s="429">
        <f t="shared" si="7"/>
        <v>0.97639344262295058</v>
      </c>
      <c r="AH57" s="473">
        <f>AG69</f>
        <v>0.96973619901024422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3965</v>
      </c>
      <c r="H58" s="45">
        <f t="shared" si="37"/>
        <v>110544.2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1459.5092024539877</v>
      </c>
      <c r="O58" s="47">
        <f t="shared" si="39"/>
        <v>208.50131463628395</v>
      </c>
      <c r="P58" s="165">
        <f t="shared" si="40"/>
        <v>0</v>
      </c>
      <c r="Q58" s="49">
        <f t="shared" si="41"/>
        <v>-5.7843996494303269</v>
      </c>
      <c r="R58" s="425">
        <f t="shared" si="36"/>
        <v>0.97300613496932509</v>
      </c>
      <c r="S58" s="459"/>
      <c r="T58" s="50">
        <v>0.17777777777777778</v>
      </c>
      <c r="U58" s="50">
        <v>0.29097222222222224</v>
      </c>
      <c r="V58" s="421">
        <v>15</v>
      </c>
      <c r="W58" s="418">
        <f>(U58-T58)*24*60</f>
        <v>163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-40.490797546012345</v>
      </c>
      <c r="AG58" s="425">
        <f t="shared" si="7"/>
        <v>0.97300613496932509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3864</v>
      </c>
      <c r="H59" s="45">
        <f t="shared" si="37"/>
        <v>108192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1449</v>
      </c>
      <c r="O59" s="47">
        <f t="shared" si="39"/>
        <v>207</v>
      </c>
      <c r="P59" s="165">
        <f t="shared" si="40"/>
        <v>0</v>
      </c>
      <c r="Q59" s="49">
        <f t="shared" si="41"/>
        <v>-7.2857142857142776</v>
      </c>
      <c r="R59" s="425">
        <f t="shared" si="36"/>
        <v>0.96600000000000008</v>
      </c>
      <c r="S59" s="459"/>
      <c r="T59" s="50">
        <v>0.30486111111111114</v>
      </c>
      <c r="U59" s="50">
        <v>0.41597222222222224</v>
      </c>
      <c r="V59" s="142">
        <v>20</v>
      </c>
      <c r="W59" s="418">
        <f t="shared" ref="W59:W69" si="42">(U59-T59)*24*60</f>
        <v>160</v>
      </c>
      <c r="X59" s="53">
        <v>0.2951388888888889</v>
      </c>
      <c r="Y59" s="53">
        <v>0.30416666666666664</v>
      </c>
      <c r="Z59" s="54"/>
      <c r="AA59" s="54"/>
      <c r="AB59" s="447"/>
      <c r="AC59" s="447"/>
      <c r="AD59" s="435"/>
      <c r="AE59" s="435"/>
      <c r="AF59" s="48">
        <f t="shared" si="6"/>
        <v>-51</v>
      </c>
      <c r="AG59" s="425">
        <f t="shared" si="7"/>
        <v>0.96599999999999997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4112.9400000000005</v>
      </c>
      <c r="H60" s="45">
        <f t="shared" si="37"/>
        <v>41499.564600000005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1460.2153846153844</v>
      </c>
      <c r="O60" s="47">
        <f t="shared" si="39"/>
        <v>243.36923076923074</v>
      </c>
      <c r="P60" s="165">
        <f t="shared" si="40"/>
        <v>0</v>
      </c>
      <c r="Q60" s="49">
        <f t="shared" si="41"/>
        <v>-6.6307692307692605</v>
      </c>
      <c r="R60" s="425">
        <f t="shared" si="36"/>
        <v>0.97347692307692291</v>
      </c>
      <c r="S60" s="459"/>
      <c r="T60" s="50">
        <v>0.43680555555555556</v>
      </c>
      <c r="U60" s="50">
        <v>0.5541666666666667</v>
      </c>
      <c r="V60" s="142">
        <v>30</v>
      </c>
      <c r="W60" s="418">
        <f t="shared" si="42"/>
        <v>169.00000000000003</v>
      </c>
      <c r="X60" s="53">
        <v>0.4201388888888889</v>
      </c>
      <c r="Y60" s="53">
        <v>0.43611111111111112</v>
      </c>
      <c r="Z60" s="54"/>
      <c r="AA60" s="54"/>
      <c r="AB60" s="447"/>
      <c r="AC60" s="447"/>
      <c r="AD60" s="435"/>
      <c r="AE60" s="435"/>
      <c r="AF60" s="48">
        <f t="shared" si="6"/>
        <v>-39.784615384615563</v>
      </c>
      <c r="AG60" s="429">
        <f t="shared" si="7"/>
        <v>0.97347692307692291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4271.13</v>
      </c>
      <c r="H61" s="45">
        <f t="shared" si="37"/>
        <v>43095.701699999998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1439.7067415730337</v>
      </c>
      <c r="O61" s="47">
        <f t="shared" si="39"/>
        <v>239.95112359550561</v>
      </c>
      <c r="P61" s="165">
        <f t="shared" si="40"/>
        <v>0</v>
      </c>
      <c r="Q61" s="49">
        <f t="shared" si="41"/>
        <v>-10.048876404494393</v>
      </c>
      <c r="R61" s="425">
        <f t="shared" si="36"/>
        <v>0.95980449438202242</v>
      </c>
      <c r="S61" s="459"/>
      <c r="T61" s="50">
        <v>0.57500000000000007</v>
      </c>
      <c r="U61" s="50">
        <v>0.69861111111111118</v>
      </c>
      <c r="V61" s="142">
        <v>30</v>
      </c>
      <c r="W61" s="418">
        <f t="shared" si="42"/>
        <v>178</v>
      </c>
      <c r="X61" s="53">
        <v>0.55833333333333335</v>
      </c>
      <c r="Y61" s="53">
        <v>0.57361111111111118</v>
      </c>
      <c r="Z61" s="54"/>
      <c r="AA61" s="54"/>
      <c r="AB61" s="447"/>
      <c r="AC61" s="447"/>
      <c r="AD61" s="435"/>
      <c r="AE61" s="435"/>
      <c r="AF61" s="48">
        <f t="shared" si="6"/>
        <v>-60.293258426966304</v>
      </c>
      <c r="AG61" s="425">
        <f t="shared" si="7"/>
        <v>0.95980449438202242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1454.6042985153663</v>
      </c>
      <c r="O69" s="73">
        <f t="shared" si="43"/>
        <v>221.60976705547336</v>
      </c>
      <c r="P69" s="48">
        <f>M69-J69</f>
        <v>0</v>
      </c>
      <c r="Q69" s="49">
        <f>N69-K69</f>
        <v>-45.395701484633719</v>
      </c>
      <c r="R69" s="172">
        <f t="shared" ref="R69:R74" si="44">O69/L69</f>
        <v>0.96954273086769582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1</v>
      </c>
      <c r="AF69" s="48">
        <f t="shared" si="6"/>
        <v>-45.395701484633719</v>
      </c>
      <c r="AG69" s="425">
        <f t="shared" si="7"/>
        <v>0.96973619901024422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2411.48</v>
      </c>
      <c r="H70" s="45">
        <f>F70*G70</f>
        <v>130436.9532</v>
      </c>
      <c r="I70" s="421"/>
      <c r="J70" s="46">
        <v>16</v>
      </c>
      <c r="K70" s="44">
        <v>1500</v>
      </c>
      <c r="L70" s="47">
        <v>93.75</v>
      </c>
      <c r="M70" s="419">
        <v>16</v>
      </c>
      <c r="N70" s="44">
        <f t="shared" ref="N70:N74" si="45">G70/W70*60</f>
        <v>1364.9886792452828</v>
      </c>
      <c r="O70" s="47">
        <f t="shared" ref="O70:O74" si="46">N70/M70</f>
        <v>85.311792452830176</v>
      </c>
      <c r="P70" s="48">
        <f t="shared" ref="P70:P74" si="47">M70-J70</f>
        <v>0</v>
      </c>
      <c r="Q70" s="49">
        <f t="shared" ref="Q70:Q74" si="48">O70-L70</f>
        <v>-8.4382075471698244</v>
      </c>
      <c r="R70" s="425">
        <f t="shared" si="44"/>
        <v>0.90999245283018859</v>
      </c>
      <c r="S70" s="459">
        <f>R82</f>
        <v>0.88383603285333745</v>
      </c>
      <c r="T70" s="50">
        <v>0.25</v>
      </c>
      <c r="U70" s="50">
        <v>0.32361111111111113</v>
      </c>
      <c r="V70" s="421">
        <v>5</v>
      </c>
      <c r="W70" s="418">
        <f>(U70-T70)*24*60</f>
        <v>106.00000000000003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-135.01132075471719</v>
      </c>
      <c r="AG70" s="425">
        <f t="shared" si="7"/>
        <v>0.90999245283018859</v>
      </c>
      <c r="AH70" s="459">
        <f>AG82</f>
        <v>0.88077555267657326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4335.47</v>
      </c>
      <c r="H71" s="45">
        <f>F71*G71</f>
        <v>231340.67920000001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1369.0957894736844</v>
      </c>
      <c r="O71" s="47">
        <f t="shared" si="46"/>
        <v>72.057673130193919</v>
      </c>
      <c r="P71" s="48">
        <f t="shared" si="47"/>
        <v>0</v>
      </c>
      <c r="Q71" s="49">
        <f t="shared" si="48"/>
        <v>-14.047590027700821</v>
      </c>
      <c r="R71" s="425">
        <f t="shared" si="44"/>
        <v>0.83685561703770439</v>
      </c>
      <c r="S71" s="459"/>
      <c r="T71" s="50">
        <v>0.33958333333333335</v>
      </c>
      <c r="U71" s="50">
        <v>0.47152777777777777</v>
      </c>
      <c r="V71" s="421">
        <v>23</v>
      </c>
      <c r="W71" s="418">
        <f t="shared" ref="W71:W81" si="49">(U71-T71)*24*60</f>
        <v>189.99999999999997</v>
      </c>
      <c r="X71" s="53">
        <v>0.32777777777777778</v>
      </c>
      <c r="Y71" s="53">
        <v>0.33888888888888885</v>
      </c>
      <c r="Z71" s="54"/>
      <c r="AA71" s="54"/>
      <c r="AB71" s="447"/>
      <c r="AC71" s="447"/>
      <c r="AD71" s="435"/>
      <c r="AE71" s="435">
        <v>1</v>
      </c>
      <c r="AF71" s="48">
        <f>N71-K71</f>
        <v>-266.90421052631564</v>
      </c>
      <c r="AG71" s="425">
        <f>N71/K71</f>
        <v>0.83685561703770439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242</v>
      </c>
      <c r="E72" s="43"/>
      <c r="F72" s="343">
        <v>47.51</v>
      </c>
      <c r="G72" s="44">
        <v>2208</v>
      </c>
      <c r="H72" s="45">
        <f t="shared" ref="H72:H80" si="50">F72*G72</f>
        <v>104902.08</v>
      </c>
      <c r="I72" s="421"/>
      <c r="J72" s="87">
        <v>17</v>
      </c>
      <c r="K72" s="57">
        <v>1440</v>
      </c>
      <c r="L72" s="86">
        <v>84.705882352941174</v>
      </c>
      <c r="M72" s="419">
        <v>17</v>
      </c>
      <c r="N72" s="44">
        <f t="shared" si="45"/>
        <v>1324.8000000000004</v>
      </c>
      <c r="O72" s="47">
        <f t="shared" si="46"/>
        <v>77.929411764705904</v>
      </c>
      <c r="P72" s="48">
        <f t="shared" si="47"/>
        <v>0</v>
      </c>
      <c r="Q72" s="49">
        <f t="shared" si="48"/>
        <v>-6.77647058823527</v>
      </c>
      <c r="R72" s="425">
        <f t="shared" si="44"/>
        <v>0.92000000000000026</v>
      </c>
      <c r="S72" s="459"/>
      <c r="T72" s="50">
        <v>0.51180555555555551</v>
      </c>
      <c r="U72" s="50">
        <v>0.58124999999999993</v>
      </c>
      <c r="V72" s="421">
        <v>5</v>
      </c>
      <c r="W72" s="418">
        <f t="shared" si="49"/>
        <v>99.999999999999972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-115.19999999999959</v>
      </c>
      <c r="AG72" s="425">
        <f>N72/K72</f>
        <v>0.92000000000000026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241</v>
      </c>
      <c r="E73" s="177"/>
      <c r="F73" s="343">
        <v>53.76</v>
      </c>
      <c r="G73" s="44">
        <v>2784</v>
      </c>
      <c r="H73" s="45">
        <f t="shared" si="50"/>
        <v>149667.84</v>
      </c>
      <c r="I73" s="435"/>
      <c r="J73" s="178">
        <v>16</v>
      </c>
      <c r="K73" s="179">
        <v>1440</v>
      </c>
      <c r="L73" s="86">
        <v>90</v>
      </c>
      <c r="M73" s="424">
        <v>16</v>
      </c>
      <c r="N73" s="44">
        <f t="shared" si="45"/>
        <v>1325.7142857142856</v>
      </c>
      <c r="O73" s="47">
        <f t="shared" si="46"/>
        <v>82.857142857142847</v>
      </c>
      <c r="P73" s="48">
        <f t="shared" si="47"/>
        <v>0</v>
      </c>
      <c r="Q73" s="49">
        <f t="shared" si="48"/>
        <v>-7.142857142857153</v>
      </c>
      <c r="R73" s="425">
        <f t="shared" si="44"/>
        <v>0.92063492063492047</v>
      </c>
      <c r="S73" s="459"/>
      <c r="T73" s="50">
        <v>0.5972222222222221</v>
      </c>
      <c r="U73" s="50">
        <v>0.68472222222222212</v>
      </c>
      <c r="V73" s="421">
        <v>23</v>
      </c>
      <c r="W73" s="418">
        <f t="shared" si="49"/>
        <v>126.00000000000003</v>
      </c>
      <c r="X73" s="180">
        <v>0.58611111111111114</v>
      </c>
      <c r="Y73" s="180">
        <v>0.59583333333333333</v>
      </c>
      <c r="Z73" s="124"/>
      <c r="AA73" s="124"/>
      <c r="AB73" s="447"/>
      <c r="AC73" s="447"/>
      <c r="AD73" s="435"/>
      <c r="AE73" s="435"/>
      <c r="AF73" s="48">
        <f>N73-K73</f>
        <v>-114.28571428571445</v>
      </c>
      <c r="AG73" s="425">
        <f>N73/K73</f>
        <v>0.92063492063492047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239</v>
      </c>
      <c r="E74" s="177"/>
      <c r="F74" s="343">
        <v>53.36</v>
      </c>
      <c r="G74" s="44">
        <v>1603.5300000000002</v>
      </c>
      <c r="H74" s="45">
        <f t="shared" si="50"/>
        <v>85564.360800000009</v>
      </c>
      <c r="I74" s="421"/>
      <c r="J74" s="87">
        <v>19</v>
      </c>
      <c r="K74" s="57">
        <v>1636</v>
      </c>
      <c r="L74" s="86">
        <v>86.10526315789474</v>
      </c>
      <c r="M74" s="419">
        <v>19</v>
      </c>
      <c r="N74" s="44">
        <f t="shared" si="45"/>
        <v>1355.0957746478862</v>
      </c>
      <c r="O74" s="47">
        <f t="shared" si="46"/>
        <v>71.320830244625583</v>
      </c>
      <c r="P74" s="48">
        <f t="shared" si="47"/>
        <v>0</v>
      </c>
      <c r="Q74" s="49">
        <f t="shared" si="48"/>
        <v>-14.784432913269157</v>
      </c>
      <c r="R74" s="425">
        <f t="shared" si="44"/>
        <v>0.82829815076276647</v>
      </c>
      <c r="S74" s="459"/>
      <c r="T74" s="50">
        <v>0.68958333333333321</v>
      </c>
      <c r="U74" s="50">
        <v>0.73888888888888882</v>
      </c>
      <c r="V74" s="421">
        <v>7</v>
      </c>
      <c r="W74" s="418">
        <f t="shared" si="49"/>
        <v>71.000000000000071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-280.90422535211383</v>
      </c>
      <c r="AG74" s="425">
        <f t="shared" ref="AG74:AG80" si="52">N74/K74</f>
        <v>0.82829815076276658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17.399999999999999</v>
      </c>
      <c r="K82" s="101">
        <v>1530.4</v>
      </c>
      <c r="L82" s="104">
        <v>88.133281733746131</v>
      </c>
      <c r="M82" s="101">
        <f t="shared" ref="M82:O82" si="53">AVERAGE(M70:M81)</f>
        <v>17.399999999999999</v>
      </c>
      <c r="N82" s="101">
        <f t="shared" si="53"/>
        <v>1347.9389058162278</v>
      </c>
      <c r="O82" s="184">
        <f t="shared" si="53"/>
        <v>77.895370089899686</v>
      </c>
      <c r="P82" s="116">
        <f>M82-J82</f>
        <v>0</v>
      </c>
      <c r="Q82" s="117">
        <f>N82-K82</f>
        <v>-182.46109418377227</v>
      </c>
      <c r="R82" s="172">
        <f>O82/L82</f>
        <v>0.88383603285333745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-182.46109418377227</v>
      </c>
      <c r="AG82" s="425">
        <f>N82/K82</f>
        <v>0.88077555267657326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1929.6000000000001</v>
      </c>
      <c r="H83" s="84">
        <f t="shared" ref="H83:H94" si="54">F83*G83</f>
        <v>117744.19200000001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1" si="55">G83/W83*60</f>
        <v>1330.7586206896551</v>
      </c>
      <c r="O83" s="183">
        <f t="shared" ref="O83:O91" si="56">N83/M83</f>
        <v>78.279918864097354</v>
      </c>
      <c r="P83" s="54">
        <f t="shared" ref="P83:P91" si="57">M83-J83</f>
        <v>0</v>
      </c>
      <c r="Q83" s="88">
        <f t="shared" ref="Q83:Q91" si="58">O83-L83</f>
        <v>-6.42596348884382</v>
      </c>
      <c r="R83" s="185">
        <f t="shared" ref="R83:R91" si="59">O83/L83</f>
        <v>0.92413793103448272</v>
      </c>
      <c r="S83" s="459">
        <f>R95</f>
        <v>0.87018547493270593</v>
      </c>
      <c r="T83" s="50">
        <v>0.33333333333333331</v>
      </c>
      <c r="U83" s="50">
        <v>0.39374999999999999</v>
      </c>
      <c r="V83" s="421">
        <v>5</v>
      </c>
      <c r="W83" s="418">
        <f t="shared" ref="W83:W93" si="60">(U83-T83)*24*60</f>
        <v>87.000000000000014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-109.24137931034488</v>
      </c>
      <c r="AG83" s="425">
        <f t="shared" ref="AG83:AG173" si="62">N83/K83</f>
        <v>0.92413793103448272</v>
      </c>
      <c r="AH83" s="459">
        <f>AG95</f>
        <v>0.86824388142210851</v>
      </c>
    </row>
    <row r="84" spans="1:34" ht="19.149999999999999" customHeight="1">
      <c r="A84" s="488"/>
      <c r="B84" s="110" t="s">
        <v>238</v>
      </c>
      <c r="C84" s="431"/>
      <c r="D84" s="186" t="s">
        <v>247</v>
      </c>
      <c r="E84" s="43"/>
      <c r="F84" s="350">
        <v>61.09</v>
      </c>
      <c r="G84" s="44">
        <v>2255</v>
      </c>
      <c r="H84" s="84">
        <f t="shared" si="54"/>
        <v>137757.95000000001</v>
      </c>
      <c r="I84" s="421"/>
      <c r="J84" s="87">
        <v>17</v>
      </c>
      <c r="K84" s="57">
        <v>1440</v>
      </c>
      <c r="L84" s="86">
        <v>84.705882352941174</v>
      </c>
      <c r="M84" s="424">
        <v>17</v>
      </c>
      <c r="N84" s="57">
        <f t="shared" si="55"/>
        <v>1264.4859813084111</v>
      </c>
      <c r="O84" s="183">
        <f t="shared" si="56"/>
        <v>74.381528312259476</v>
      </c>
      <c r="P84" s="54">
        <f t="shared" si="57"/>
        <v>0</v>
      </c>
      <c r="Q84" s="88">
        <f t="shared" si="58"/>
        <v>-10.324354040681698</v>
      </c>
      <c r="R84" s="185">
        <f t="shared" si="59"/>
        <v>0.87811526479750779</v>
      </c>
      <c r="S84" s="459"/>
      <c r="T84" s="50">
        <v>0.40972222222222221</v>
      </c>
      <c r="U84" s="50">
        <v>0.48402777777777778</v>
      </c>
      <c r="V84" s="421">
        <v>23</v>
      </c>
      <c r="W84" s="418">
        <f t="shared" si="60"/>
        <v>107.00000000000001</v>
      </c>
      <c r="X84" s="53">
        <v>0.39861111111111108</v>
      </c>
      <c r="Y84" s="53">
        <v>0.40833333333333338</v>
      </c>
      <c r="Z84" s="54"/>
      <c r="AA84" s="54"/>
      <c r="AB84" s="447"/>
      <c r="AC84" s="447"/>
      <c r="AD84" s="435"/>
      <c r="AE84" s="435"/>
      <c r="AF84" s="48">
        <f t="shared" si="61"/>
        <v>-175.51401869158894</v>
      </c>
      <c r="AG84" s="425">
        <f t="shared" si="62"/>
        <v>0.87811526479750768</v>
      </c>
      <c r="AH84" s="459"/>
    </row>
    <row r="85" spans="1:34" ht="19.149999999999999" customHeight="1">
      <c r="A85" s="488"/>
      <c r="B85" s="110" t="s">
        <v>207</v>
      </c>
      <c r="C85" s="122"/>
      <c r="D85" s="186" t="s">
        <v>217</v>
      </c>
      <c r="E85" s="43"/>
      <c r="F85" s="350">
        <v>49.91</v>
      </c>
      <c r="G85" s="44">
        <v>1700.3</v>
      </c>
      <c r="H85" s="84">
        <f t="shared" si="54"/>
        <v>84861.972999999998</v>
      </c>
      <c r="I85" s="421"/>
      <c r="J85" s="87">
        <v>17</v>
      </c>
      <c r="K85" s="57">
        <v>1565</v>
      </c>
      <c r="L85" s="86">
        <v>92.058823529411768</v>
      </c>
      <c r="M85" s="424">
        <v>17</v>
      </c>
      <c r="N85" s="57">
        <f t="shared" si="55"/>
        <v>1378.6216216216205</v>
      </c>
      <c r="O85" s="183">
        <f t="shared" si="56"/>
        <v>81.095389507154152</v>
      </c>
      <c r="P85" s="54">
        <f t="shared" si="57"/>
        <v>0</v>
      </c>
      <c r="Q85" s="88">
        <f t="shared" si="58"/>
        <v>-10.963434022257616</v>
      </c>
      <c r="R85" s="185">
        <f t="shared" si="59"/>
        <v>0.88090838442276076</v>
      </c>
      <c r="S85" s="459"/>
      <c r="T85" s="50">
        <v>0.52430555555555547</v>
      </c>
      <c r="U85" s="50">
        <v>0.5756944444444444</v>
      </c>
      <c r="V85" s="421">
        <v>5</v>
      </c>
      <c r="W85" s="418">
        <f t="shared" si="60"/>
        <v>74.000000000000057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-186.37837837837947</v>
      </c>
      <c r="AG85" s="425">
        <f t="shared" si="62"/>
        <v>0.88090838442276076</v>
      </c>
      <c r="AH85" s="459"/>
    </row>
    <row r="86" spans="1:34" ht="19.149999999999999" customHeight="1">
      <c r="A86" s="488"/>
      <c r="B86" s="110" t="s">
        <v>207</v>
      </c>
      <c r="C86" s="97"/>
      <c r="D86" s="186" t="s">
        <v>209</v>
      </c>
      <c r="E86" s="43"/>
      <c r="F86" s="350">
        <v>49.91</v>
      </c>
      <c r="G86" s="44">
        <v>436.91999999999996</v>
      </c>
      <c r="H86" s="84">
        <f t="shared" si="54"/>
        <v>21806.677199999998</v>
      </c>
      <c r="I86" s="421"/>
      <c r="J86" s="87">
        <v>17</v>
      </c>
      <c r="K86" s="57">
        <v>1565</v>
      </c>
      <c r="L86" s="86">
        <v>92.058823529411768</v>
      </c>
      <c r="M86" s="424">
        <v>17</v>
      </c>
      <c r="N86" s="57">
        <f t="shared" si="55"/>
        <v>1310.7600000000045</v>
      </c>
      <c r="O86" s="183">
        <f t="shared" si="56"/>
        <v>77.103529411764967</v>
      </c>
      <c r="P86" s="54">
        <f t="shared" si="57"/>
        <v>0</v>
      </c>
      <c r="Q86" s="88">
        <f t="shared" si="58"/>
        <v>-14.955294117646801</v>
      </c>
      <c r="R86" s="185">
        <f t="shared" si="59"/>
        <v>0.83754632587859701</v>
      </c>
      <c r="S86" s="459"/>
      <c r="T86" s="50">
        <v>0.58055555555555549</v>
      </c>
      <c r="U86" s="50">
        <v>0.59444444444444433</v>
      </c>
      <c r="V86" s="421">
        <v>7</v>
      </c>
      <c r="W86" s="418">
        <f t="shared" si="60"/>
        <v>19.999999999999929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-254.23999999999546</v>
      </c>
      <c r="AG86" s="425">
        <f t="shared" si="62"/>
        <v>0.83754632587859712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246</v>
      </c>
      <c r="E87" s="43"/>
      <c r="F87" s="350">
        <v>50.67</v>
      </c>
      <c r="G87" s="44">
        <v>736.2700000000001</v>
      </c>
      <c r="H87" s="84">
        <f t="shared" si="54"/>
        <v>37306.800900000009</v>
      </c>
      <c r="I87" s="421">
        <v>1</v>
      </c>
      <c r="J87" s="87">
        <v>19</v>
      </c>
      <c r="K87" s="57">
        <v>1500</v>
      </c>
      <c r="L87" s="86">
        <v>78.94736842105263</v>
      </c>
      <c r="M87" s="424">
        <v>19</v>
      </c>
      <c r="N87" s="57">
        <f t="shared" si="55"/>
        <v>1338.6727272727258</v>
      </c>
      <c r="O87" s="183">
        <f t="shared" si="56"/>
        <v>70.45645933014346</v>
      </c>
      <c r="P87" s="54">
        <f t="shared" si="57"/>
        <v>0</v>
      </c>
      <c r="Q87" s="88">
        <f t="shared" si="58"/>
        <v>-8.4909090909091702</v>
      </c>
      <c r="R87" s="185">
        <f t="shared" si="59"/>
        <v>0.89244848484848383</v>
      </c>
      <c r="S87" s="459"/>
      <c r="T87" s="50">
        <v>0.59999999999999987</v>
      </c>
      <c r="U87" s="50">
        <v>0.62291666666666656</v>
      </c>
      <c r="V87" s="421">
        <v>8</v>
      </c>
      <c r="W87" s="418">
        <f t="shared" si="60"/>
        <v>33.000000000000043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-161.32727272727425</v>
      </c>
      <c r="AG87" s="425">
        <f t="shared" si="62"/>
        <v>0.89244848484848383</v>
      </c>
      <c r="AH87" s="459"/>
    </row>
    <row r="88" spans="1:34" ht="19.149999999999999" customHeight="1">
      <c r="A88" s="488"/>
      <c r="B88" s="110" t="s">
        <v>238</v>
      </c>
      <c r="C88" s="431"/>
      <c r="D88" s="186" t="s">
        <v>245</v>
      </c>
      <c r="E88" s="43"/>
      <c r="F88" s="350">
        <v>61.02</v>
      </c>
      <c r="G88" s="57">
        <v>482.40000000000003</v>
      </c>
      <c r="H88" s="84">
        <f t="shared" si="54"/>
        <v>29436.048000000003</v>
      </c>
      <c r="I88" s="421">
        <v>1</v>
      </c>
      <c r="J88" s="87">
        <v>17</v>
      </c>
      <c r="K88" s="57">
        <v>1440</v>
      </c>
      <c r="L88" s="86">
        <v>84.705882352941174</v>
      </c>
      <c r="M88" s="424">
        <v>17</v>
      </c>
      <c r="N88" s="57">
        <f t="shared" si="55"/>
        <v>1315.6363636363685</v>
      </c>
      <c r="O88" s="183">
        <f t="shared" si="56"/>
        <v>77.390374331551087</v>
      </c>
      <c r="P88" s="54">
        <f t="shared" si="57"/>
        <v>0</v>
      </c>
      <c r="Q88" s="88">
        <f t="shared" si="58"/>
        <v>-7.3155080213900874</v>
      </c>
      <c r="R88" s="185">
        <f t="shared" si="59"/>
        <v>0.91363636363636702</v>
      </c>
      <c r="S88" s="459"/>
      <c r="T88" s="50">
        <v>0.63819444444444429</v>
      </c>
      <c r="U88" s="50">
        <v>0.65347222222222201</v>
      </c>
      <c r="V88" s="421">
        <v>22</v>
      </c>
      <c r="W88" s="418">
        <f t="shared" si="60"/>
        <v>21.999999999999922</v>
      </c>
      <c r="X88" s="53">
        <v>0.62777777777777777</v>
      </c>
      <c r="Y88" s="53">
        <v>0.63750000000000007</v>
      </c>
      <c r="Z88" s="54"/>
      <c r="AA88" s="54"/>
      <c r="AB88" s="447"/>
      <c r="AC88" s="447"/>
      <c r="AD88" s="435"/>
      <c r="AE88" s="435"/>
      <c r="AF88" s="48">
        <f t="shared" si="61"/>
        <v>-124.36363636363149</v>
      </c>
      <c r="AG88" s="425">
        <f t="shared" si="62"/>
        <v>0.91363636363636702</v>
      </c>
      <c r="AH88" s="459"/>
    </row>
    <row r="89" spans="1:34" ht="19.149999999999999" customHeight="1">
      <c r="A89" s="488"/>
      <c r="B89" s="110" t="s">
        <v>227</v>
      </c>
      <c r="C89" s="431"/>
      <c r="D89" s="42" t="s">
        <v>236</v>
      </c>
      <c r="E89" s="43"/>
      <c r="F89" s="350">
        <v>54.09</v>
      </c>
      <c r="G89" s="114">
        <v>761.52</v>
      </c>
      <c r="H89" s="84">
        <f t="shared" si="54"/>
        <v>41190.616800000003</v>
      </c>
      <c r="I89" s="421">
        <v>1</v>
      </c>
      <c r="J89" s="87">
        <v>16</v>
      </c>
      <c r="K89" s="57">
        <v>1500</v>
      </c>
      <c r="L89" s="86">
        <v>93.75</v>
      </c>
      <c r="M89" s="424">
        <v>16</v>
      </c>
      <c r="N89" s="57">
        <f t="shared" si="55"/>
        <v>1305.4628571428559</v>
      </c>
      <c r="O89" s="183">
        <f t="shared" si="56"/>
        <v>81.591428571428494</v>
      </c>
      <c r="P89" s="54">
        <f t="shared" si="57"/>
        <v>0</v>
      </c>
      <c r="Q89" s="88">
        <f t="shared" si="58"/>
        <v>-12.158571428571506</v>
      </c>
      <c r="R89" s="185">
        <f t="shared" si="59"/>
        <v>0.87030857142857065</v>
      </c>
      <c r="S89" s="459"/>
      <c r="T89" s="50">
        <v>0.6583333333333331</v>
      </c>
      <c r="U89" s="50">
        <v>0.68263888888888868</v>
      </c>
      <c r="V89" s="421">
        <v>7</v>
      </c>
      <c r="W89" s="418">
        <f t="shared" si="60"/>
        <v>35.000000000000036</v>
      </c>
      <c r="X89" s="53"/>
      <c r="Y89" s="53"/>
      <c r="Z89" s="54"/>
      <c r="AA89" s="54"/>
      <c r="AB89" s="447"/>
      <c r="AC89" s="447"/>
      <c r="AD89" s="435">
        <v>1</v>
      </c>
      <c r="AE89" s="435"/>
      <c r="AF89" s="48">
        <f t="shared" si="61"/>
        <v>-194.53714285714409</v>
      </c>
      <c r="AG89" s="425">
        <f t="shared" si="62"/>
        <v>0.87030857142857065</v>
      </c>
      <c r="AH89" s="459"/>
    </row>
    <row r="90" spans="1:34" ht="19.149999999999999" customHeight="1">
      <c r="A90" s="488"/>
      <c r="B90" s="110" t="s">
        <v>193</v>
      </c>
      <c r="C90" s="431"/>
      <c r="D90" s="42" t="s">
        <v>200</v>
      </c>
      <c r="E90" s="43"/>
      <c r="F90" s="350">
        <v>37.799999999999997</v>
      </c>
      <c r="G90" s="127">
        <v>1609.2099999999998</v>
      </c>
      <c r="H90" s="84">
        <f t="shared" si="54"/>
        <v>60828.137999999992</v>
      </c>
      <c r="I90" s="187">
        <v>1</v>
      </c>
      <c r="J90" s="87">
        <v>20</v>
      </c>
      <c r="K90" s="57">
        <v>2769</v>
      </c>
      <c r="L90" s="86">
        <v>138.44999999999999</v>
      </c>
      <c r="M90" s="424">
        <v>20</v>
      </c>
      <c r="N90" s="57">
        <f t="shared" si="55"/>
        <v>2354.9414634146328</v>
      </c>
      <c r="O90" s="183">
        <f t="shared" si="56"/>
        <v>117.74707317073164</v>
      </c>
      <c r="P90" s="54">
        <f t="shared" si="57"/>
        <v>0</v>
      </c>
      <c r="Q90" s="88">
        <f t="shared" si="58"/>
        <v>-20.70292682926835</v>
      </c>
      <c r="R90" s="185">
        <f t="shared" si="59"/>
        <v>0.85046640065533874</v>
      </c>
      <c r="S90" s="459"/>
      <c r="T90" s="50">
        <v>0.68819444444444422</v>
      </c>
      <c r="U90" s="50">
        <v>0.71666666666666645</v>
      </c>
      <c r="V90" s="421">
        <v>8</v>
      </c>
      <c r="W90" s="418">
        <f t="shared" si="60"/>
        <v>41.000000000000014</v>
      </c>
      <c r="X90" s="188"/>
      <c r="Y90" s="188"/>
      <c r="Z90" s="54"/>
      <c r="AA90" s="54"/>
      <c r="AB90" s="447"/>
      <c r="AC90" s="447"/>
      <c r="AD90" s="435"/>
      <c r="AE90" s="435">
        <v>1</v>
      </c>
      <c r="AF90" s="48">
        <f t="shared" si="61"/>
        <v>-414.05853658536716</v>
      </c>
      <c r="AG90" s="425">
        <f t="shared" si="62"/>
        <v>0.85046640065533874</v>
      </c>
      <c r="AH90" s="459"/>
    </row>
    <row r="91" spans="1:34" ht="19.149999999999999" customHeight="1">
      <c r="A91" s="488"/>
      <c r="B91" s="110" t="s">
        <v>227</v>
      </c>
      <c r="C91" s="431"/>
      <c r="D91" s="42" t="s">
        <v>329</v>
      </c>
      <c r="E91" s="43"/>
      <c r="F91" s="350">
        <v>54.5</v>
      </c>
      <c r="G91" s="44">
        <v>1824</v>
      </c>
      <c r="H91" s="84">
        <f t="shared" si="54"/>
        <v>99408</v>
      </c>
      <c r="I91" s="189"/>
      <c r="J91" s="87">
        <v>21</v>
      </c>
      <c r="K91" s="57">
        <v>1440</v>
      </c>
      <c r="L91" s="86">
        <v>68.571428571428569</v>
      </c>
      <c r="M91" s="424">
        <v>21</v>
      </c>
      <c r="N91" s="57">
        <f t="shared" si="55"/>
        <v>1128.2474226804127</v>
      </c>
      <c r="O91" s="183">
        <f t="shared" si="56"/>
        <v>53.726067746686319</v>
      </c>
      <c r="P91" s="54">
        <f t="shared" si="57"/>
        <v>0</v>
      </c>
      <c r="Q91" s="88">
        <f t="shared" si="58"/>
        <v>-14.845360824742251</v>
      </c>
      <c r="R91" s="185">
        <f t="shared" si="59"/>
        <v>0.78350515463917547</v>
      </c>
      <c r="S91" s="460"/>
      <c r="T91" s="50">
        <v>0.72222222222222199</v>
      </c>
      <c r="U91" s="50">
        <v>0.78958333333333308</v>
      </c>
      <c r="V91" s="421">
        <v>8</v>
      </c>
      <c r="W91" s="418">
        <f t="shared" si="60"/>
        <v>96.999999999999972</v>
      </c>
      <c r="X91" s="115"/>
      <c r="Y91" s="115"/>
      <c r="Z91" s="54"/>
      <c r="AA91" s="54"/>
      <c r="AB91" s="447"/>
      <c r="AC91" s="447"/>
      <c r="AD91" s="435"/>
      <c r="AE91" s="435">
        <v>1</v>
      </c>
      <c r="AF91" s="48">
        <f t="shared" si="61"/>
        <v>-311.75257731958732</v>
      </c>
      <c r="AG91" s="425">
        <f t="shared" si="62"/>
        <v>0.78350515463917547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17.888888888888889</v>
      </c>
      <c r="K95" s="202">
        <v>1628.7777777777778</v>
      </c>
      <c r="L95" s="203">
        <v>90.883787901125373</v>
      </c>
      <c r="M95" s="202">
        <f t="shared" ref="M95:O95" si="63">AVERAGE(M83:M94)</f>
        <v>17.888888888888889</v>
      </c>
      <c r="N95" s="202">
        <f t="shared" si="63"/>
        <v>1414.1763397518544</v>
      </c>
      <c r="O95" s="203">
        <f t="shared" si="63"/>
        <v>79.085752138424098</v>
      </c>
      <c r="P95" s="204">
        <f>M95-J95</f>
        <v>0</v>
      </c>
      <c r="Q95" s="205">
        <f t="shared" ref="Q95:Q104" si="64">O95-L95</f>
        <v>-11.798035762701275</v>
      </c>
      <c r="R95" s="206">
        <f>O95/L95</f>
        <v>0.87018547493270593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2</v>
      </c>
      <c r="AF95" s="65">
        <f t="shared" si="61"/>
        <v>-214.60143802592347</v>
      </c>
      <c r="AG95" s="426">
        <f t="shared" si="62"/>
        <v>0.86824388142210851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1922</v>
      </c>
      <c r="H96" s="45">
        <f t="shared" ref="H96:H105" si="65">F96*G96</f>
        <v>56622.12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4" si="66">G96/W96*60</f>
        <v>1130.5882352941173</v>
      </c>
      <c r="O96" s="47">
        <f t="shared" ref="O96:O104" si="67">N96/M96</f>
        <v>70.661764705882334</v>
      </c>
      <c r="P96" s="48">
        <f t="shared" ref="P96:P104" si="68">M96-J96</f>
        <v>0</v>
      </c>
      <c r="Q96" s="49">
        <f t="shared" si="64"/>
        <v>-15.900735294117666</v>
      </c>
      <c r="R96" s="425">
        <f t="shared" ref="R96:R104" si="69">O96/L96</f>
        <v>0.81630919515820743</v>
      </c>
      <c r="S96" s="459">
        <f>R108</f>
        <v>0.86740755740983</v>
      </c>
      <c r="T96" s="89">
        <v>0.33333333333333331</v>
      </c>
      <c r="U96" s="89">
        <v>0.40416666666666667</v>
      </c>
      <c r="V96" s="435">
        <v>5</v>
      </c>
      <c r="W96" s="90">
        <f t="shared" ref="W96:W133" si="70">(U96-T96)*24*60</f>
        <v>102.00000000000004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-254.41176470588266</v>
      </c>
      <c r="AG96" s="428">
        <f t="shared" si="62"/>
        <v>0.81630919515820743</v>
      </c>
      <c r="AH96" s="468">
        <f>AG108</f>
        <v>0.8673388987837265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2744.7</v>
      </c>
      <c r="H97" s="210">
        <f t="shared" si="65"/>
        <v>179146.56899999999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1266.7846153846158</v>
      </c>
      <c r="O97" s="47">
        <f t="shared" si="67"/>
        <v>70.376923076923106</v>
      </c>
      <c r="P97" s="48">
        <f t="shared" si="68"/>
        <v>0</v>
      </c>
      <c r="Q97" s="49">
        <f t="shared" si="64"/>
        <v>-9.6230769230768942</v>
      </c>
      <c r="R97" s="425">
        <f t="shared" si="69"/>
        <v>0.87971153846153882</v>
      </c>
      <c r="S97" s="459"/>
      <c r="T97" s="211">
        <v>0.4201388888888889</v>
      </c>
      <c r="U97" s="211">
        <v>0.51041666666666663</v>
      </c>
      <c r="V97" s="212">
        <v>23</v>
      </c>
      <c r="W97" s="90">
        <f t="shared" si="70"/>
        <v>129.99999999999994</v>
      </c>
      <c r="X97" s="53">
        <v>0.40833333333333338</v>
      </c>
      <c r="Y97" s="53">
        <v>0.41944444444444445</v>
      </c>
      <c r="Z97" s="54"/>
      <c r="AA97" s="54"/>
      <c r="AB97" s="447"/>
      <c r="AC97" s="447"/>
      <c r="AD97" s="212"/>
      <c r="AE97" s="212"/>
      <c r="AF97" s="213">
        <f t="shared" si="61"/>
        <v>-173.21538461538421</v>
      </c>
      <c r="AG97" s="214">
        <f t="shared" si="62"/>
        <v>0.87971153846153871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253</v>
      </c>
      <c r="H98" s="210">
        <f t="shared" si="65"/>
        <v>19569.55</v>
      </c>
      <c r="I98" s="435"/>
      <c r="J98" s="46">
        <v>19</v>
      </c>
      <c r="K98" s="44">
        <v>1440</v>
      </c>
      <c r="L98" s="47">
        <v>75.78947368421052</v>
      </c>
      <c r="M98" s="87">
        <v>19</v>
      </c>
      <c r="N98" s="44">
        <f t="shared" si="66"/>
        <v>1084.2857142857183</v>
      </c>
      <c r="O98" s="47">
        <f t="shared" si="67"/>
        <v>57.06766917293254</v>
      </c>
      <c r="P98" s="48">
        <f t="shared" si="68"/>
        <v>0</v>
      </c>
      <c r="Q98" s="49">
        <f t="shared" si="64"/>
        <v>-18.721804511277981</v>
      </c>
      <c r="R98" s="425">
        <f t="shared" si="69"/>
        <v>0.75297619047619324</v>
      </c>
      <c r="S98" s="459"/>
      <c r="T98" s="89">
        <v>0.55069444444444438</v>
      </c>
      <c r="U98" s="89">
        <v>0.56041666666666656</v>
      </c>
      <c r="V98" s="435">
        <v>5</v>
      </c>
      <c r="W98" s="90">
        <f t="shared" si="70"/>
        <v>13.99999999999995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-355.71428571428169</v>
      </c>
      <c r="AG98" s="428">
        <f t="shared" si="62"/>
        <v>0.75297619047619324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779</v>
      </c>
      <c r="H99" s="210">
        <f t="shared" si="65"/>
        <v>60247.86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1298.3333333333323</v>
      </c>
      <c r="O99" s="47">
        <f t="shared" si="67"/>
        <v>72.129629629629576</v>
      </c>
      <c r="P99" s="48">
        <f t="shared" si="68"/>
        <v>0</v>
      </c>
      <c r="Q99" s="49">
        <f t="shared" si="64"/>
        <v>-7.8703703703704235</v>
      </c>
      <c r="R99" s="425">
        <f t="shared" si="69"/>
        <v>0.90162037037036968</v>
      </c>
      <c r="S99" s="459"/>
      <c r="T99" s="89">
        <v>0.56458333333333321</v>
      </c>
      <c r="U99" s="89">
        <v>0.58958333333333324</v>
      </c>
      <c r="V99" s="435">
        <v>6</v>
      </c>
      <c r="W99" s="90">
        <f t="shared" si="70"/>
        <v>36.000000000000028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-141.66666666666765</v>
      </c>
      <c r="AG99" s="214">
        <f t="shared" si="62"/>
        <v>0.90162037037036968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1696</v>
      </c>
      <c r="H100" s="210">
        <f t="shared" si="65"/>
        <v>87242.239999999991</v>
      </c>
      <c r="I100" s="435"/>
      <c r="J100" s="46">
        <v>20</v>
      </c>
      <c r="K100" s="44">
        <v>1440</v>
      </c>
      <c r="L100" s="47">
        <v>72</v>
      </c>
      <c r="M100" s="87">
        <v>20</v>
      </c>
      <c r="N100" s="44">
        <f t="shared" si="66"/>
        <v>1288.1012658227842</v>
      </c>
      <c r="O100" s="47">
        <f t="shared" si="67"/>
        <v>64.405063291139214</v>
      </c>
      <c r="P100" s="48">
        <f t="shared" si="68"/>
        <v>0</v>
      </c>
      <c r="Q100" s="49">
        <f t="shared" si="64"/>
        <v>-7.5949367088607858</v>
      </c>
      <c r="R100" s="425">
        <f t="shared" si="69"/>
        <v>0.89451476793248907</v>
      </c>
      <c r="S100" s="459"/>
      <c r="T100" s="211">
        <v>0.59513888888888877</v>
      </c>
      <c r="U100" s="211">
        <v>0.64999999999999991</v>
      </c>
      <c r="V100" s="212">
        <v>8</v>
      </c>
      <c r="W100" s="90">
        <f t="shared" si="70"/>
        <v>79.000000000000043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-151.89873417721583</v>
      </c>
      <c r="AG100" s="428">
        <f t="shared" si="62"/>
        <v>0.89451476793248896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261</v>
      </c>
      <c r="E101" s="83"/>
      <c r="F101" s="354">
        <v>59.54</v>
      </c>
      <c r="G101" s="57">
        <v>1727</v>
      </c>
      <c r="H101" s="210">
        <f t="shared" si="65"/>
        <v>102825.58</v>
      </c>
      <c r="I101" s="43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1248.4337349397588</v>
      </c>
      <c r="O101" s="47">
        <f t="shared" si="67"/>
        <v>69.357429718875494</v>
      </c>
      <c r="P101" s="48">
        <f t="shared" si="68"/>
        <v>0</v>
      </c>
      <c r="Q101" s="49">
        <f t="shared" si="64"/>
        <v>-7.5870147255689488</v>
      </c>
      <c r="R101" s="425">
        <f t="shared" si="69"/>
        <v>0.90139619851246133</v>
      </c>
      <c r="S101" s="459"/>
      <c r="T101" s="211">
        <v>0.66597222222222219</v>
      </c>
      <c r="U101" s="89">
        <v>0.72361111111111109</v>
      </c>
      <c r="V101" s="212">
        <v>23</v>
      </c>
      <c r="W101" s="90">
        <f t="shared" si="70"/>
        <v>83.000000000000028</v>
      </c>
      <c r="X101" s="220">
        <v>0.65416666666666667</v>
      </c>
      <c r="Y101" s="220">
        <v>0.66527777777777775</v>
      </c>
      <c r="Z101" s="217"/>
      <c r="AA101" s="217"/>
      <c r="AB101" s="447"/>
      <c r="AC101" s="447"/>
      <c r="AD101" s="435"/>
      <c r="AE101" s="435"/>
      <c r="AF101" s="213">
        <f t="shared" si="61"/>
        <v>-136.56626506024122</v>
      </c>
      <c r="AG101" s="214">
        <f t="shared" si="62"/>
        <v>0.90139619851246122</v>
      </c>
      <c r="AH101" s="468"/>
    </row>
    <row r="102" spans="1:34" s="218" customFormat="1" ht="19.149999999999999" customHeight="1">
      <c r="A102" s="490"/>
      <c r="B102" s="421" t="s">
        <v>238</v>
      </c>
      <c r="C102" s="175"/>
      <c r="D102" s="176" t="s">
        <v>335</v>
      </c>
      <c r="E102" s="177"/>
      <c r="F102" s="354">
        <v>65.27</v>
      </c>
      <c r="G102" s="57">
        <v>1176.3</v>
      </c>
      <c r="H102" s="210">
        <f t="shared" si="65"/>
        <v>76777.100999999995</v>
      </c>
      <c r="I102" s="421">
        <v>1</v>
      </c>
      <c r="J102" s="46">
        <v>18</v>
      </c>
      <c r="K102" s="44">
        <v>1440</v>
      </c>
      <c r="L102" s="47">
        <v>80</v>
      </c>
      <c r="M102" s="87">
        <v>18</v>
      </c>
      <c r="N102" s="44">
        <f t="shared" si="66"/>
        <v>1260.3214285714294</v>
      </c>
      <c r="O102" s="47">
        <f t="shared" si="67"/>
        <v>70.017857142857181</v>
      </c>
      <c r="P102" s="48">
        <f t="shared" si="68"/>
        <v>0</v>
      </c>
      <c r="Q102" s="49">
        <f t="shared" si="64"/>
        <v>-9.9821428571428186</v>
      </c>
      <c r="R102" s="425">
        <f t="shared" si="69"/>
        <v>0.87522321428571481</v>
      </c>
      <c r="S102" s="459"/>
      <c r="T102" s="211">
        <v>0.72847222222222219</v>
      </c>
      <c r="U102" s="211">
        <v>0.76736111111111105</v>
      </c>
      <c r="V102" s="212">
        <v>7</v>
      </c>
      <c r="W102" s="90">
        <f t="shared" si="70"/>
        <v>55.999999999999957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-179.67857142857065</v>
      </c>
      <c r="AG102" s="428">
        <f t="shared" si="62"/>
        <v>0.87522321428571481</v>
      </c>
      <c r="AH102" s="468"/>
    </row>
    <row r="103" spans="1:34" s="218" customFormat="1" ht="19.149999999999999" customHeight="1">
      <c r="A103" s="490"/>
      <c r="B103" s="421" t="s">
        <v>227</v>
      </c>
      <c r="C103" s="221"/>
      <c r="D103" s="82" t="s">
        <v>263</v>
      </c>
      <c r="E103" s="83"/>
      <c r="F103" s="354">
        <v>54.09</v>
      </c>
      <c r="G103" s="57">
        <v>841</v>
      </c>
      <c r="H103" s="210">
        <f t="shared" si="65"/>
        <v>45489.69</v>
      </c>
      <c r="I103" s="222"/>
      <c r="J103" s="46">
        <v>16</v>
      </c>
      <c r="K103" s="44">
        <v>1440</v>
      </c>
      <c r="L103" s="47">
        <v>90</v>
      </c>
      <c r="M103" s="87">
        <v>16</v>
      </c>
      <c r="N103" s="44">
        <f t="shared" si="66"/>
        <v>1261.4999999999995</v>
      </c>
      <c r="O103" s="47">
        <f t="shared" si="67"/>
        <v>78.843749999999972</v>
      </c>
      <c r="P103" s="48">
        <f t="shared" si="68"/>
        <v>0</v>
      </c>
      <c r="Q103" s="49">
        <f t="shared" si="64"/>
        <v>-11.156250000000028</v>
      </c>
      <c r="R103" s="425">
        <f t="shared" si="69"/>
        <v>0.87604166666666639</v>
      </c>
      <c r="S103" s="459"/>
      <c r="T103" s="211">
        <v>0.77291666666666659</v>
      </c>
      <c r="U103" s="211">
        <v>0.80069444444444438</v>
      </c>
      <c r="V103" s="212">
        <v>8</v>
      </c>
      <c r="W103" s="90">
        <f t="shared" si="70"/>
        <v>40.000000000000014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-178.50000000000045</v>
      </c>
      <c r="AG103" s="428">
        <f t="shared" si="62"/>
        <v>0.87604166666666639</v>
      </c>
      <c r="AH103" s="468"/>
    </row>
    <row r="104" spans="1:34" s="218" customFormat="1" ht="19.149999999999999" customHeight="1">
      <c r="A104" s="490"/>
      <c r="B104" s="421" t="s">
        <v>227</v>
      </c>
      <c r="C104" s="223"/>
      <c r="D104" s="82" t="s">
        <v>264</v>
      </c>
      <c r="E104" s="83"/>
      <c r="F104" s="354">
        <v>52.21</v>
      </c>
      <c r="G104" s="209">
        <v>1002</v>
      </c>
      <c r="H104" s="210">
        <f t="shared" si="65"/>
        <v>52314.42</v>
      </c>
      <c r="I104" s="221"/>
      <c r="J104" s="46">
        <v>17</v>
      </c>
      <c r="K104" s="44">
        <v>1440</v>
      </c>
      <c r="L104" s="47">
        <v>84.705882352941174</v>
      </c>
      <c r="M104" s="87">
        <v>17</v>
      </c>
      <c r="N104" s="44">
        <f t="shared" si="66"/>
        <v>1306.9565217391305</v>
      </c>
      <c r="O104" s="47">
        <f t="shared" si="67"/>
        <v>76.879795396419439</v>
      </c>
      <c r="P104" s="48">
        <f t="shared" si="68"/>
        <v>0</v>
      </c>
      <c r="Q104" s="49">
        <f t="shared" si="64"/>
        <v>-7.8260869565217348</v>
      </c>
      <c r="R104" s="425">
        <f t="shared" si="69"/>
        <v>0.90760869565217395</v>
      </c>
      <c r="S104" s="460"/>
      <c r="T104" s="211">
        <v>0.80624999999999991</v>
      </c>
      <c r="U104" s="211">
        <v>0.83819444444444435</v>
      </c>
      <c r="V104" s="212">
        <v>8</v>
      </c>
      <c r="W104" s="90">
        <f t="shared" si="70"/>
        <v>46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-133.04347826086951</v>
      </c>
      <c r="AG104" s="214">
        <f t="shared" si="62"/>
        <v>0.90760869565217395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17.777777777777779</v>
      </c>
      <c r="K108" s="101">
        <v>1427.7777777777778</v>
      </c>
      <c r="L108" s="104">
        <v>80.666922275732915</v>
      </c>
      <c r="M108" s="101">
        <f t="shared" ref="M108:O108" si="71">AVERAGE(M96:M107)</f>
        <v>17.777777777777779</v>
      </c>
      <c r="N108" s="101">
        <f t="shared" si="71"/>
        <v>1238.367205485654</v>
      </c>
      <c r="O108" s="104">
        <f t="shared" si="71"/>
        <v>69.971098014962095</v>
      </c>
      <c r="P108" s="54">
        <f t="shared" ref="P108:P114" si="72">M108-J108</f>
        <v>0</v>
      </c>
      <c r="Q108" s="88">
        <f t="shared" ref="Q108:Q114" si="73">O108-L108</f>
        <v>-10.69582426077082</v>
      </c>
      <c r="R108" s="105">
        <f t="shared" ref="R108:R114" si="74">O108/L108</f>
        <v>0.86740755740983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0</v>
      </c>
      <c r="AE108" s="107">
        <f>SUM(AE96:AE107)</f>
        <v>0</v>
      </c>
      <c r="AF108" s="54">
        <f t="shared" si="61"/>
        <v>-189.41057229212379</v>
      </c>
      <c r="AG108" s="428">
        <f t="shared" si="62"/>
        <v>0.8673388987837265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1881</v>
      </c>
      <c r="H109" s="45">
        <f t="shared" ref="H109:H119" si="75">F109*G109</f>
        <v>56365.093167701853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4" si="76">G109/W109*60</f>
        <v>1175.6250000000005</v>
      </c>
      <c r="O109" s="47">
        <f t="shared" ref="O109:O114" si="77">N109/M109</f>
        <v>65.312500000000028</v>
      </c>
      <c r="P109" s="48">
        <f t="shared" si="72"/>
        <v>0</v>
      </c>
      <c r="Q109" s="49">
        <f t="shared" si="73"/>
        <v>-1.354166666666643</v>
      </c>
      <c r="R109" s="425">
        <f t="shared" si="74"/>
        <v>0.97968750000000038</v>
      </c>
      <c r="S109" s="494">
        <f>R121</f>
        <v>0.91183536922394537</v>
      </c>
      <c r="T109" s="226">
        <v>0.5</v>
      </c>
      <c r="U109" s="226">
        <v>0.56666666666666665</v>
      </c>
      <c r="V109" s="227">
        <v>5</v>
      </c>
      <c r="W109" s="418">
        <f t="shared" si="70"/>
        <v>95.999999999999972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-24.374999999999545</v>
      </c>
      <c r="AG109" s="125">
        <f t="shared" si="62"/>
        <v>0.97968750000000038</v>
      </c>
      <c r="AH109" s="468">
        <f>AG121</f>
        <v>0.9123396728126445</v>
      </c>
    </row>
    <row r="110" spans="1:34" ht="19.149999999999999" customHeight="1">
      <c r="A110" s="492"/>
      <c r="B110" s="421" t="s">
        <v>227</v>
      </c>
      <c r="C110" s="175"/>
      <c r="D110" s="42" t="s">
        <v>240</v>
      </c>
      <c r="E110" s="177"/>
      <c r="F110" s="343">
        <v>56.43</v>
      </c>
      <c r="G110" s="174">
        <v>1067</v>
      </c>
      <c r="H110" s="45">
        <f t="shared" si="75"/>
        <v>60210.81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1306.5306122448983</v>
      </c>
      <c r="O110" s="47">
        <f t="shared" si="77"/>
        <v>72.585034013605465</v>
      </c>
      <c r="P110" s="48">
        <f t="shared" si="72"/>
        <v>0</v>
      </c>
      <c r="Q110" s="49">
        <f t="shared" si="73"/>
        <v>-10.748299319727863</v>
      </c>
      <c r="R110" s="425">
        <f t="shared" si="74"/>
        <v>0.87102040816326565</v>
      </c>
      <c r="S110" s="495"/>
      <c r="T110" s="226">
        <v>0.57152777777777775</v>
      </c>
      <c r="U110" s="226">
        <v>0.60555555555555551</v>
      </c>
      <c r="V110" s="227">
        <v>7</v>
      </c>
      <c r="W110" s="418">
        <f t="shared" si="70"/>
        <v>48.999999999999986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-193.46938775510171</v>
      </c>
      <c r="AG110" s="125">
        <f t="shared" si="62"/>
        <v>0.87102040816326554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260</v>
      </c>
      <c r="E111" s="177"/>
      <c r="F111" s="343">
        <v>71.55</v>
      </c>
      <c r="G111" s="57">
        <v>1060</v>
      </c>
      <c r="H111" s="45">
        <f t="shared" si="75"/>
        <v>75843</v>
      </c>
      <c r="I111" s="435"/>
      <c r="J111" s="46">
        <v>18</v>
      </c>
      <c r="K111" s="44">
        <v>1385</v>
      </c>
      <c r="L111" s="47">
        <v>76.944444444444443</v>
      </c>
      <c r="M111" s="228">
        <v>18</v>
      </c>
      <c r="N111" s="44">
        <f t="shared" si="76"/>
        <v>1297.9591836734696</v>
      </c>
      <c r="O111" s="47">
        <f t="shared" si="77"/>
        <v>72.108843537414984</v>
      </c>
      <c r="P111" s="48">
        <f t="shared" si="72"/>
        <v>0</v>
      </c>
      <c r="Q111" s="49">
        <f t="shared" si="73"/>
        <v>-4.835600907029459</v>
      </c>
      <c r="R111" s="425">
        <f t="shared" si="74"/>
        <v>0.93715464525160275</v>
      </c>
      <c r="S111" s="495"/>
      <c r="T111" s="226">
        <v>0.62152777777777768</v>
      </c>
      <c r="U111" s="226">
        <v>0.65555555555555545</v>
      </c>
      <c r="V111" s="227">
        <v>23</v>
      </c>
      <c r="W111" s="418">
        <f t="shared" si="70"/>
        <v>48.999999999999986</v>
      </c>
      <c r="X111" s="53">
        <v>0.60972222222222217</v>
      </c>
      <c r="Y111" s="53">
        <v>0.62013888888888891</v>
      </c>
      <c r="Z111" s="54"/>
      <c r="AA111" s="54"/>
      <c r="AB111" s="447"/>
      <c r="AC111" s="447"/>
      <c r="AD111" s="435"/>
      <c r="AE111" s="435"/>
      <c r="AF111" s="48">
        <f t="shared" si="61"/>
        <v>-87.040816326530376</v>
      </c>
      <c r="AG111" s="125">
        <f t="shared" si="62"/>
        <v>0.93715464525160264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277</v>
      </c>
      <c r="E112" s="83"/>
      <c r="F112" s="343">
        <v>56.43</v>
      </c>
      <c r="G112" s="57">
        <v>1392</v>
      </c>
      <c r="H112" s="45">
        <f t="shared" si="75"/>
        <v>78550.559999999998</v>
      </c>
      <c r="I112" s="435"/>
      <c r="J112" s="46">
        <v>16</v>
      </c>
      <c r="K112" s="44">
        <v>1500</v>
      </c>
      <c r="L112" s="47">
        <v>93.75</v>
      </c>
      <c r="M112" s="419">
        <v>16</v>
      </c>
      <c r="N112" s="44">
        <f t="shared" si="76"/>
        <v>1369.1803278688537</v>
      </c>
      <c r="O112" s="47">
        <f t="shared" si="77"/>
        <v>85.573770491803359</v>
      </c>
      <c r="P112" s="48">
        <f t="shared" si="72"/>
        <v>0</v>
      </c>
      <c r="Q112" s="49">
        <f t="shared" si="73"/>
        <v>-8.1762295081966414</v>
      </c>
      <c r="R112" s="425">
        <f t="shared" si="74"/>
        <v>0.91278688524590246</v>
      </c>
      <c r="S112" s="495"/>
      <c r="T112" s="226">
        <v>0.70833333333333337</v>
      </c>
      <c r="U112" s="226">
        <v>0.75069444444444444</v>
      </c>
      <c r="V112" s="227">
        <v>5</v>
      </c>
      <c r="W112" s="418">
        <f t="shared" si="70"/>
        <v>60.999999999999943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-130.81967213114626</v>
      </c>
      <c r="AG112" s="125">
        <f t="shared" si="62"/>
        <v>0.91278688524590246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267</v>
      </c>
      <c r="E113" s="83"/>
      <c r="F113" s="343">
        <v>51.06</v>
      </c>
      <c r="G113" s="57">
        <v>2079</v>
      </c>
      <c r="H113" s="45">
        <f t="shared" si="75"/>
        <v>106153.74</v>
      </c>
      <c r="I113" s="435"/>
      <c r="J113" s="46">
        <v>16</v>
      </c>
      <c r="K113" s="44">
        <v>1500</v>
      </c>
      <c r="L113" s="47">
        <v>93.75</v>
      </c>
      <c r="M113" s="424">
        <v>16</v>
      </c>
      <c r="N113" s="44">
        <f t="shared" si="76"/>
        <v>1327.0212765957449</v>
      </c>
      <c r="O113" s="47">
        <f t="shared" si="77"/>
        <v>82.938829787234056</v>
      </c>
      <c r="P113" s="48">
        <f t="shared" si="72"/>
        <v>0</v>
      </c>
      <c r="Q113" s="49">
        <f t="shared" si="73"/>
        <v>-10.811170212765944</v>
      </c>
      <c r="R113" s="425">
        <f t="shared" si="74"/>
        <v>0.88468085106382988</v>
      </c>
      <c r="S113" s="495"/>
      <c r="T113" s="226">
        <v>0.75555555555555554</v>
      </c>
      <c r="U113" s="226">
        <v>0.8208333333333333</v>
      </c>
      <c r="V113" s="227">
        <v>7</v>
      </c>
      <c r="W113" s="418">
        <f t="shared" si="70"/>
        <v>93.999999999999986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-172.97872340425511</v>
      </c>
      <c r="AG113" s="125">
        <f t="shared" si="62"/>
        <v>0.88468085106382988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353</v>
      </c>
      <c r="E114" s="43"/>
      <c r="F114" s="343">
        <v>54.09</v>
      </c>
      <c r="G114" s="44">
        <v>3774</v>
      </c>
      <c r="H114" s="45">
        <f t="shared" si="75"/>
        <v>204135.66</v>
      </c>
      <c r="I114" s="435"/>
      <c r="J114" s="46">
        <v>19</v>
      </c>
      <c r="K114" s="44">
        <v>1440</v>
      </c>
      <c r="L114" s="47">
        <v>75.78947368421052</v>
      </c>
      <c r="M114" s="424">
        <v>19</v>
      </c>
      <c r="N114" s="44">
        <f t="shared" si="76"/>
        <v>1301.3793103448274</v>
      </c>
      <c r="O114" s="47">
        <f t="shared" si="77"/>
        <v>68.493647912885649</v>
      </c>
      <c r="P114" s="48">
        <f t="shared" si="72"/>
        <v>0</v>
      </c>
      <c r="Q114" s="49">
        <f t="shared" si="73"/>
        <v>-7.2958257713248713</v>
      </c>
      <c r="R114" s="425">
        <f t="shared" si="74"/>
        <v>0.90373563218390796</v>
      </c>
      <c r="S114" s="495"/>
      <c r="T114" s="226">
        <v>0.83680555555555558</v>
      </c>
      <c r="U114" s="226">
        <v>0.95763888888888893</v>
      </c>
      <c r="V114" s="227">
        <v>23</v>
      </c>
      <c r="W114" s="418">
        <f t="shared" si="70"/>
        <v>174.00000000000003</v>
      </c>
      <c r="X114" s="216">
        <v>0.82638888888888884</v>
      </c>
      <c r="Y114" s="216">
        <v>0.83680555555555547</v>
      </c>
      <c r="Z114" s="217"/>
      <c r="AA114" s="217"/>
      <c r="AB114" s="447"/>
      <c r="AC114" s="447"/>
      <c r="AD114" s="221">
        <v>1</v>
      </c>
      <c r="AE114" s="221">
        <v>1</v>
      </c>
      <c r="AF114" s="48">
        <f t="shared" si="61"/>
        <v>-138.62068965517255</v>
      </c>
      <c r="AG114" s="125">
        <f t="shared" si="62"/>
        <v>0.90373563218390796</v>
      </c>
      <c r="AH114" s="468"/>
    </row>
    <row r="115" spans="1:34" s="218" customFormat="1" ht="19.149999999999999" customHeight="1">
      <c r="A115" s="492"/>
      <c r="B115" s="421">
        <v>0</v>
      </c>
      <c r="C115" s="175"/>
      <c r="D115" s="82"/>
      <c r="E115" s="83"/>
      <c r="F115" s="343" t="s">
        <v>109</v>
      </c>
      <c r="G115" s="229"/>
      <c r="H115" s="45">
        <f t="shared" si="75"/>
        <v>0</v>
      </c>
      <c r="I115" s="435"/>
      <c r="J115" s="46"/>
      <c r="K115" s="44"/>
      <c r="L115" s="47"/>
      <c r="M115" s="424"/>
      <c r="N115" s="44"/>
      <c r="O115" s="47"/>
      <c r="P115" s="48"/>
      <c r="Q115" s="49"/>
      <c r="R115" s="425"/>
      <c r="S115" s="495"/>
      <c r="T115" s="226"/>
      <c r="U115" s="226"/>
      <c r="V115" s="227"/>
      <c r="W115" s="418">
        <f t="shared" si="70"/>
        <v>0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0</v>
      </c>
      <c r="AG115" s="125" t="e">
        <f t="shared" si="62"/>
        <v>#DIV/0!</v>
      </c>
      <c r="AH115" s="468"/>
    </row>
    <row r="116" spans="1:34" s="218" customFormat="1" ht="19.149999999999999" customHeight="1">
      <c r="A116" s="492"/>
      <c r="B116" s="421">
        <v>0</v>
      </c>
      <c r="C116" s="55"/>
      <c r="D116" s="82"/>
      <c r="E116" s="83"/>
      <c r="F116" s="343" t="s">
        <v>109</v>
      </c>
      <c r="G116" s="229"/>
      <c r="H116" s="45">
        <f t="shared" si="75"/>
        <v>0</v>
      </c>
      <c r="I116" s="435"/>
      <c r="J116" s="46"/>
      <c r="K116" s="44"/>
      <c r="L116" s="47"/>
      <c r="M116" s="424"/>
      <c r="N116" s="44"/>
      <c r="O116" s="47"/>
      <c r="P116" s="48"/>
      <c r="Q116" s="49"/>
      <c r="R116" s="425"/>
      <c r="S116" s="495"/>
      <c r="T116" s="226"/>
      <c r="U116" s="226"/>
      <c r="V116" s="227"/>
      <c r="W116" s="418">
        <f t="shared" si="70"/>
        <v>0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0</v>
      </c>
      <c r="AG116" s="125" t="e">
        <f t="shared" si="62"/>
        <v>#DIV/0!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17.5</v>
      </c>
      <c r="K121" s="202">
        <v>1420.8333333333333</v>
      </c>
      <c r="L121" s="203">
        <v>81.705653021442501</v>
      </c>
      <c r="M121" s="202">
        <f t="shared" ref="M121:O121" si="78">AVERAGE(M109:M120)</f>
        <v>17.5</v>
      </c>
      <c r="N121" s="202">
        <f t="shared" si="78"/>
        <v>1296.2826184546323</v>
      </c>
      <c r="O121" s="203">
        <f t="shared" si="78"/>
        <v>74.502104290490593</v>
      </c>
      <c r="P121" s="48">
        <f t="shared" ref="P121:P130" si="79">M121-J121</f>
        <v>0</v>
      </c>
      <c r="Q121" s="49">
        <f t="shared" ref="Q121:Q130" si="80">O121-L121</f>
        <v>-7.2035487309519084</v>
      </c>
      <c r="R121" s="172">
        <f t="shared" ref="R121:R130" si="81">O121/L121</f>
        <v>0.91183536922394537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1</v>
      </c>
      <c r="AF121" s="48">
        <f>N121-K121</f>
        <v>-124.550714878701</v>
      </c>
      <c r="AG121" s="125">
        <f>N121/K121</f>
        <v>0.9123396728126445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270</v>
      </c>
      <c r="E122" s="43"/>
      <c r="F122" s="343">
        <v>58.67</v>
      </c>
      <c r="G122" s="44">
        <v>1458.4</v>
      </c>
      <c r="H122" s="45">
        <f t="shared" ref="H122:H132" si="82">F122*G122</f>
        <v>85564.328000000009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1325.8181818181833</v>
      </c>
      <c r="O122" s="237">
        <f t="shared" ref="O122:O130" si="84">N122/M122</f>
        <v>69.779904306220175</v>
      </c>
      <c r="P122" s="108">
        <f t="shared" si="79"/>
        <v>0</v>
      </c>
      <c r="Q122" s="182">
        <f t="shared" si="80"/>
        <v>-6.0095693779903456</v>
      </c>
      <c r="R122" s="109">
        <f t="shared" si="81"/>
        <v>0.92070707070707181</v>
      </c>
      <c r="S122" s="459">
        <f>R134</f>
        <v>0.89260825329396953</v>
      </c>
      <c r="T122" s="50">
        <v>0.5</v>
      </c>
      <c r="U122" s="50">
        <v>0.54583333333333328</v>
      </c>
      <c r="V122" s="227">
        <v>5</v>
      </c>
      <c r="W122" s="418">
        <f t="shared" si="70"/>
        <v>65.999999999999929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-114.18181818181665</v>
      </c>
      <c r="AG122" s="425">
        <f t="shared" si="62"/>
        <v>0.92070707070707181</v>
      </c>
      <c r="AH122" s="473">
        <f>AG134</f>
        <v>0.89421710433496537</v>
      </c>
    </row>
    <row r="123" spans="1:34" ht="19.149999999999999" customHeight="1">
      <c r="A123" s="496"/>
      <c r="B123" s="130" t="s">
        <v>238</v>
      </c>
      <c r="C123" s="97"/>
      <c r="D123" s="42" t="s">
        <v>271</v>
      </c>
      <c r="E123" s="177"/>
      <c r="F123" s="343">
        <v>59.52</v>
      </c>
      <c r="G123" s="44">
        <v>1635.2</v>
      </c>
      <c r="H123" s="45">
        <f t="shared" si="82"/>
        <v>97327.104000000007</v>
      </c>
      <c r="I123" s="435"/>
      <c r="J123" s="46">
        <v>21</v>
      </c>
      <c r="K123" s="44">
        <v>1385</v>
      </c>
      <c r="L123" s="47">
        <v>65.952380952380949</v>
      </c>
      <c r="M123" s="424">
        <v>21</v>
      </c>
      <c r="N123" s="57">
        <f t="shared" si="83"/>
        <v>1290.9473684210516</v>
      </c>
      <c r="O123" s="86">
        <f t="shared" si="84"/>
        <v>61.473684210526265</v>
      </c>
      <c r="P123" s="54">
        <f t="shared" si="79"/>
        <v>0</v>
      </c>
      <c r="Q123" s="88">
        <f t="shared" si="80"/>
        <v>-4.4786967418546837</v>
      </c>
      <c r="R123" s="428">
        <f t="shared" si="81"/>
        <v>0.93209196275888206</v>
      </c>
      <c r="S123" s="459"/>
      <c r="T123" s="50">
        <v>0.55069444444444438</v>
      </c>
      <c r="U123" s="50">
        <v>0.60347222222222219</v>
      </c>
      <c r="V123" s="227">
        <v>7</v>
      </c>
      <c r="W123" s="418">
        <f t="shared" si="70"/>
        <v>76.000000000000057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-94.052631578948422</v>
      </c>
      <c r="AG123" s="425">
        <f t="shared" si="62"/>
        <v>0.93209196275888195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272</v>
      </c>
      <c r="E124" s="177"/>
      <c r="F124" s="343">
        <v>63.92</v>
      </c>
      <c r="G124" s="174">
        <v>872</v>
      </c>
      <c r="H124" s="45">
        <f t="shared" si="82"/>
        <v>55738.239999999998</v>
      </c>
      <c r="I124" s="238"/>
      <c r="J124" s="46">
        <v>19</v>
      </c>
      <c r="K124" s="44">
        <v>1440</v>
      </c>
      <c r="L124" s="47">
        <v>75.78947368421052</v>
      </c>
      <c r="M124" s="419">
        <v>19</v>
      </c>
      <c r="N124" s="174">
        <f t="shared" si="83"/>
        <v>1307.9999999999995</v>
      </c>
      <c r="O124" s="237">
        <f t="shared" si="84"/>
        <v>68.842105263157876</v>
      </c>
      <c r="P124" s="108">
        <f t="shared" si="79"/>
        <v>0</v>
      </c>
      <c r="Q124" s="182">
        <f t="shared" si="80"/>
        <v>-6.9473684210526443</v>
      </c>
      <c r="R124" s="109">
        <f t="shared" si="81"/>
        <v>0.9083333333333331</v>
      </c>
      <c r="S124" s="497"/>
      <c r="T124" s="50">
        <v>0.61874999999999991</v>
      </c>
      <c r="U124" s="50">
        <v>0.6465277777777777</v>
      </c>
      <c r="V124" s="227">
        <v>22</v>
      </c>
      <c r="W124" s="418">
        <f t="shared" si="70"/>
        <v>40.000000000000014</v>
      </c>
      <c r="X124" s="188">
        <v>0.60763888888888895</v>
      </c>
      <c r="Y124" s="188">
        <v>0.61805555555555558</v>
      </c>
      <c r="Z124" s="54"/>
      <c r="AA124" s="54"/>
      <c r="AB124" s="447"/>
      <c r="AC124" s="447"/>
      <c r="AD124" s="435"/>
      <c r="AE124" s="435"/>
      <c r="AF124" s="108">
        <f t="shared" si="61"/>
        <v>-132.00000000000045</v>
      </c>
      <c r="AG124" s="109">
        <f t="shared" si="62"/>
        <v>0.90833333333333299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1738</v>
      </c>
      <c r="H125" s="45">
        <f t="shared" si="82"/>
        <v>98701.02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1409.1891891891883</v>
      </c>
      <c r="O125" s="237">
        <f t="shared" si="84"/>
        <v>78.288288288288243</v>
      </c>
      <c r="P125" s="108">
        <f t="shared" si="79"/>
        <v>0</v>
      </c>
      <c r="Q125" s="182">
        <f t="shared" si="80"/>
        <v>-12.600600600600643</v>
      </c>
      <c r="R125" s="109">
        <f t="shared" si="81"/>
        <v>0.86136258507896601</v>
      </c>
      <c r="S125" s="497"/>
      <c r="T125" s="50">
        <v>0.68680555555555545</v>
      </c>
      <c r="U125" s="50">
        <v>0.73819444444444438</v>
      </c>
      <c r="V125" s="227">
        <v>5</v>
      </c>
      <c r="W125" s="418">
        <f t="shared" si="70"/>
        <v>74.000000000000057</v>
      </c>
      <c r="X125" s="64"/>
      <c r="Y125" s="64"/>
      <c r="Z125" s="54"/>
      <c r="AA125" s="54"/>
      <c r="AB125" s="447"/>
      <c r="AC125" s="447"/>
      <c r="AD125" s="435">
        <v>1</v>
      </c>
      <c r="AE125" s="435"/>
      <c r="AF125" s="48">
        <f t="shared" si="61"/>
        <v>-226.81081081081174</v>
      </c>
      <c r="AG125" s="425">
        <f t="shared" si="62"/>
        <v>0.8613625850789659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1424</v>
      </c>
      <c r="H126" s="45">
        <f t="shared" si="82"/>
        <v>80982.87999999999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1400.6557377049194</v>
      </c>
      <c r="O126" s="86">
        <f t="shared" si="84"/>
        <v>77.814207650273303</v>
      </c>
      <c r="P126" s="54">
        <f t="shared" si="79"/>
        <v>0</v>
      </c>
      <c r="Q126" s="88">
        <f t="shared" si="80"/>
        <v>-13.074681238615582</v>
      </c>
      <c r="R126" s="428">
        <f t="shared" si="81"/>
        <v>0.85614653893943737</v>
      </c>
      <c r="S126" s="497"/>
      <c r="T126" s="50">
        <v>0.74305555555555547</v>
      </c>
      <c r="U126" s="50">
        <v>0.78541666666666654</v>
      </c>
      <c r="V126" s="227">
        <v>7</v>
      </c>
      <c r="W126" s="418">
        <f t="shared" si="70"/>
        <v>60.999999999999943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-235.34426229508063</v>
      </c>
      <c r="AG126" s="109">
        <f t="shared" si="62"/>
        <v>0.85614653893943726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1608</v>
      </c>
      <c r="H127" s="45">
        <f t="shared" si="82"/>
        <v>76540.800000000003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1339.9999999999989</v>
      </c>
      <c r="O127" s="86">
        <f t="shared" si="84"/>
        <v>70.526315789473628</v>
      </c>
      <c r="P127" s="54">
        <f t="shared" si="79"/>
        <v>0</v>
      </c>
      <c r="Q127" s="88">
        <f t="shared" si="80"/>
        <v>-5.2631578947368922</v>
      </c>
      <c r="R127" s="428">
        <f t="shared" si="81"/>
        <v>0.93055555555555491</v>
      </c>
      <c r="S127" s="497"/>
      <c r="T127" s="50">
        <v>0.79027777777777763</v>
      </c>
      <c r="U127" s="50">
        <v>0.84027777777777768</v>
      </c>
      <c r="V127" s="421">
        <v>7</v>
      </c>
      <c r="W127" s="418">
        <f t="shared" si="70"/>
        <v>72.000000000000057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-100.00000000000114</v>
      </c>
      <c r="AG127" s="109">
        <f t="shared" si="62"/>
        <v>0.9305555555555548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1422</v>
      </c>
      <c r="H128" s="45">
        <f t="shared" si="82"/>
        <v>72052.740000000005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1376.1290322580658</v>
      </c>
      <c r="O128" s="86">
        <f t="shared" si="84"/>
        <v>76.451612903225879</v>
      </c>
      <c r="P128" s="54">
        <f t="shared" si="79"/>
        <v>0</v>
      </c>
      <c r="Q128" s="88">
        <f t="shared" si="80"/>
        <v>-6.8817204301074497</v>
      </c>
      <c r="R128" s="428">
        <f t="shared" si="81"/>
        <v>0.91741935483871062</v>
      </c>
      <c r="S128" s="497"/>
      <c r="T128" s="50">
        <v>0.8569444444444444</v>
      </c>
      <c r="U128" s="50">
        <v>0.89999999999999991</v>
      </c>
      <c r="V128" s="421">
        <v>24</v>
      </c>
      <c r="W128" s="418">
        <f t="shared" si="70"/>
        <v>61.999999999999943</v>
      </c>
      <c r="X128" s="64">
        <v>0.84444444444444444</v>
      </c>
      <c r="Y128" s="64">
        <v>0.85555555555555562</v>
      </c>
      <c r="Z128" s="54"/>
      <c r="AA128" s="54"/>
      <c r="AB128" s="447"/>
      <c r="AC128" s="447"/>
      <c r="AD128" s="435"/>
      <c r="AE128" s="435"/>
      <c r="AF128" s="48">
        <f t="shared" si="61"/>
        <v>-123.87096774193424</v>
      </c>
      <c r="AG128" s="425">
        <f t="shared" si="62"/>
        <v>0.91741935483871051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1231</v>
      </c>
      <c r="H129" s="45">
        <f t="shared" si="82"/>
        <v>71607.27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1393.5849056603781</v>
      </c>
      <c r="O129" s="86">
        <f t="shared" si="84"/>
        <v>87.099056603773633</v>
      </c>
      <c r="P129" s="54">
        <f t="shared" si="79"/>
        <v>0</v>
      </c>
      <c r="Q129" s="88">
        <f t="shared" si="80"/>
        <v>-15.150943396226367</v>
      </c>
      <c r="R129" s="428">
        <f t="shared" si="81"/>
        <v>0.85182451446233387</v>
      </c>
      <c r="S129" s="497"/>
      <c r="T129" s="50">
        <v>0.90486111111111101</v>
      </c>
      <c r="U129" s="50">
        <v>0.94166666666666654</v>
      </c>
      <c r="V129" s="421">
        <v>7</v>
      </c>
      <c r="W129" s="418">
        <f t="shared" si="70"/>
        <v>52.999999999999972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-242.41509433962187</v>
      </c>
      <c r="AG129" s="109">
        <f t="shared" si="62"/>
        <v>0.85182451446233387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1615</v>
      </c>
      <c r="H130" s="45">
        <f t="shared" si="82"/>
        <v>92539.5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1274.9999999999991</v>
      </c>
      <c r="O130" s="86">
        <f t="shared" si="84"/>
        <v>67.105263157894683</v>
      </c>
      <c r="P130" s="54">
        <f t="shared" si="79"/>
        <v>0</v>
      </c>
      <c r="Q130" s="88">
        <f t="shared" si="80"/>
        <v>-8.6842105263158373</v>
      </c>
      <c r="R130" s="428">
        <f t="shared" si="81"/>
        <v>0.88541666666666607</v>
      </c>
      <c r="S130" s="497"/>
      <c r="T130" s="50">
        <v>0.94722222222222208</v>
      </c>
      <c r="U130" s="50">
        <v>0.99999999999999989</v>
      </c>
      <c r="V130" s="421">
        <v>8</v>
      </c>
      <c r="W130" s="418">
        <f t="shared" si="70"/>
        <v>76.000000000000057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-165.00000000000091</v>
      </c>
      <c r="AG130" s="109">
        <f t="shared" si="62"/>
        <v>0.88541666666666607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1346.5916016724207</v>
      </c>
      <c r="O134" s="243">
        <f t="shared" si="85"/>
        <v>73.042270908092632</v>
      </c>
      <c r="P134" s="51">
        <f t="shared" ref="P134:P142" si="86">M134-J134</f>
        <v>0</v>
      </c>
      <c r="Q134" s="139">
        <f t="shared" ref="Q134:Q142" si="87">O134-L134</f>
        <v>-8.7878831808333899</v>
      </c>
      <c r="R134" s="244">
        <f t="shared" ref="R134:R142" si="88">O134/L134</f>
        <v>0.89260825329396953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-159.29728721646825</v>
      </c>
      <c r="AG134" s="425">
        <f t="shared" si="62"/>
        <v>0.89421710433496537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2081</v>
      </c>
      <c r="H135" s="245">
        <f t="shared" ref="H135:H146" si="89">F135*G135</f>
        <v>120146.535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1387.3333333333319</v>
      </c>
      <c r="O135" s="115">
        <f t="shared" ref="O135:O142" si="91">N135/M135</f>
        <v>86.708333333333243</v>
      </c>
      <c r="P135" s="54">
        <f t="shared" si="86"/>
        <v>0</v>
      </c>
      <c r="Q135" s="88">
        <f t="shared" si="87"/>
        <v>-11.104166666666757</v>
      </c>
      <c r="R135" s="428">
        <f t="shared" si="88"/>
        <v>0.88647497337593095</v>
      </c>
      <c r="S135" s="495">
        <f>R147</f>
        <v>0.91152444016984113</v>
      </c>
      <c r="T135" s="246">
        <v>0.47916666666666669</v>
      </c>
      <c r="U135" s="50">
        <v>0.54166666666666674</v>
      </c>
      <c r="V135" s="142">
        <v>5</v>
      </c>
      <c r="W135" s="247">
        <f t="shared" ref="W135:W147" si="92">(U135-T135)*24*60</f>
        <v>90.000000000000085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-177.66666666666811</v>
      </c>
      <c r="AG135" s="120">
        <f t="shared" si="62"/>
        <v>0.88647497337593095</v>
      </c>
      <c r="AH135" s="468">
        <f>AG147</f>
        <v>0.92068496923343424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1653</v>
      </c>
      <c r="H136" s="84">
        <f t="shared" si="89"/>
        <v>88055.310000000012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1396.9014084507028</v>
      </c>
      <c r="O136" s="86">
        <f t="shared" si="91"/>
        <v>87.306338028168923</v>
      </c>
      <c r="P136" s="54">
        <f t="shared" si="86"/>
        <v>0</v>
      </c>
      <c r="Q136" s="88">
        <f t="shared" si="87"/>
        <v>-6.4436619718310766</v>
      </c>
      <c r="R136" s="428">
        <f t="shared" si="88"/>
        <v>0.93126760563380184</v>
      </c>
      <c r="S136" s="495"/>
      <c r="T136" s="246">
        <v>0.54652777777777783</v>
      </c>
      <c r="U136" s="50">
        <v>0.59583333333333344</v>
      </c>
      <c r="V136" s="142">
        <v>7</v>
      </c>
      <c r="W136" s="247">
        <f t="shared" si="92"/>
        <v>71.000000000000071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-103.09859154929723</v>
      </c>
      <c r="AG136" s="125">
        <f t="shared" si="62"/>
        <v>0.93126760563380184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1570</v>
      </c>
      <c r="H137" s="84">
        <f t="shared" si="89"/>
        <v>79551.900000000009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1385.294117647057</v>
      </c>
      <c r="O137" s="86">
        <f t="shared" si="91"/>
        <v>76.960784313725384</v>
      </c>
      <c r="P137" s="54">
        <f t="shared" si="86"/>
        <v>0</v>
      </c>
      <c r="Q137" s="88">
        <f t="shared" si="87"/>
        <v>-6.3725490196079448</v>
      </c>
      <c r="R137" s="428">
        <f t="shared" si="88"/>
        <v>0.92352941176470471</v>
      </c>
      <c r="S137" s="495"/>
      <c r="T137" s="50">
        <v>0.61111111111111116</v>
      </c>
      <c r="U137" s="50">
        <v>0.65833333333333344</v>
      </c>
      <c r="V137" s="249">
        <v>22</v>
      </c>
      <c r="W137" s="247">
        <f t="shared" si="92"/>
        <v>68.000000000000085</v>
      </c>
      <c r="X137" s="53">
        <v>0.6</v>
      </c>
      <c r="Y137" s="53">
        <v>0.60972222222222217</v>
      </c>
      <c r="Z137" s="54"/>
      <c r="AA137" s="54"/>
      <c r="AB137" s="447"/>
      <c r="AC137" s="447"/>
      <c r="AD137" s="435"/>
      <c r="AE137" s="435"/>
      <c r="AF137" s="48">
        <f t="shared" si="61"/>
        <v>-114.70588235294304</v>
      </c>
      <c r="AG137" s="125">
        <f t="shared" si="62"/>
        <v>0.9235294117647046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2227</v>
      </c>
      <c r="H138" s="84">
        <f t="shared" si="89"/>
        <v>113532.45999999999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1322.9702970297035</v>
      </c>
      <c r="O138" s="86">
        <f t="shared" si="91"/>
        <v>66.148514851485174</v>
      </c>
      <c r="P138" s="54">
        <f t="shared" si="86"/>
        <v>0</v>
      </c>
      <c r="Q138" s="88">
        <f t="shared" si="87"/>
        <v>-5.8514851485148256</v>
      </c>
      <c r="R138" s="434">
        <f t="shared" si="88"/>
        <v>0.91872937293729406</v>
      </c>
      <c r="S138" s="495"/>
      <c r="T138" s="50">
        <v>0.69861111111111118</v>
      </c>
      <c r="U138" s="50">
        <v>0.76875000000000004</v>
      </c>
      <c r="V138" s="249">
        <v>5</v>
      </c>
      <c r="W138" s="247">
        <f t="shared" si="92"/>
        <v>100.99999999999996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-117.02970297029651</v>
      </c>
      <c r="AG138" s="125">
        <f t="shared" si="62"/>
        <v>0.91872937293729406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1337</v>
      </c>
      <c r="H139" s="84">
        <f t="shared" si="89"/>
        <v>67745.790000000008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1359.6610169491537</v>
      </c>
      <c r="O139" s="86">
        <f t="shared" si="91"/>
        <v>79.980059820538457</v>
      </c>
      <c r="P139" s="54">
        <f t="shared" si="86"/>
        <v>0</v>
      </c>
      <c r="Q139" s="88">
        <f t="shared" si="87"/>
        <v>-8.2552342971086006</v>
      </c>
      <c r="R139" s="428">
        <f t="shared" si="88"/>
        <v>0.9064406779661025</v>
      </c>
      <c r="S139" s="495"/>
      <c r="T139" s="50">
        <v>0.77361111111111114</v>
      </c>
      <c r="U139" s="50">
        <v>0.81458333333333333</v>
      </c>
      <c r="V139" s="250">
        <v>7</v>
      </c>
      <c r="W139" s="247">
        <f t="shared" si="92"/>
        <v>58.99999999999995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-140.33898305084631</v>
      </c>
      <c r="AG139" s="125">
        <f t="shared" si="62"/>
        <v>0.9064406779661025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2339</v>
      </c>
      <c r="H140" s="84">
        <f t="shared" si="89"/>
        <v>119101.88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1336.5714285714294</v>
      </c>
      <c r="O140" s="86">
        <f t="shared" si="91"/>
        <v>70.345864661654176</v>
      </c>
      <c r="P140" s="54">
        <f t="shared" si="86"/>
        <v>0</v>
      </c>
      <c r="Q140" s="88">
        <f t="shared" si="87"/>
        <v>-5.4436090225563447</v>
      </c>
      <c r="R140" s="428">
        <f t="shared" si="88"/>
        <v>0.92817460317460376</v>
      </c>
      <c r="S140" s="502"/>
      <c r="T140" s="63">
        <v>0.83055555555555549</v>
      </c>
      <c r="U140" s="252">
        <v>0.90347222222222212</v>
      </c>
      <c r="V140" s="253">
        <v>23</v>
      </c>
      <c r="W140" s="247">
        <f t="shared" si="92"/>
        <v>104.99999999999994</v>
      </c>
      <c r="X140" s="53">
        <v>0.81944444444444453</v>
      </c>
      <c r="Y140" s="53">
        <v>0.82986111111111116</v>
      </c>
      <c r="Z140" s="54"/>
      <c r="AA140" s="54"/>
      <c r="AB140" s="447"/>
      <c r="AC140" s="447"/>
      <c r="AD140" s="435"/>
      <c r="AE140" s="435"/>
      <c r="AF140" s="48">
        <f t="shared" si="61"/>
        <v>-103.42857142857065</v>
      </c>
      <c r="AG140" s="125">
        <f t="shared" si="62"/>
        <v>0.92817460317460376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287</v>
      </c>
      <c r="E141" s="254"/>
      <c r="F141" s="343">
        <v>50.49</v>
      </c>
      <c r="G141" s="57">
        <v>1496</v>
      </c>
      <c r="H141" s="84">
        <f t="shared" si="89"/>
        <v>75533.040000000008</v>
      </c>
      <c r="I141" s="435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1339.7014925373151</v>
      </c>
      <c r="O141" s="86">
        <f t="shared" si="91"/>
        <v>89.313432835821004</v>
      </c>
      <c r="P141" s="54">
        <f t="shared" si="86"/>
        <v>1</v>
      </c>
      <c r="Q141" s="88">
        <f t="shared" si="87"/>
        <v>-13.543710021321857</v>
      </c>
      <c r="R141" s="428">
        <f t="shared" si="88"/>
        <v>0.86832504145937084</v>
      </c>
      <c r="S141" s="502"/>
      <c r="T141" s="63">
        <v>0.90833333333333321</v>
      </c>
      <c r="U141" s="252">
        <v>0.95486111111111094</v>
      </c>
      <c r="V141" s="55">
        <v>7</v>
      </c>
      <c r="W141" s="247">
        <f t="shared" si="92"/>
        <v>66.999999999999915</v>
      </c>
      <c r="X141" s="53"/>
      <c r="Y141" s="53"/>
      <c r="Z141" s="54"/>
      <c r="AA141" s="54"/>
      <c r="AB141" s="447"/>
      <c r="AC141" s="447"/>
      <c r="AD141" s="435">
        <v>1</v>
      </c>
      <c r="AE141" s="435"/>
      <c r="AF141" s="48">
        <f t="shared" si="61"/>
        <v>-100.29850746268494</v>
      </c>
      <c r="AG141" s="125">
        <f t="shared" si="62"/>
        <v>0.93034825870646876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1019</v>
      </c>
      <c r="H142" s="84">
        <f t="shared" si="89"/>
        <v>51632.73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1358.6666666666667</v>
      </c>
      <c r="O142" s="86">
        <f t="shared" si="91"/>
        <v>79.921568627450981</v>
      </c>
      <c r="P142" s="54">
        <f t="shared" si="86"/>
        <v>0</v>
      </c>
      <c r="Q142" s="88">
        <f t="shared" si="87"/>
        <v>-4.7843137254901933</v>
      </c>
      <c r="R142" s="428">
        <f t="shared" si="88"/>
        <v>0.94351851851851853</v>
      </c>
      <c r="S142" s="502"/>
      <c r="T142" s="63">
        <v>0.96041666666666647</v>
      </c>
      <c r="U142" s="252">
        <v>0.99166666666666647</v>
      </c>
      <c r="V142" s="55">
        <v>8</v>
      </c>
      <c r="W142" s="247">
        <f t="shared" si="92"/>
        <v>45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-81.333333333333258</v>
      </c>
      <c r="AG142" s="125">
        <f t="shared" si="62"/>
        <v>0.94351851851851853</v>
      </c>
      <c r="AH142" s="468"/>
    </row>
    <row r="143" spans="1:34" ht="19.149999999999999" customHeight="1">
      <c r="A143" s="500"/>
      <c r="B143" s="421">
        <v>0</v>
      </c>
      <c r="C143" s="255"/>
      <c r="D143" s="82"/>
      <c r="E143" s="83"/>
      <c r="F143" s="343" t="s">
        <v>109</v>
      </c>
      <c r="G143" s="57"/>
      <c r="H143" s="84">
        <f t="shared" si="89"/>
        <v>0</v>
      </c>
      <c r="I143" s="435"/>
      <c r="J143" s="87"/>
      <c r="K143" s="57"/>
      <c r="L143" s="86"/>
      <c r="M143" s="228"/>
      <c r="N143" s="57"/>
      <c r="O143" s="86"/>
      <c r="P143" s="54"/>
      <c r="Q143" s="88"/>
      <c r="R143" s="428"/>
      <c r="S143" s="502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0</v>
      </c>
      <c r="AG143" s="125" t="e">
        <f t="shared" si="62"/>
        <v>#DIV/0!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M147:O147" si="93">AVERAGE(M135:M146)</f>
        <v>17.25</v>
      </c>
      <c r="N147" s="242">
        <f t="shared" si="93"/>
        <v>1360.88747014817</v>
      </c>
      <c r="O147" s="243">
        <f t="shared" si="93"/>
        <v>79.585612059022154</v>
      </c>
      <c r="P147" s="51">
        <f t="shared" ref="P147:P154" si="94">M147-J147</f>
        <v>0.125</v>
      </c>
      <c r="Q147" s="139">
        <f t="shared" ref="Q147:Q154" si="95">O147-L147</f>
        <v>-7.7248412341372159</v>
      </c>
      <c r="R147" s="258">
        <f t="shared" ref="R147:R154" si="96">O147/L147</f>
        <v>0.91152444016984113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-117.23752985183</v>
      </c>
      <c r="AG147" s="259">
        <f t="shared" si="62"/>
        <v>0.92068496923343424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3533</v>
      </c>
      <c r="H148" s="84">
        <f t="shared" ref="H148:H172" si="97">F148*G148</f>
        <v>130438.36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1403.8410596026488</v>
      </c>
      <c r="O148" s="47">
        <f t="shared" ref="O148:O154" si="99">N148/M148</f>
        <v>116.9867549668874</v>
      </c>
      <c r="P148" s="48">
        <f t="shared" si="94"/>
        <v>0</v>
      </c>
      <c r="Q148" s="49">
        <f t="shared" si="95"/>
        <v>-49.679911699779254</v>
      </c>
      <c r="R148" s="425">
        <f t="shared" si="96"/>
        <v>0.70192052980132447</v>
      </c>
      <c r="S148" s="506">
        <f>R160</f>
        <v>0.83895201785201756</v>
      </c>
      <c r="T148" s="246">
        <v>0.45833333333333331</v>
      </c>
      <c r="U148" s="50">
        <v>0.56319444444444444</v>
      </c>
      <c r="V148" s="421">
        <v>5</v>
      </c>
      <c r="W148" s="418">
        <f>(U148-T148)*24*60</f>
        <v>151.00000000000003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-596.15894039735122</v>
      </c>
      <c r="AG148" s="125">
        <f t="shared" si="62"/>
        <v>0.70192052980132436</v>
      </c>
      <c r="AH148" s="468">
        <f>AG160</f>
        <v>0.78786200811658191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1202</v>
      </c>
      <c r="H149" s="84">
        <f t="shared" si="97"/>
        <v>31853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1442.4000000000003</v>
      </c>
      <c r="O149" s="47">
        <f t="shared" si="99"/>
        <v>120.20000000000003</v>
      </c>
      <c r="P149" s="48">
        <f t="shared" si="94"/>
        <v>0</v>
      </c>
      <c r="Q149" s="49">
        <f t="shared" si="95"/>
        <v>-46.466666666666626</v>
      </c>
      <c r="R149" s="425">
        <f t="shared" si="96"/>
        <v>0.72120000000000017</v>
      </c>
      <c r="S149" s="507"/>
      <c r="T149" s="246">
        <v>0.56805555555555554</v>
      </c>
      <c r="U149" s="50">
        <v>0.60277777777777775</v>
      </c>
      <c r="V149" s="421">
        <v>7</v>
      </c>
      <c r="W149" s="418">
        <f t="shared" ref="W149:W159" si="100">(U149-T149)*24*60</f>
        <v>49.999999999999986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-557.59999999999968</v>
      </c>
      <c r="AG149" s="125">
        <f t="shared" si="62"/>
        <v>0.72120000000000017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191</v>
      </c>
      <c r="H150" s="84">
        <f t="shared" si="97"/>
        <v>10602.41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1146.0000000000041</v>
      </c>
      <c r="O150" s="47">
        <f t="shared" si="99"/>
        <v>114.60000000000041</v>
      </c>
      <c r="P150" s="48">
        <f t="shared" si="94"/>
        <v>-2</v>
      </c>
      <c r="Q150" s="49">
        <f t="shared" si="95"/>
        <v>-10.399999999999594</v>
      </c>
      <c r="R150" s="425">
        <f t="shared" si="96"/>
        <v>0.91680000000000328</v>
      </c>
      <c r="S150" s="507"/>
      <c r="T150" s="246">
        <v>0.70833333333333337</v>
      </c>
      <c r="U150" s="50">
        <v>0.71527777777777779</v>
      </c>
      <c r="V150" s="421">
        <v>5</v>
      </c>
      <c r="W150" s="418">
        <f t="shared" si="100"/>
        <v>9.9999999999999645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-353.99999999999591</v>
      </c>
      <c r="AG150" s="125">
        <f t="shared" si="62"/>
        <v>0.76400000000000268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1308</v>
      </c>
      <c r="H151" s="84">
        <f t="shared" si="97"/>
        <v>37369.56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1353.103448275863</v>
      </c>
      <c r="O151" s="47">
        <f t="shared" si="99"/>
        <v>112.75862068965525</v>
      </c>
      <c r="P151" s="48">
        <f t="shared" si="94"/>
        <v>0</v>
      </c>
      <c r="Q151" s="49">
        <f t="shared" si="95"/>
        <v>-12.241379310344755</v>
      </c>
      <c r="R151" s="425">
        <f t="shared" si="96"/>
        <v>0.90206896551724192</v>
      </c>
      <c r="S151" s="507"/>
      <c r="T151" s="246">
        <v>0.71875</v>
      </c>
      <c r="U151" s="50">
        <v>0.75902777777777775</v>
      </c>
      <c r="V151" s="421">
        <v>5</v>
      </c>
      <c r="W151" s="418">
        <f t="shared" si="100"/>
        <v>57.999999999999957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-146.896551724137</v>
      </c>
      <c r="AG151" s="125">
        <f t="shared" si="62"/>
        <v>0.90206896551724203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255</v>
      </c>
      <c r="H152" s="84">
        <f t="shared" si="97"/>
        <v>5207.1000000000004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956.25000000000341</v>
      </c>
      <c r="O152" s="47">
        <f t="shared" si="99"/>
        <v>95.625000000000341</v>
      </c>
      <c r="P152" s="48">
        <f t="shared" si="94"/>
        <v>-2</v>
      </c>
      <c r="Q152" s="49">
        <f t="shared" si="95"/>
        <v>-29.374999999999659</v>
      </c>
      <c r="R152" s="425">
        <f t="shared" si="96"/>
        <v>0.76500000000000268</v>
      </c>
      <c r="S152" s="507"/>
      <c r="T152" s="261">
        <v>0.76249999999999996</v>
      </c>
      <c r="U152" s="63">
        <v>0.77361111111111103</v>
      </c>
      <c r="V152" s="422">
        <v>5</v>
      </c>
      <c r="W152" s="418">
        <f t="shared" si="100"/>
        <v>15.999999999999943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-543.74999999999659</v>
      </c>
      <c r="AG152" s="125">
        <f t="shared" si="62"/>
        <v>0.63750000000000229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901</v>
      </c>
      <c r="H153" s="84">
        <f t="shared" si="97"/>
        <v>17046.920000000002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1930.7142857142817</v>
      </c>
      <c r="O153" s="47">
        <f t="shared" si="99"/>
        <v>386.14285714285631</v>
      </c>
      <c r="P153" s="48">
        <f t="shared" si="94"/>
        <v>0</v>
      </c>
      <c r="Q153" s="49">
        <f t="shared" si="95"/>
        <v>-53.857142857143685</v>
      </c>
      <c r="R153" s="425">
        <f t="shared" si="96"/>
        <v>0.87759740259740071</v>
      </c>
      <c r="S153" s="507"/>
      <c r="T153" s="261">
        <v>0.77708333333333324</v>
      </c>
      <c r="U153" s="63">
        <v>0.79652777777777772</v>
      </c>
      <c r="V153" s="422">
        <v>5</v>
      </c>
      <c r="W153" s="418">
        <f t="shared" si="100"/>
        <v>28.00000000000006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-269.28571428571831</v>
      </c>
      <c r="AG153" s="125">
        <f t="shared" si="62"/>
        <v>0.87759740259740082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869</v>
      </c>
      <c r="H154" s="84">
        <f t="shared" si="97"/>
        <v>15389.990000000002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1931.1111111111068</v>
      </c>
      <c r="O154" s="47">
        <f t="shared" si="99"/>
        <v>386.22222222222138</v>
      </c>
      <c r="P154" s="48">
        <f t="shared" si="94"/>
        <v>0</v>
      </c>
      <c r="Q154" s="49">
        <f t="shared" si="95"/>
        <v>-53.777777777778624</v>
      </c>
      <c r="R154" s="425">
        <f t="shared" si="96"/>
        <v>0.87777777777777588</v>
      </c>
      <c r="S154" s="507"/>
      <c r="T154" s="261">
        <v>0.79999999999999993</v>
      </c>
      <c r="U154" s="63">
        <v>0.81874999999999998</v>
      </c>
      <c r="V154" s="422">
        <v>5</v>
      </c>
      <c r="W154" s="418">
        <f t="shared" si="100"/>
        <v>27.000000000000064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-268.88888888889323</v>
      </c>
      <c r="AG154" s="125">
        <f t="shared" si="62"/>
        <v>0.87777777777777577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1451.9171292434153</v>
      </c>
      <c r="O160" s="270">
        <f t="shared" si="101"/>
        <v>190.36220786023159</v>
      </c>
      <c r="P160" s="65">
        <f t="shared" ref="P160:P163" si="102">M160-J160</f>
        <v>-0.57142857142857117</v>
      </c>
      <c r="Q160" s="74">
        <f t="shared" ref="Q160:Q163" si="103">O160-L160</f>
        <v>-36.542554044530306</v>
      </c>
      <c r="R160" s="271">
        <f>O160/L160</f>
        <v>0.83895201785201756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-390.94001361372761</v>
      </c>
      <c r="AG160" s="129">
        <f t="shared" si="62"/>
        <v>0.78786200811658191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299</v>
      </c>
      <c r="E161" s="83"/>
      <c r="F161" s="349">
        <v>34.229999999999997</v>
      </c>
      <c r="G161" s="57">
        <v>3756</v>
      </c>
      <c r="H161" s="84">
        <f t="shared" ref="H161:H170" si="104">F161*G161</f>
        <v>128567.87999999999</v>
      </c>
      <c r="I161" s="435"/>
      <c r="J161" s="87">
        <v>13</v>
      </c>
      <c r="K161" s="57">
        <v>2250</v>
      </c>
      <c r="L161" s="86">
        <v>173.07692307692307</v>
      </c>
      <c r="M161" s="87">
        <v>13</v>
      </c>
      <c r="N161" s="57">
        <f t="shared" ref="N161:N166" si="105">G161/W161*60</f>
        <v>2187.9611650485435</v>
      </c>
      <c r="O161" s="86">
        <f t="shared" ref="O161:O166" si="106">N161/M161</f>
        <v>168.30470500373411</v>
      </c>
      <c r="P161" s="54">
        <f t="shared" si="102"/>
        <v>0</v>
      </c>
      <c r="Q161" s="88">
        <f t="shared" si="103"/>
        <v>-4.7722180731889523</v>
      </c>
      <c r="R161" s="428">
        <f t="shared" ref="R161:R163" si="107">O161/L161</f>
        <v>0.97242718446601939</v>
      </c>
      <c r="S161" s="468">
        <f>R173</f>
        <v>0.91990553087424443</v>
      </c>
      <c r="T161" s="89">
        <v>0.16666666666666666</v>
      </c>
      <c r="U161" s="89">
        <v>0.23819444444444443</v>
      </c>
      <c r="V161" s="435">
        <v>5</v>
      </c>
      <c r="W161" s="90">
        <f t="shared" ref="W161:W172" si="108">(U161-T161)*24*60</f>
        <v>103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-62.038834951456465</v>
      </c>
      <c r="AG161" s="428">
        <f t="shared" si="62"/>
        <v>0.97242718446601939</v>
      </c>
      <c r="AH161" s="468">
        <f>AG173</f>
        <v>0.92387350982465288</v>
      </c>
    </row>
    <row r="162" spans="1:36" ht="19.149999999999999" customHeight="1">
      <c r="A162" s="467"/>
      <c r="B162" s="121" t="s">
        <v>118</v>
      </c>
      <c r="C162" s="121"/>
      <c r="D162" s="82" t="s">
        <v>216</v>
      </c>
      <c r="E162" s="83"/>
      <c r="F162" s="349">
        <v>35.83</v>
      </c>
      <c r="G162" s="57">
        <v>3536.65</v>
      </c>
      <c r="H162" s="84">
        <f t="shared" si="104"/>
        <v>126718.1695</v>
      </c>
      <c r="I162" s="435"/>
      <c r="J162" s="87">
        <v>11</v>
      </c>
      <c r="K162" s="57">
        <v>2250</v>
      </c>
      <c r="L162" s="86">
        <v>204.54545454545453</v>
      </c>
      <c r="M162" s="87">
        <v>11</v>
      </c>
      <c r="N162" s="57">
        <f t="shared" si="105"/>
        <v>2187.6185567010316</v>
      </c>
      <c r="O162" s="86">
        <f t="shared" si="106"/>
        <v>198.87441424554834</v>
      </c>
      <c r="P162" s="54">
        <f t="shared" si="102"/>
        <v>0</v>
      </c>
      <c r="Q162" s="88">
        <f t="shared" si="103"/>
        <v>-5.6710402999061955</v>
      </c>
      <c r="R162" s="428">
        <f t="shared" si="107"/>
        <v>0.97227491408934752</v>
      </c>
      <c r="S162" s="468"/>
      <c r="T162" s="89">
        <v>0.25347222222222221</v>
      </c>
      <c r="U162" s="89">
        <v>0.3208333333333333</v>
      </c>
      <c r="V162" s="435">
        <v>22</v>
      </c>
      <c r="W162" s="90">
        <f t="shared" si="108"/>
        <v>96.999999999999972</v>
      </c>
      <c r="X162" s="96">
        <v>0.24305555555555555</v>
      </c>
      <c r="Y162" s="96">
        <v>0.25277777777777777</v>
      </c>
      <c r="Z162" s="54"/>
      <c r="AA162" s="54"/>
      <c r="AB162" s="447"/>
      <c r="AC162" s="447"/>
      <c r="AD162" s="435">
        <v>1</v>
      </c>
      <c r="AE162" s="435"/>
      <c r="AF162" s="54">
        <f t="shared" si="61"/>
        <v>-62.381443298968406</v>
      </c>
      <c r="AG162" s="428">
        <f t="shared" si="62"/>
        <v>0.97227491408934741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214</v>
      </c>
      <c r="E163" s="248"/>
      <c r="F163" s="349">
        <v>35.33</v>
      </c>
      <c r="G163" s="57">
        <v>2487</v>
      </c>
      <c r="H163" s="84">
        <f t="shared" si="104"/>
        <v>87865.709999999992</v>
      </c>
      <c r="I163" s="435"/>
      <c r="J163" s="87">
        <v>12</v>
      </c>
      <c r="K163" s="57">
        <v>2118</v>
      </c>
      <c r="L163" s="86">
        <v>176.5</v>
      </c>
      <c r="M163" s="87">
        <v>12</v>
      </c>
      <c r="N163" s="57">
        <f t="shared" si="105"/>
        <v>2016.4864864864871</v>
      </c>
      <c r="O163" s="86">
        <f t="shared" si="106"/>
        <v>168.0405405405406</v>
      </c>
      <c r="P163" s="54">
        <f t="shared" si="102"/>
        <v>0</v>
      </c>
      <c r="Q163" s="88">
        <f t="shared" si="103"/>
        <v>-8.4594594594593957</v>
      </c>
      <c r="R163" s="428">
        <f t="shared" si="107"/>
        <v>0.95207105122119318</v>
      </c>
      <c r="S163" s="468"/>
      <c r="T163" s="89">
        <v>0.3256944444444444</v>
      </c>
      <c r="U163" s="89">
        <v>0.37708333333333327</v>
      </c>
      <c r="V163" s="435">
        <v>7</v>
      </c>
      <c r="W163" s="90">
        <f t="shared" si="108"/>
        <v>73.999999999999972</v>
      </c>
      <c r="X163" s="96"/>
      <c r="Y163" s="96"/>
      <c r="Z163" s="54"/>
      <c r="AA163" s="54"/>
      <c r="AB163" s="447"/>
      <c r="AC163" s="447"/>
      <c r="AD163" s="435"/>
      <c r="AE163" s="435"/>
      <c r="AF163" s="54">
        <f t="shared" si="61"/>
        <v>-101.51351351351286</v>
      </c>
      <c r="AG163" s="428">
        <f t="shared" si="62"/>
        <v>0.95207105122119318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4163.68</v>
      </c>
      <c r="H164" s="84">
        <f t="shared" si="104"/>
        <v>151599.5888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2379.2457142857138</v>
      </c>
      <c r="O164" s="86">
        <f t="shared" si="106"/>
        <v>237.92457142857137</v>
      </c>
      <c r="P164" s="54">
        <f>M164-J164</f>
        <v>0</v>
      </c>
      <c r="Q164" s="88">
        <f>O164-L164</f>
        <v>-38.975428571428608</v>
      </c>
      <c r="R164" s="428">
        <f>O164/L164</f>
        <v>0.85924366713099098</v>
      </c>
      <c r="S164" s="468"/>
      <c r="T164" s="89">
        <v>0.38263888888888881</v>
      </c>
      <c r="U164" s="89">
        <v>0.45555555555555549</v>
      </c>
      <c r="V164" s="435">
        <v>8</v>
      </c>
      <c r="W164" s="90">
        <f t="shared" si="108"/>
        <v>105.00000000000003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-389.7542857142862</v>
      </c>
      <c r="AG164" s="428">
        <f>N164/K164</f>
        <v>0.85924366713099087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3692.3199999999997</v>
      </c>
      <c r="H165" s="84">
        <f t="shared" si="104"/>
        <v>134437.37119999997</v>
      </c>
      <c r="I165" s="435">
        <v>1</v>
      </c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2382.1419354838708</v>
      </c>
      <c r="O165" s="86">
        <f t="shared" si="106"/>
        <v>238.21419354838707</v>
      </c>
      <c r="P165" s="54">
        <f t="shared" ref="P165" si="109">M165-J165</f>
        <v>0</v>
      </c>
      <c r="Q165" s="88">
        <f t="shared" ref="Q165" si="110">O165-L165</f>
        <v>-38.685806451612905</v>
      </c>
      <c r="R165" s="428">
        <f t="shared" ref="R165" si="111">O165/L165</f>
        <v>0.86028961194794906</v>
      </c>
      <c r="S165" s="468"/>
      <c r="T165" s="89">
        <v>0.50624999999999987</v>
      </c>
      <c r="U165" s="89">
        <v>0.57083333333333319</v>
      </c>
      <c r="V165" s="435">
        <v>23</v>
      </c>
      <c r="W165" s="90">
        <f t="shared" si="108"/>
        <v>92.999999999999986</v>
      </c>
      <c r="X165" s="96">
        <v>0.4597222222222222</v>
      </c>
      <c r="Y165" s="96">
        <v>0.50555555555555554</v>
      </c>
      <c r="Z165" s="54"/>
      <c r="AA165" s="54"/>
      <c r="AB165" s="447"/>
      <c r="AC165" s="447"/>
      <c r="AD165" s="435"/>
      <c r="AE165" s="435"/>
      <c r="AF165" s="54">
        <f>N165-K165</f>
        <v>-386.85806451612916</v>
      </c>
      <c r="AG165" s="428">
        <f>N165/K165</f>
        <v>0.86028961194794906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216</v>
      </c>
      <c r="E166" s="83"/>
      <c r="F166" s="349">
        <v>35.83</v>
      </c>
      <c r="G166" s="57">
        <v>1904.35</v>
      </c>
      <c r="H166" s="84">
        <f t="shared" si="104"/>
        <v>68232.860499999995</v>
      </c>
      <c r="I166" s="43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2155.8679245283029</v>
      </c>
      <c r="O166" s="86">
        <f t="shared" si="106"/>
        <v>195.98799313893662</v>
      </c>
      <c r="P166" s="54">
        <f>M166-J166</f>
        <v>0</v>
      </c>
      <c r="Q166" s="88">
        <f>O166-L166</f>
        <v>-8.5574614065179162</v>
      </c>
      <c r="R166" s="428">
        <f>O166/L166</f>
        <v>0.95816352201257904</v>
      </c>
      <c r="S166" s="468"/>
      <c r="T166" s="89">
        <v>0.57569444444444429</v>
      </c>
      <c r="U166" s="89">
        <v>0.61249999999999982</v>
      </c>
      <c r="V166" s="435">
        <v>7</v>
      </c>
      <c r="W166" s="90">
        <f t="shared" si="108"/>
        <v>52.999999999999972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-94.132075471697135</v>
      </c>
      <c r="AG166" s="428">
        <f>N166/K166</f>
        <v>0.95816352201257904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 t="s">
        <v>49</v>
      </c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11.166666666666666</v>
      </c>
      <c r="K173" s="101">
        <v>2401</v>
      </c>
      <c r="L173" s="104">
        <v>218.74463869463867</v>
      </c>
      <c r="M173" s="101">
        <f t="shared" ref="M173:O173" si="112">AVERAGE(M161:M172)</f>
        <v>11.166666666666666</v>
      </c>
      <c r="N173" s="101">
        <f t="shared" si="112"/>
        <v>2218.2202970889916</v>
      </c>
      <c r="O173" s="104">
        <f t="shared" si="112"/>
        <v>201.22440298428637</v>
      </c>
      <c r="P173" s="54">
        <f>M173-J173</f>
        <v>0</v>
      </c>
      <c r="Q173" s="88">
        <f>O173-L173</f>
        <v>-17.520235710352296</v>
      </c>
      <c r="R173" s="105">
        <f>O173/L173</f>
        <v>0.91990553087424443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0</v>
      </c>
      <c r="AF173" s="54">
        <f t="shared" si="61"/>
        <v>-182.77970291100837</v>
      </c>
      <c r="AG173" s="428">
        <f t="shared" si="62"/>
        <v>0.92387350982465288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 xr:uid="{00000000-0002-0000-25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theme="8" tint="0.79998168889431442"/>
    <pageSetUpPr fitToPage="1"/>
  </sheetPr>
  <dimension ref="A1:R126"/>
  <sheetViews>
    <sheetView zoomScale="70" zoomScaleNormal="70" workbookViewId="0">
      <selection activeCell="U22" sqref="U22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82302</v>
      </c>
      <c r="F1" s="278" t="s">
        <v>4</v>
      </c>
      <c r="G1" s="279">
        <f>SUM(H5:H124)</f>
        <v>1585112.0981818181</v>
      </c>
      <c r="H1" s="280" t="s">
        <v>80</v>
      </c>
      <c r="I1" s="281">
        <f>+J16+J64+J24+J38+J51+J81+J100+J91+J57+J124+J111</f>
        <v>42.578571428571429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354</v>
      </c>
      <c r="B2" s="634"/>
      <c r="C2" s="283"/>
      <c r="D2" s="409" t="s">
        <v>84</v>
      </c>
      <c r="E2" s="284">
        <f>AVERAGE(L16,L24,L38,L51,L100,L111,L91)</f>
        <v>530.74938141640428</v>
      </c>
      <c r="F2" s="285" t="s">
        <v>85</v>
      </c>
      <c r="G2" s="286">
        <f>G1/E1</f>
        <v>19.259703265799349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852</v>
      </c>
      <c r="H5" s="291">
        <f>F5*G5</f>
        <v>21845.279999999999</v>
      </c>
      <c r="I5" s="412"/>
      <c r="J5" s="292">
        <v>10</v>
      </c>
      <c r="K5" s="293">
        <f t="shared" ref="K5:K7" si="0">G5/P5*60</f>
        <v>1460.5714285714305</v>
      </c>
      <c r="L5" s="294">
        <f t="shared" ref="L5:L7" si="1">K5/J5</f>
        <v>146.05714285714305</v>
      </c>
      <c r="M5" s="295">
        <v>0.3888888888888889</v>
      </c>
      <c r="N5" s="295">
        <v>0.41319444444444442</v>
      </c>
      <c r="O5" s="289">
        <v>5</v>
      </c>
      <c r="P5" s="415">
        <f t="shared" ref="P5:P7" si="2">(N5-M5)*24*60</f>
        <v>34.999999999999957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2161</v>
      </c>
      <c r="H6" s="291">
        <f t="shared" ref="H6:H15" si="3">F6*G6</f>
        <v>64505.850000000006</v>
      </c>
      <c r="I6" s="412"/>
      <c r="J6" s="292">
        <v>12</v>
      </c>
      <c r="K6" s="293">
        <f t="shared" si="0"/>
        <v>1728.8000000000006</v>
      </c>
      <c r="L6" s="294">
        <f t="shared" si="1"/>
        <v>144.06666666666672</v>
      </c>
      <c r="M6" s="295">
        <v>0.41666666666666669</v>
      </c>
      <c r="N6" s="295">
        <v>0.46875</v>
      </c>
      <c r="O6" s="289">
        <v>5</v>
      </c>
      <c r="P6" s="415">
        <f t="shared" si="2"/>
        <v>74.999999999999972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1974</v>
      </c>
      <c r="H7" s="291">
        <f t="shared" si="3"/>
        <v>58272.479999999996</v>
      </c>
      <c r="I7" s="412"/>
      <c r="J7" s="292">
        <v>12</v>
      </c>
      <c r="K7" s="293">
        <f t="shared" si="0"/>
        <v>1822.1538461538505</v>
      </c>
      <c r="L7" s="294">
        <f t="shared" si="1"/>
        <v>151.84615384615421</v>
      </c>
      <c r="M7" s="295">
        <v>0.47222222222222227</v>
      </c>
      <c r="N7" s="295">
        <v>0.51736111111111105</v>
      </c>
      <c r="O7" s="289">
        <v>5</v>
      </c>
      <c r="P7" s="415">
        <f t="shared" si="2"/>
        <v>64.999999999999844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1670.5084249084273</v>
      </c>
      <c r="L16" s="303">
        <f>AVERAGE(L5:L15)</f>
        <v>147.32332112332134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2161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1525.4117647058833</v>
      </c>
      <c r="L17" s="294">
        <f>K17/J17</f>
        <v>169.4901960784315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1974</v>
      </c>
      <c r="H18" s="291">
        <f t="shared" si="4"/>
        <v>0</v>
      </c>
      <c r="I18" s="412"/>
      <c r="J18" s="292">
        <v>9</v>
      </c>
      <c r="K18" s="293">
        <f t="shared" si="5"/>
        <v>1480.4999999999989</v>
      </c>
      <c r="L18" s="294">
        <f t="shared" ref="L18:L20" si="6">K18/J18</f>
        <v>164.49999999999989</v>
      </c>
      <c r="M18" s="295">
        <v>0.23263888888888887</v>
      </c>
      <c r="N18" s="295">
        <v>0.28819444444444448</v>
      </c>
      <c r="O18" s="289">
        <v>5</v>
      </c>
      <c r="P18" s="415">
        <f t="shared" ref="P18:P20" si="7">(N18-M18)*24*60</f>
        <v>80.000000000000071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2915</v>
      </c>
      <c r="H19" s="291">
        <f t="shared" si="4"/>
        <v>57221.45</v>
      </c>
      <c r="I19" s="412"/>
      <c r="J19" s="292">
        <v>15</v>
      </c>
      <c r="K19" s="293">
        <f t="shared" si="5"/>
        <v>2057.6470588235293</v>
      </c>
      <c r="L19" s="294">
        <f t="shared" si="6"/>
        <v>137.17647058823528</v>
      </c>
      <c r="M19" s="295">
        <v>0.28819444444444448</v>
      </c>
      <c r="N19" s="295">
        <v>0.34722222222222227</v>
      </c>
      <c r="O19" s="289">
        <v>5</v>
      </c>
      <c r="P19" s="415">
        <f t="shared" si="7"/>
        <v>85.000000000000014</v>
      </c>
      <c r="Q19" s="296">
        <v>0.34722222222222227</v>
      </c>
      <c r="R19" s="296">
        <v>0.3888888888888889</v>
      </c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3915</v>
      </c>
      <c r="H20" s="291">
        <f t="shared" si="4"/>
        <v>142701.75</v>
      </c>
      <c r="I20" s="412"/>
      <c r="J20" s="292">
        <v>10</v>
      </c>
      <c r="K20" s="293">
        <f t="shared" si="5"/>
        <v>1515.4838709677426</v>
      </c>
      <c r="L20" s="294">
        <f t="shared" si="6"/>
        <v>151.54838709677426</v>
      </c>
      <c r="M20" s="295">
        <v>0.52083333333333337</v>
      </c>
      <c r="N20" s="295">
        <v>0.62847222222222221</v>
      </c>
      <c r="O20" s="289">
        <v>5</v>
      </c>
      <c r="P20" s="415">
        <f t="shared" si="7"/>
        <v>154.99999999999994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1644.7606736242883</v>
      </c>
      <c r="L24" s="303">
        <f>AVERAGE(L17:L23)</f>
        <v>155.67876344086022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1550</v>
      </c>
      <c r="H25" s="291">
        <f t="shared" ref="H25:H37" si="8">F25*G25</f>
        <v>28721.5</v>
      </c>
      <c r="I25" s="412"/>
      <c r="J25" s="292">
        <v>3</v>
      </c>
      <c r="K25" s="293">
        <f t="shared" ref="K25:K28" si="9">G25/P25*60</f>
        <v>2735.2941176470554</v>
      </c>
      <c r="L25" s="294">
        <f t="shared" ref="L25:L28" si="10">K25/J25</f>
        <v>911.76470588235179</v>
      </c>
      <c r="M25" s="295">
        <v>0.18055555555555555</v>
      </c>
      <c r="N25" s="295">
        <v>0.20416666666666669</v>
      </c>
      <c r="O25" s="289">
        <v>20</v>
      </c>
      <c r="P25" s="415">
        <f t="shared" ref="P25:P28" si="11">(N25-M25)*24*60</f>
        <v>34.000000000000043</v>
      </c>
      <c r="Q25" s="296">
        <v>0.20416666666666669</v>
      </c>
      <c r="R25" s="296">
        <v>0.24583333333333335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745</v>
      </c>
      <c r="H26" s="291">
        <f t="shared" si="8"/>
        <v>11197.35</v>
      </c>
      <c r="I26" s="412"/>
      <c r="J26" s="292">
        <v>4</v>
      </c>
      <c r="K26" s="293">
        <f t="shared" si="9"/>
        <v>2793.75000000001</v>
      </c>
      <c r="L26" s="294">
        <f t="shared" si="10"/>
        <v>698.4375000000025</v>
      </c>
      <c r="M26" s="295">
        <v>0.26319444444444445</v>
      </c>
      <c r="N26" s="295">
        <v>0.27430555555555552</v>
      </c>
      <c r="O26" s="289">
        <v>25</v>
      </c>
      <c r="P26" s="415">
        <f t="shared" si="11"/>
        <v>15.999999999999943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2867</v>
      </c>
      <c r="H27" s="291">
        <f t="shared" si="8"/>
        <v>52122.06</v>
      </c>
      <c r="I27" s="412"/>
      <c r="J27" s="292">
        <v>4</v>
      </c>
      <c r="K27" s="293">
        <f t="shared" si="9"/>
        <v>2774.5161290322608</v>
      </c>
      <c r="L27" s="294">
        <f t="shared" si="10"/>
        <v>693.62903225806519</v>
      </c>
      <c r="M27" s="295">
        <v>0.28819444444444448</v>
      </c>
      <c r="N27" s="295">
        <v>0.33124999999999999</v>
      </c>
      <c r="O27" s="289">
        <v>20</v>
      </c>
      <c r="P27" s="415">
        <f t="shared" si="11"/>
        <v>61.999999999999943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1727</v>
      </c>
      <c r="H28" s="291">
        <f t="shared" si="8"/>
        <v>43054.11</v>
      </c>
      <c r="I28" s="412"/>
      <c r="J28" s="292">
        <v>3</v>
      </c>
      <c r="K28" s="293">
        <f t="shared" si="9"/>
        <v>2960.5714285714257</v>
      </c>
      <c r="L28" s="294">
        <f t="shared" si="10"/>
        <v>986.85714285714187</v>
      </c>
      <c r="M28" s="295">
        <v>0.34513888888888888</v>
      </c>
      <c r="N28" s="295">
        <v>0.36944444444444446</v>
      </c>
      <c r="O28" s="289">
        <v>20</v>
      </c>
      <c r="P28" s="415">
        <f t="shared" si="11"/>
        <v>35.000000000000036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2816.032918812688</v>
      </c>
      <c r="L38" s="303">
        <f>AVERAGE(L25:L37)</f>
        <v>822.67209524939028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892</v>
      </c>
      <c r="H52" s="291">
        <f>F52*G52</f>
        <v>16216.56</v>
      </c>
      <c r="I52" s="412"/>
      <c r="J52" s="292">
        <v>3</v>
      </c>
      <c r="K52" s="293">
        <f>G52/P52*60</f>
        <v>3148.2352941176287</v>
      </c>
      <c r="L52" s="294">
        <f>K52/J52</f>
        <v>1049.4117647058763</v>
      </c>
      <c r="M52" s="295">
        <v>0.30555555555555552</v>
      </c>
      <c r="N52" s="295">
        <v>0.31736111111111115</v>
      </c>
      <c r="O52" s="293">
        <v>20</v>
      </c>
      <c r="P52" s="415">
        <f>(N52-M52)*24*60</f>
        <v>17.000000000000099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497</v>
      </c>
      <c r="H53" s="291">
        <f t="shared" ref="H53:H116" si="13">F53*G53</f>
        <v>12439.91</v>
      </c>
      <c r="I53" s="412"/>
      <c r="J53" s="292">
        <v>4</v>
      </c>
      <c r="K53" s="293">
        <f t="shared" ref="K53:K59" si="14">G53/P53*60</f>
        <v>2981.9999999999868</v>
      </c>
      <c r="L53" s="294">
        <f t="shared" ref="L53:L59" si="15">K53/J53</f>
        <v>745.4999999999967</v>
      </c>
      <c r="M53" s="295">
        <v>0.33124999999999999</v>
      </c>
      <c r="N53" s="295">
        <v>0.33819444444444446</v>
      </c>
      <c r="O53" s="293">
        <v>20</v>
      </c>
      <c r="P53" s="415">
        <f t="shared" ref="P53:P59" si="16">(N53-M53)*24*60</f>
        <v>10.000000000000044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722</v>
      </c>
      <c r="H54" s="291">
        <f t="shared" si="13"/>
        <v>17920.04</v>
      </c>
      <c r="I54" s="412"/>
      <c r="J54" s="292">
        <v>4</v>
      </c>
      <c r="K54" s="293">
        <f t="shared" si="14"/>
        <v>3094.2857142857079</v>
      </c>
      <c r="L54" s="294">
        <f t="shared" si="15"/>
        <v>773.57142857142696</v>
      </c>
      <c r="M54" s="295">
        <v>0.3520833333333333</v>
      </c>
      <c r="N54" s="295">
        <v>0.36180555555555555</v>
      </c>
      <c r="O54" s="293">
        <v>20</v>
      </c>
      <c r="P54" s="415">
        <f t="shared" si="16"/>
        <v>14.00000000000003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446</v>
      </c>
      <c r="H55" s="291">
        <f t="shared" si="13"/>
        <v>10579.119999999999</v>
      </c>
      <c r="I55" s="412"/>
      <c r="J55" s="292">
        <v>4</v>
      </c>
      <c r="K55" s="293">
        <f t="shared" si="14"/>
        <v>2973.3333333333703</v>
      </c>
      <c r="L55" s="294">
        <f t="shared" si="15"/>
        <v>743.33333333334258</v>
      </c>
      <c r="M55" s="295">
        <v>0.3756944444444445</v>
      </c>
      <c r="N55" s="295">
        <v>0.38194444444444442</v>
      </c>
      <c r="O55" s="293">
        <v>20</v>
      </c>
      <c r="P55" s="415">
        <f t="shared" si="16"/>
        <v>8.9999999999998881</v>
      </c>
      <c r="Q55" s="296">
        <v>0.38194444444444442</v>
      </c>
      <c r="R55" s="296">
        <v>0.4236111111111111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1062</v>
      </c>
      <c r="H56" s="291">
        <f t="shared" si="13"/>
        <v>31860</v>
      </c>
      <c r="I56" s="412"/>
      <c r="J56" s="292">
        <v>4</v>
      </c>
      <c r="K56" s="293">
        <f t="shared" si="14"/>
        <v>3186.0000000000114</v>
      </c>
      <c r="L56" s="294">
        <f t="shared" si="15"/>
        <v>796.50000000000284</v>
      </c>
      <c r="M56" s="295">
        <v>0.44097222222222227</v>
      </c>
      <c r="N56" s="295">
        <v>0.4548611111111111</v>
      </c>
      <c r="O56" s="293">
        <v>25</v>
      </c>
      <c r="P56" s="415">
        <f t="shared" si="16"/>
        <v>19.999999999999929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131</v>
      </c>
      <c r="E57" s="311"/>
      <c r="F57" s="397">
        <v>25.2</v>
      </c>
      <c r="G57" s="297">
        <v>453</v>
      </c>
      <c r="H57" s="291">
        <f t="shared" si="13"/>
        <v>11415.6</v>
      </c>
      <c r="I57" s="412"/>
      <c r="J57" s="292">
        <v>3</v>
      </c>
      <c r="K57" s="293">
        <f t="shared" si="14"/>
        <v>3019.9999999999841</v>
      </c>
      <c r="L57" s="294">
        <f t="shared" si="15"/>
        <v>1006.6666666666614</v>
      </c>
      <c r="M57" s="295">
        <v>0.46875</v>
      </c>
      <c r="N57" s="295">
        <v>0.47500000000000003</v>
      </c>
      <c r="O57" s="293">
        <v>20</v>
      </c>
      <c r="P57" s="415">
        <f t="shared" si="16"/>
        <v>9.000000000000048</v>
      </c>
      <c r="Q57" s="296"/>
      <c r="R57" s="296"/>
    </row>
    <row r="58" spans="1:18" ht="15.6" customHeight="1">
      <c r="A58" s="608"/>
      <c r="B58" s="290" t="s">
        <v>118</v>
      </c>
      <c r="C58" s="308"/>
      <c r="D58" s="323" t="s">
        <v>132</v>
      </c>
      <c r="E58" s="311"/>
      <c r="F58" s="397">
        <v>20.72</v>
      </c>
      <c r="G58" s="324">
        <v>1236</v>
      </c>
      <c r="H58" s="291">
        <f t="shared" si="13"/>
        <v>25609.919999999998</v>
      </c>
      <c r="I58" s="412"/>
      <c r="J58" s="292">
        <v>3</v>
      </c>
      <c r="K58" s="293">
        <f t="shared" si="14"/>
        <v>3090.0000000000009</v>
      </c>
      <c r="L58" s="294">
        <f t="shared" si="15"/>
        <v>1030.0000000000002</v>
      </c>
      <c r="M58" s="295">
        <v>0.48888888888888887</v>
      </c>
      <c r="N58" s="295">
        <v>0.50555555555555554</v>
      </c>
      <c r="O58" s="293">
        <v>20</v>
      </c>
      <c r="P58" s="415">
        <f t="shared" si="16"/>
        <v>23.999999999999993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133</v>
      </c>
      <c r="E59" s="311"/>
      <c r="F59" s="397">
        <v>17.07</v>
      </c>
      <c r="G59" s="297">
        <v>1527</v>
      </c>
      <c r="H59" s="291">
        <f t="shared" si="13"/>
        <v>26065.89</v>
      </c>
      <c r="I59" s="412"/>
      <c r="J59" s="292">
        <v>3</v>
      </c>
      <c r="K59" s="293">
        <f t="shared" si="14"/>
        <v>3159.3103448275974</v>
      </c>
      <c r="L59" s="294">
        <f t="shared" si="15"/>
        <v>1053.1034482758657</v>
      </c>
      <c r="M59" s="295">
        <v>0.51944444444444449</v>
      </c>
      <c r="N59" s="295">
        <v>0.5395833333333333</v>
      </c>
      <c r="O59" s="293">
        <v>20</v>
      </c>
      <c r="P59" s="415">
        <f t="shared" si="16"/>
        <v>28.999999999999897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3081.6455858205359</v>
      </c>
      <c r="L64" s="303">
        <f>AVERAGE(L52:L63)</f>
        <v>899.76083019414659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589</v>
      </c>
      <c r="H65" s="291">
        <f>F65*G65</f>
        <v>13123.99090909091</v>
      </c>
      <c r="I65" s="412"/>
      <c r="J65" s="292">
        <v>4</v>
      </c>
      <c r="K65" s="293">
        <f t="shared" ref="K65:K70" si="17">G65/P65*60</f>
        <v>2945.0000000000009</v>
      </c>
      <c r="L65" s="294">
        <f t="shared" ref="L65:L70" si="18">K65/J65</f>
        <v>736.25000000000023</v>
      </c>
      <c r="M65" s="295">
        <v>0.18055555555555555</v>
      </c>
      <c r="N65" s="295">
        <v>0.18888888888888888</v>
      </c>
      <c r="O65" s="293">
        <v>20</v>
      </c>
      <c r="P65" s="415">
        <f>(N65-M65)*24*60</f>
        <v>11.999999999999996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2780</v>
      </c>
      <c r="H66" s="291">
        <f t="shared" ref="H66:H74" si="19">F66*G66</f>
        <v>39003.4</v>
      </c>
      <c r="I66" s="412"/>
      <c r="J66" s="292">
        <v>3</v>
      </c>
      <c r="K66" s="293">
        <f t="shared" si="17"/>
        <v>3207.6923076923094</v>
      </c>
      <c r="L66" s="294">
        <f t="shared" si="18"/>
        <v>1069.2307692307697</v>
      </c>
      <c r="M66" s="295">
        <v>0.20277777777777781</v>
      </c>
      <c r="N66" s="295">
        <v>0.2388888888888889</v>
      </c>
      <c r="O66" s="293">
        <v>20</v>
      </c>
      <c r="P66" s="415">
        <f t="shared" ref="P66:P70" si="20">(N66-M66)*24*60</f>
        <v>51.999999999999972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1434</v>
      </c>
      <c r="H67" s="291">
        <f t="shared" si="19"/>
        <v>26070.12</v>
      </c>
      <c r="I67" s="412"/>
      <c r="J67" s="292">
        <v>3</v>
      </c>
      <c r="K67" s="293">
        <f t="shared" si="17"/>
        <v>3186.6666666666683</v>
      </c>
      <c r="L67" s="294">
        <f t="shared" si="18"/>
        <v>1062.2222222222229</v>
      </c>
      <c r="M67" s="295">
        <v>0.25277777777777777</v>
      </c>
      <c r="N67" s="295">
        <v>0.27152777777777776</v>
      </c>
      <c r="O67" s="293">
        <v>20</v>
      </c>
      <c r="P67" s="415">
        <f t="shared" si="20"/>
        <v>26.999999999999986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1489</v>
      </c>
      <c r="H68" s="291">
        <f t="shared" si="19"/>
        <v>26639.563636363637</v>
      </c>
      <c r="I68" s="412"/>
      <c r="J68" s="292">
        <v>3</v>
      </c>
      <c r="K68" s="293">
        <f t="shared" si="17"/>
        <v>3190.7142857142881</v>
      </c>
      <c r="L68" s="294">
        <f t="shared" si="18"/>
        <v>1063.5714285714294</v>
      </c>
      <c r="M68" s="295">
        <v>0.28541666666666665</v>
      </c>
      <c r="N68" s="295">
        <v>0.30486111111111108</v>
      </c>
      <c r="O68" s="293">
        <v>20</v>
      </c>
      <c r="P68" s="415">
        <f t="shared" si="20"/>
        <v>27.999999999999979</v>
      </c>
      <c r="Q68" s="296">
        <v>0.30486111111111108</v>
      </c>
      <c r="R68" s="296">
        <v>0.34652777777777777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2710</v>
      </c>
      <c r="H69" s="291">
        <f t="shared" si="19"/>
        <v>45148.6</v>
      </c>
      <c r="I69" s="412"/>
      <c r="J69" s="292">
        <v>4</v>
      </c>
      <c r="K69" s="293">
        <f t="shared" si="17"/>
        <v>3188.2352941176432</v>
      </c>
      <c r="L69" s="294">
        <f t="shared" si="18"/>
        <v>797.0588235294108</v>
      </c>
      <c r="M69" s="295">
        <v>0.36388888888888887</v>
      </c>
      <c r="N69" s="295">
        <v>0.39930555555555558</v>
      </c>
      <c r="O69" s="293">
        <v>25</v>
      </c>
      <c r="P69" s="415">
        <f t="shared" si="20"/>
        <v>51.000000000000057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141</v>
      </c>
      <c r="E70" s="311"/>
      <c r="F70" s="397">
        <v>14.285714285714283</v>
      </c>
      <c r="G70" s="297">
        <v>4252</v>
      </c>
      <c r="H70" s="291">
        <f t="shared" si="19"/>
        <v>60742.85714285713</v>
      </c>
      <c r="I70" s="412"/>
      <c r="J70" s="292">
        <v>3</v>
      </c>
      <c r="K70" s="293">
        <f t="shared" si="17"/>
        <v>3188.9999999999991</v>
      </c>
      <c r="L70" s="294">
        <f t="shared" si="18"/>
        <v>1062.9999999999998</v>
      </c>
      <c r="M70" s="295">
        <v>0.41319444444444442</v>
      </c>
      <c r="N70" s="295">
        <v>0.46875</v>
      </c>
      <c r="O70" s="293">
        <v>20</v>
      </c>
      <c r="P70" s="415">
        <f t="shared" si="20"/>
        <v>80.000000000000028</v>
      </c>
      <c r="Q70" s="296"/>
      <c r="R70" s="296"/>
    </row>
    <row r="71" spans="1:18" ht="15.6" customHeight="1">
      <c r="A71" s="611"/>
      <c r="B71" s="290">
        <v>0</v>
      </c>
      <c r="C71" s="308"/>
      <c r="D71" s="310"/>
      <c r="E71" s="311"/>
      <c r="F71" s="397" t="s">
        <v>109</v>
      </c>
      <c r="G71" s="324"/>
      <c r="H71" s="291">
        <f t="shared" si="19"/>
        <v>0</v>
      </c>
      <c r="I71" s="412"/>
      <c r="J71" s="292"/>
      <c r="K71" s="293"/>
      <c r="L71" s="294"/>
      <c r="M71" s="295"/>
      <c r="N71" s="295"/>
      <c r="O71" s="293"/>
      <c r="P71" s="415"/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3.3333333333333335</v>
      </c>
      <c r="K75" s="302">
        <f>AVERAGE(K65:K74)</f>
        <v>3151.2180923651517</v>
      </c>
      <c r="L75" s="303">
        <f>AVERAGE(L65:L74)</f>
        <v>965.22220725897216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1351</v>
      </c>
      <c r="H92" s="291">
        <f t="shared" ref="H92:H99" si="22">F92*G92</f>
        <v>33153.54</v>
      </c>
      <c r="I92" s="412"/>
      <c r="J92" s="292">
        <v>3</v>
      </c>
      <c r="K92" s="293">
        <f>G92/P92*60</f>
        <v>2315.9999999999977</v>
      </c>
      <c r="L92" s="294">
        <f t="shared" ref="L92:L94" si="23">K92/J92</f>
        <v>771.9999999999992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690</v>
      </c>
      <c r="H93" s="291">
        <f t="shared" si="22"/>
        <v>16056.3</v>
      </c>
      <c r="I93" s="412"/>
      <c r="J93" s="292">
        <v>4</v>
      </c>
      <c r="K93" s="293">
        <f t="shared" ref="K93:K94" si="24">G93/P93*60</f>
        <v>2070.0000000000073</v>
      </c>
      <c r="L93" s="294">
        <f t="shared" si="23"/>
        <v>517.50000000000182</v>
      </c>
      <c r="M93" s="295">
        <v>0.76041666666666663</v>
      </c>
      <c r="N93" s="295">
        <v>0.77430555555555547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2013</v>
      </c>
      <c r="H94" s="291">
        <f t="shared" si="22"/>
        <v>48976.289999999994</v>
      </c>
      <c r="I94" s="412"/>
      <c r="J94" s="292">
        <v>4</v>
      </c>
      <c r="K94" s="293">
        <f t="shared" si="24"/>
        <v>2196.0000000000077</v>
      </c>
      <c r="L94" s="294">
        <f t="shared" si="23"/>
        <v>549.00000000000193</v>
      </c>
      <c r="M94" s="295">
        <v>0.78819444444444453</v>
      </c>
      <c r="N94" s="295">
        <v>0.82638888888888884</v>
      </c>
      <c r="O94" s="289">
        <v>20</v>
      </c>
      <c r="P94" s="415">
        <f>(N94-M94)*24*60</f>
        <v>54.999999999999801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2194.0000000000041</v>
      </c>
      <c r="L100" s="303">
        <f>AVERAGE(L92:L99)</f>
        <v>612.83333333333428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902</v>
      </c>
      <c r="H101" s="291">
        <f t="shared" ref="H101:H110" si="25">F101*G101</f>
        <v>22577.06</v>
      </c>
      <c r="I101" s="412"/>
      <c r="J101" s="292">
        <v>4</v>
      </c>
      <c r="K101" s="293">
        <f>G101/P101*60</f>
        <v>2705.9999999999882</v>
      </c>
      <c r="L101" s="294">
        <f t="shared" ref="L101:L105" si="26">K101/J101</f>
        <v>676.49999999999704</v>
      </c>
      <c r="M101" s="295">
        <v>0.72222222222222221</v>
      </c>
      <c r="N101" s="295">
        <v>0.73611111111111116</v>
      </c>
      <c r="O101" s="289">
        <v>20</v>
      </c>
      <c r="P101" s="293">
        <f t="shared" ref="P101:P103" si="27">(N101-M101)*24*60</f>
        <v>20.000000000000089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3052</v>
      </c>
      <c r="H102" s="291">
        <f t="shared" si="25"/>
        <v>87195.64</v>
      </c>
      <c r="I102" s="412"/>
      <c r="J102" s="292">
        <v>3</v>
      </c>
      <c r="K102" s="293">
        <f t="shared" ref="K102:K105" si="28">G102/P102*60</f>
        <v>3052.0000000000032</v>
      </c>
      <c r="L102" s="294">
        <f t="shared" si="26"/>
        <v>1017.3333333333344</v>
      </c>
      <c r="M102" s="295">
        <v>0.75</v>
      </c>
      <c r="N102" s="295">
        <v>0.79166666666666663</v>
      </c>
      <c r="O102" s="289">
        <v>20</v>
      </c>
      <c r="P102" s="293">
        <f t="shared" si="27"/>
        <v>59.999999999999943</v>
      </c>
      <c r="Q102" s="296">
        <v>0.79166666666666663</v>
      </c>
      <c r="R102" s="296">
        <v>0.83333333333333337</v>
      </c>
    </row>
    <row r="103" spans="1:18">
      <c r="A103" s="591"/>
      <c r="B103" s="290" t="s">
        <v>118</v>
      </c>
      <c r="C103" s="6"/>
      <c r="D103" s="309" t="s">
        <v>154</v>
      </c>
      <c r="E103" s="309"/>
      <c r="F103" s="397">
        <v>24.82</v>
      </c>
      <c r="G103" s="411">
        <v>1520</v>
      </c>
      <c r="H103" s="291">
        <f t="shared" si="25"/>
        <v>37726.400000000001</v>
      </c>
      <c r="I103" s="412"/>
      <c r="J103" s="292">
        <v>4</v>
      </c>
      <c r="K103" s="293">
        <f t="shared" si="28"/>
        <v>3040.0000000000109</v>
      </c>
      <c r="L103" s="294">
        <f t="shared" si="26"/>
        <v>760.00000000000273</v>
      </c>
      <c r="M103" s="295">
        <v>0.84722222222222221</v>
      </c>
      <c r="N103" s="295">
        <v>0.86805555555555547</v>
      </c>
      <c r="O103" s="289">
        <v>20</v>
      </c>
      <c r="P103" s="293">
        <f t="shared" si="27"/>
        <v>29.999999999999893</v>
      </c>
      <c r="Q103" s="296"/>
      <c r="R103" s="296"/>
    </row>
    <row r="104" spans="1:18">
      <c r="A104" s="591"/>
      <c r="B104" s="290" t="s">
        <v>118</v>
      </c>
      <c r="C104" s="6"/>
      <c r="D104" s="309" t="s">
        <v>155</v>
      </c>
      <c r="E104" s="325"/>
      <c r="F104" s="397">
        <v>30</v>
      </c>
      <c r="G104" s="411">
        <v>1667</v>
      </c>
      <c r="H104" s="291">
        <f t="shared" si="25"/>
        <v>50010</v>
      </c>
      <c r="I104" s="412"/>
      <c r="J104" s="292">
        <v>3</v>
      </c>
      <c r="K104" s="293">
        <f t="shared" si="28"/>
        <v>3334.0000000000118</v>
      </c>
      <c r="L104" s="294">
        <f t="shared" si="26"/>
        <v>1111.3333333333374</v>
      </c>
      <c r="M104" s="295">
        <v>0.88194444444444453</v>
      </c>
      <c r="N104" s="295">
        <v>0.90277777777777779</v>
      </c>
      <c r="O104" s="289">
        <v>20</v>
      </c>
      <c r="P104" s="293">
        <f>(N104-M104)*24*60</f>
        <v>29.999999999999893</v>
      </c>
      <c r="Q104" s="296"/>
      <c r="R104" s="296"/>
    </row>
    <row r="105" spans="1:18">
      <c r="A105" s="591"/>
      <c r="B105" s="290" t="s">
        <v>118</v>
      </c>
      <c r="C105" s="6"/>
      <c r="D105" s="309" t="s">
        <v>156</v>
      </c>
      <c r="E105" s="323"/>
      <c r="F105" s="397">
        <v>14.285714285714283</v>
      </c>
      <c r="G105" s="411">
        <v>8341</v>
      </c>
      <c r="H105" s="291">
        <f t="shared" si="25"/>
        <v>119157.14285714284</v>
      </c>
      <c r="I105" s="412"/>
      <c r="J105" s="292">
        <v>3</v>
      </c>
      <c r="K105" s="293">
        <f t="shared" si="28"/>
        <v>3033.0909090267091</v>
      </c>
      <c r="L105" s="294">
        <f t="shared" si="26"/>
        <v>1011.030303008903</v>
      </c>
      <c r="M105" s="295">
        <v>46216.916666666664</v>
      </c>
      <c r="N105" s="295">
        <v>46217.03125</v>
      </c>
      <c r="O105" s="289">
        <v>20</v>
      </c>
      <c r="P105" s="293">
        <f>(N105-M105)*24*60</f>
        <v>165.00000000349246</v>
      </c>
      <c r="Q105" s="294"/>
      <c r="R105" s="296"/>
    </row>
    <row r="106" spans="1:18">
      <c r="A106" s="591"/>
      <c r="B106" s="290">
        <v>0</v>
      </c>
      <c r="C106" s="6"/>
      <c r="D106" s="325"/>
      <c r="E106" s="336"/>
      <c r="F106" s="397" t="s">
        <v>109</v>
      </c>
      <c r="G106" s="297"/>
      <c r="H106" s="291">
        <f t="shared" si="25"/>
        <v>0</v>
      </c>
      <c r="I106" s="412"/>
      <c r="J106" s="292"/>
      <c r="K106" s="293"/>
      <c r="L106" s="294"/>
      <c r="M106" s="295"/>
      <c r="N106" s="295"/>
      <c r="O106" s="293"/>
      <c r="P106" s="293"/>
      <c r="Q106" s="294"/>
      <c r="R106" s="296"/>
    </row>
    <row r="107" spans="1:18">
      <c r="A107" s="591"/>
      <c r="B107" s="290">
        <v>0</v>
      </c>
      <c r="C107" s="6"/>
      <c r="D107" s="309"/>
      <c r="E107" s="323"/>
      <c r="F107" s="397" t="s">
        <v>109</v>
      </c>
      <c r="G107" s="411"/>
      <c r="H107" s="291">
        <f t="shared" si="25"/>
        <v>0</v>
      </c>
      <c r="I107" s="412"/>
      <c r="J107" s="292"/>
      <c r="K107" s="293"/>
      <c r="L107" s="294"/>
      <c r="M107" s="295"/>
      <c r="N107" s="295"/>
      <c r="O107" s="293"/>
      <c r="P107" s="293"/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3.4</v>
      </c>
      <c r="K111" s="302">
        <f>AVERAGE(K101:K110)</f>
        <v>3033.0181818053447</v>
      </c>
      <c r="L111" s="303">
        <f>AVERAGE(L101:L110)</f>
        <v>915.239393935115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1170</v>
      </c>
      <c r="H112" s="329">
        <f t="shared" si="13"/>
        <v>19539</v>
      </c>
      <c r="I112" s="412"/>
      <c r="J112" s="292">
        <v>3</v>
      </c>
      <c r="K112" s="293">
        <f t="shared" ref="K112:K118" si="29">G112/P112*60</f>
        <v>2807.9999999999923</v>
      </c>
      <c r="L112" s="294">
        <f t="shared" ref="L112:L118" si="30">K112/J112</f>
        <v>935.99999999999739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1074</v>
      </c>
      <c r="H113" s="329">
        <f t="shared" si="13"/>
        <v>19525.32</v>
      </c>
      <c r="I113" s="412"/>
      <c r="J113" s="292">
        <v>4</v>
      </c>
      <c r="K113" s="293">
        <f t="shared" si="29"/>
        <v>3221.9999999999854</v>
      </c>
      <c r="L113" s="294">
        <f t="shared" si="30"/>
        <v>805.49999999999636</v>
      </c>
      <c r="M113" s="295">
        <v>0.75347222222222221</v>
      </c>
      <c r="N113" s="295">
        <v>0.76736111111111116</v>
      </c>
      <c r="O113" s="289">
        <v>20</v>
      </c>
      <c r="P113" s="415">
        <f t="shared" si="31"/>
        <v>20.000000000000089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1150</v>
      </c>
      <c r="H114" s="329">
        <f t="shared" si="13"/>
        <v>20907</v>
      </c>
      <c r="I114" s="412"/>
      <c r="J114" s="292">
        <v>3</v>
      </c>
      <c r="K114" s="293">
        <f t="shared" si="29"/>
        <v>2759.9999999999923</v>
      </c>
      <c r="L114" s="294">
        <f t="shared" si="30"/>
        <v>919.99999999999739</v>
      </c>
      <c r="M114" s="295">
        <v>0.78125</v>
      </c>
      <c r="N114" s="295">
        <v>0.79861111111111116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5373</v>
      </c>
      <c r="H115" s="329">
        <f t="shared" si="13"/>
        <v>89514.180000000008</v>
      </c>
      <c r="I115" s="412"/>
      <c r="J115" s="292">
        <v>4</v>
      </c>
      <c r="K115" s="293">
        <f t="shared" si="29"/>
        <v>3223.7999999999961</v>
      </c>
      <c r="L115" s="294">
        <f t="shared" si="30"/>
        <v>805.94999999999902</v>
      </c>
      <c r="M115" s="295">
        <v>0.8125</v>
      </c>
      <c r="N115" s="295">
        <v>0.88194444444444453</v>
      </c>
      <c r="O115" s="289">
        <v>20</v>
      </c>
      <c r="P115" s="415">
        <f t="shared" si="31"/>
        <v>100.00000000000013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1055</v>
      </c>
      <c r="H116" s="329">
        <f t="shared" si="13"/>
        <v>23507.31818181818</v>
      </c>
      <c r="I116" s="412"/>
      <c r="J116" s="292">
        <v>4</v>
      </c>
      <c r="K116" s="293">
        <f t="shared" si="29"/>
        <v>3165.0000000000109</v>
      </c>
      <c r="L116" s="294">
        <f t="shared" si="30"/>
        <v>791.25000000000273</v>
      </c>
      <c r="M116" s="295">
        <v>0.89583333333333337</v>
      </c>
      <c r="N116" s="331">
        <v>0.90972222222222221</v>
      </c>
      <c r="O116" s="289">
        <v>20</v>
      </c>
      <c r="P116" s="415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3702</v>
      </c>
      <c r="H117" s="329">
        <f t="shared" ref="H117:H123" si="32">F117*G117</f>
        <v>66232.145454545447</v>
      </c>
      <c r="I117" s="412"/>
      <c r="J117" s="292">
        <v>3</v>
      </c>
      <c r="K117" s="293">
        <f t="shared" si="29"/>
        <v>2961.6000002758201</v>
      </c>
      <c r="L117" s="294">
        <f t="shared" si="30"/>
        <v>987.20000009194007</v>
      </c>
      <c r="M117" s="295">
        <v>46216.965277777781</v>
      </c>
      <c r="N117" s="295">
        <v>46217.017361111109</v>
      </c>
      <c r="O117" s="293">
        <v>20</v>
      </c>
      <c r="P117" s="415">
        <f t="shared" si="31"/>
        <v>74.999999993015081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6312</v>
      </c>
      <c r="H118" s="329">
        <f t="shared" si="32"/>
        <v>88557.36</v>
      </c>
      <c r="I118" s="412"/>
      <c r="J118" s="292">
        <v>3</v>
      </c>
      <c r="K118" s="293">
        <f t="shared" si="29"/>
        <v>3029.7599999999998</v>
      </c>
      <c r="L118" s="294">
        <f t="shared" si="30"/>
        <v>1009.92</v>
      </c>
      <c r="M118" s="295">
        <v>3.125E-2</v>
      </c>
      <c r="N118" s="295">
        <v>0.11805555555555557</v>
      </c>
      <c r="O118" s="293">
        <v>20</v>
      </c>
      <c r="P118" s="415">
        <f t="shared" si="31"/>
        <v>125.00000000000001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3024.3085714679705</v>
      </c>
      <c r="L124" s="303">
        <f>AVERAGE(L112:L123)</f>
        <v>893.68857144170465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355</v>
      </c>
      <c r="E3" s="583"/>
      <c r="F3" s="572" t="s">
        <v>3</v>
      </c>
      <c r="G3" s="533"/>
      <c r="H3" s="584">
        <v>271445.69999999995</v>
      </c>
      <c r="I3" s="585"/>
      <c r="J3" s="572" t="s">
        <v>4</v>
      </c>
      <c r="K3" s="533"/>
      <c r="L3" s="577">
        <v>9030230.8746527396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384.52286547912479</v>
      </c>
      <c r="G6" s="574"/>
      <c r="H6" s="552">
        <f>AVERAGE(D13:P13,Q13)</f>
        <v>149.25021718148182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11</v>
      </c>
      <c r="Q6" s="541">
        <v>6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337.83979810187856</v>
      </c>
      <c r="G7" s="545"/>
      <c r="H7" s="546">
        <f>AVERAGE(D14:P14,Q14)</f>
        <v>135.3230336550273</v>
      </c>
      <c r="I7" s="547"/>
      <c r="J7" s="546">
        <f>AVERAGE(D31:E31,G31:H31)</f>
        <v>704.09835625645349</v>
      </c>
      <c r="K7" s="547"/>
      <c r="L7" s="548">
        <f>AVERAGE(K31:M31)</f>
        <v>794.57328798108472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0.90787483928608792</v>
      </c>
      <c r="G8" s="551"/>
      <c r="H8" s="550">
        <f>AVERAGE(D15:O15,P15:Q15)</f>
        <v>0.90058135763868552</v>
      </c>
      <c r="I8" s="551"/>
      <c r="J8" s="550">
        <f>AVERAGE(D32:E32,G32:H32)</f>
        <v>0.95216374786565749</v>
      </c>
      <c r="K8" s="551"/>
      <c r="L8" s="550">
        <f>AVERAGE(K32:M32)</f>
        <v>0.88285920886787184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117.28124641669534</v>
      </c>
      <c r="F13" s="19">
        <v>167.80618826477959</v>
      </c>
      <c r="G13" s="19">
        <v>314.44047619047615</v>
      </c>
      <c r="H13" s="19">
        <v>228.57142857142858</v>
      </c>
      <c r="I13" s="19">
        <v>87.578895768833846</v>
      </c>
      <c r="J13" s="19">
        <v>91.593032212885149</v>
      </c>
      <c r="K13" s="19">
        <v>107.9765467590545</v>
      </c>
      <c r="L13" s="19">
        <v>82.377192982456151</v>
      </c>
      <c r="M13" s="19">
        <v>81.830154088926022</v>
      </c>
      <c r="N13" s="19">
        <v>88.612536626492712</v>
      </c>
      <c r="O13" s="19">
        <v>226.9047619047619</v>
      </c>
      <c r="P13" s="19">
        <v>203.52206682206682</v>
      </c>
      <c r="Q13" s="21">
        <v>150</v>
      </c>
    </row>
    <row r="14" spans="2:17" ht="39.950000000000003" customHeight="1">
      <c r="B14" s="525"/>
      <c r="C14" s="14" t="s">
        <v>42</v>
      </c>
      <c r="D14" s="19">
        <v>126.50649665607558</v>
      </c>
      <c r="E14" s="19">
        <v>99.530466913006777</v>
      </c>
      <c r="F14" s="19">
        <v>151.33614173894625</v>
      </c>
      <c r="G14" s="19">
        <v>287.73144962671881</v>
      </c>
      <c r="H14" s="19">
        <v>222.38182085090898</v>
      </c>
      <c r="I14" s="19">
        <v>78.350742220554295</v>
      </c>
      <c r="J14" s="19">
        <v>77.944487729017368</v>
      </c>
      <c r="K14" s="19">
        <v>95.49428225184846</v>
      </c>
      <c r="L14" s="19">
        <v>73.12788799044921</v>
      </c>
      <c r="M14" s="19">
        <v>73.731333103107048</v>
      </c>
      <c r="N14" s="19">
        <v>79.372114318452134</v>
      </c>
      <c r="O14" s="19">
        <v>197.2103424353422</v>
      </c>
      <c r="P14" s="19">
        <v>184.31772584877569</v>
      </c>
      <c r="Q14" s="9">
        <v>147.48717948717956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0.897155023683053</v>
      </c>
      <c r="E15" s="10">
        <f t="shared" si="0"/>
        <v>0.84864775873355924</v>
      </c>
      <c r="F15" s="10">
        <f t="shared" si="0"/>
        <v>0.9018507797826536</v>
      </c>
      <c r="G15" s="10">
        <f t="shared" si="0"/>
        <v>0.91505856088457893</v>
      </c>
      <c r="H15" s="10">
        <f t="shared" si="0"/>
        <v>0.97292046622272677</v>
      </c>
      <c r="I15" s="10">
        <f t="shared" si="0"/>
        <v>0.89463039620141549</v>
      </c>
      <c r="J15" s="10">
        <f t="shared" si="0"/>
        <v>0.85098708761879238</v>
      </c>
      <c r="K15" s="10">
        <f t="shared" si="0"/>
        <v>0.88439837277756506</v>
      </c>
      <c r="L15" s="10">
        <f t="shared" si="0"/>
        <v>0.88772007570133205</v>
      </c>
      <c r="M15" s="10">
        <f t="shared" si="0"/>
        <v>0.90102889239316519</v>
      </c>
      <c r="N15" s="10">
        <f t="shared" si="0"/>
        <v>0.89572104964120902</v>
      </c>
      <c r="O15" s="10">
        <f t="shared" si="0"/>
        <v>0.86913267390182292</v>
      </c>
      <c r="P15" s="362">
        <f t="shared" si="0"/>
        <v>0.90564000615185924</v>
      </c>
      <c r="Q15" s="11">
        <f t="shared" si="0"/>
        <v>0.98324786324786373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9" customHeight="1">
      <c r="B17" s="528"/>
      <c r="C17" s="360" t="s">
        <v>46</v>
      </c>
      <c r="D17" s="12">
        <v>0.62916666666666643</v>
      </c>
      <c r="E17" s="12">
        <v>0.61388888888888893</v>
      </c>
      <c r="F17" s="12">
        <v>0.58749999999999991</v>
      </c>
      <c r="G17" s="12">
        <v>0.69861111111111085</v>
      </c>
      <c r="H17" s="12">
        <v>0.6875</v>
      </c>
      <c r="I17" s="12">
        <v>0.68680555555555545</v>
      </c>
      <c r="J17" s="12">
        <v>0.7881944444444442</v>
      </c>
      <c r="K17" s="12">
        <v>0.74791666666666634</v>
      </c>
      <c r="L17" s="12">
        <v>0.9840277777777775</v>
      </c>
      <c r="M17" s="12">
        <v>1.0027777777777775</v>
      </c>
      <c r="N17" s="12">
        <v>0.96249999999999991</v>
      </c>
      <c r="O17" s="22">
        <v>0.81111111111111112</v>
      </c>
      <c r="P17" s="12">
        <v>0.67569444444444449</v>
      </c>
      <c r="Q17" s="363">
        <v>0.55902777777777779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>
        <v>2</v>
      </c>
      <c r="F20" s="365">
        <v>2</v>
      </c>
      <c r="G20" s="365">
        <v>1</v>
      </c>
      <c r="H20" s="365" t="s">
        <v>49</v>
      </c>
      <c r="I20" s="365" t="s">
        <v>49</v>
      </c>
      <c r="J20" s="365">
        <v>1</v>
      </c>
      <c r="K20" s="365">
        <v>1</v>
      </c>
      <c r="L20" s="365" t="s">
        <v>49</v>
      </c>
      <c r="M20" s="365">
        <v>1</v>
      </c>
      <c r="N20" s="365">
        <v>1</v>
      </c>
      <c r="O20" s="365" t="s">
        <v>49</v>
      </c>
      <c r="P20" s="365">
        <v>2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>
        <v>2</v>
      </c>
      <c r="G21" s="365" t="s">
        <v>49</v>
      </c>
      <c r="H21" s="365">
        <v>1</v>
      </c>
      <c r="I21" s="365" t="s">
        <v>49</v>
      </c>
      <c r="J21" s="365">
        <v>2</v>
      </c>
      <c r="K21" s="365" t="s">
        <v>49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18.5</v>
      </c>
      <c r="E22" s="367">
        <v>17.166666666666668</v>
      </c>
      <c r="F22" s="367">
        <v>14.875</v>
      </c>
      <c r="G22" s="367">
        <v>6.125</v>
      </c>
      <c r="H22" s="367">
        <v>6.6</v>
      </c>
      <c r="I22" s="367">
        <v>17.2</v>
      </c>
      <c r="J22" s="367">
        <v>17.833333333333332</v>
      </c>
      <c r="K22" s="367">
        <v>17</v>
      </c>
      <c r="L22" s="367">
        <v>17.888888888888889</v>
      </c>
      <c r="M22" s="367">
        <v>18.555555555555557</v>
      </c>
      <c r="N22" s="367">
        <v>17.125</v>
      </c>
      <c r="O22" s="367">
        <v>10</v>
      </c>
      <c r="P22" s="367">
        <v>11.777777777777779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173.72291666666672</v>
      </c>
      <c r="E31" s="8">
        <v>818.77757352941262</v>
      </c>
      <c r="F31" s="8">
        <v>0</v>
      </c>
      <c r="G31" s="8">
        <v>880.00709374658902</v>
      </c>
      <c r="H31" s="376">
        <v>943.88584108314569</v>
      </c>
      <c r="I31" s="375">
        <v>0</v>
      </c>
      <c r="J31" s="8">
        <v>0</v>
      </c>
      <c r="K31" s="8">
        <v>611.15714285714398</v>
      </c>
      <c r="L31" s="8">
        <v>874.2833333259847</v>
      </c>
      <c r="M31" s="376">
        <v>898.27938776012536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0.78964962121212146</v>
      </c>
      <c r="E32" s="10">
        <f t="shared" si="1"/>
        <v>0.99245766488413656</v>
      </c>
      <c r="F32" s="10">
        <f t="shared" si="1"/>
        <v>0</v>
      </c>
      <c r="G32" s="10">
        <f t="shared" si="1"/>
        <v>0.97778565971843223</v>
      </c>
      <c r="H32" s="10">
        <f t="shared" si="1"/>
        <v>1.0487620456479396</v>
      </c>
      <c r="I32" s="375">
        <f t="shared" si="1"/>
        <v>0</v>
      </c>
      <c r="J32" s="10">
        <f t="shared" si="1"/>
        <v>0</v>
      </c>
      <c r="K32" s="10">
        <f t="shared" si="1"/>
        <v>0.67906349206349326</v>
      </c>
      <c r="L32" s="10">
        <f t="shared" si="1"/>
        <v>0.97142592591776078</v>
      </c>
      <c r="M32" s="11">
        <f t="shared" si="1"/>
        <v>0.99808820862236147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2839.999999999985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0.3923611111111111</v>
      </c>
      <c r="E34" s="12">
        <v>0.36736111111111108</v>
      </c>
      <c r="F34" s="12">
        <v>0</v>
      </c>
      <c r="G34" s="12">
        <v>1054.2857142857151</v>
      </c>
      <c r="H34" s="363">
        <v>0.52916666666666667</v>
      </c>
      <c r="I34" s="23">
        <v>0</v>
      </c>
      <c r="J34" s="12">
        <v>0</v>
      </c>
      <c r="K34" s="12">
        <v>0.82291666666666663</v>
      </c>
      <c r="L34" s="12">
        <v>46218.059027777781</v>
      </c>
      <c r="M34" s="13">
        <v>46218.017361111109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27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4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theme="8" tint="0.79998168889431442"/>
    <pageSetUpPr fitToPage="1"/>
  </sheetPr>
  <dimension ref="A1:R126"/>
  <sheetViews>
    <sheetView topLeftCell="A94" zoomScale="70" zoomScaleNormal="70" workbookViewId="0">
      <selection activeCell="O131" sqref="O131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84229</v>
      </c>
      <c r="F1" s="278" t="s">
        <v>4</v>
      </c>
      <c r="G1" s="279">
        <f>SUM(H5:H124)</f>
        <v>1604715.8570129871</v>
      </c>
      <c r="H1" s="280" t="s">
        <v>80</v>
      </c>
      <c r="I1" s="281">
        <f>+J16+J64+J24+J38+J51+J81+J100+J91+J57+J124+J111</f>
        <v>43.107142857142854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356</v>
      </c>
      <c r="B2" s="634"/>
      <c r="C2" s="283"/>
      <c r="D2" s="409" t="s">
        <v>84</v>
      </c>
      <c r="E2" s="284">
        <f>AVERAGE(L16,L24,L38,L51,L100,L111,L91)</f>
        <v>525.08562917327754</v>
      </c>
      <c r="F2" s="285" t="s">
        <v>85</v>
      </c>
      <c r="G2" s="286">
        <f>G1/E1</f>
        <v>19.051821308729618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820</v>
      </c>
      <c r="H5" s="291">
        <f>F5*G5</f>
        <v>21024.799999999999</v>
      </c>
      <c r="I5" s="412"/>
      <c r="J5" s="292">
        <v>10</v>
      </c>
      <c r="K5" s="293">
        <f t="shared" ref="K5:K7" si="0">G5/P5*60</f>
        <v>1405.7142857142844</v>
      </c>
      <c r="L5" s="294">
        <f t="shared" ref="L5:L7" si="1">K5/J5</f>
        <v>140.57142857142844</v>
      </c>
      <c r="M5" s="295">
        <v>0.43402777777777773</v>
      </c>
      <c r="N5" s="295">
        <v>0.45833333333333331</v>
      </c>
      <c r="O5" s="289">
        <v>5</v>
      </c>
      <c r="P5" s="415">
        <f t="shared" ref="P5:P7" si="2">(N5-M5)*24*60</f>
        <v>35.000000000000036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2134</v>
      </c>
      <c r="H6" s="291">
        <f t="shared" ref="H6:H15" si="3">F6*G6</f>
        <v>63699.9</v>
      </c>
      <c r="I6" s="412"/>
      <c r="J6" s="292">
        <v>12</v>
      </c>
      <c r="K6" s="293">
        <f t="shared" si="0"/>
        <v>1829.1428571428594</v>
      </c>
      <c r="L6" s="294">
        <f t="shared" si="1"/>
        <v>152.42857142857162</v>
      </c>
      <c r="M6" s="295">
        <v>0.46180555555555558</v>
      </c>
      <c r="N6" s="295">
        <v>0.51041666666666663</v>
      </c>
      <c r="O6" s="289">
        <v>5</v>
      </c>
      <c r="P6" s="415">
        <f t="shared" si="2"/>
        <v>69.999999999999915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1943</v>
      </c>
      <c r="H7" s="291">
        <f t="shared" si="3"/>
        <v>57357.36</v>
      </c>
      <c r="I7" s="412"/>
      <c r="J7" s="292">
        <v>12</v>
      </c>
      <c r="K7" s="293">
        <f t="shared" si="0"/>
        <v>1793.5384615384635</v>
      </c>
      <c r="L7" s="294">
        <f t="shared" si="1"/>
        <v>149.46153846153862</v>
      </c>
      <c r="M7" s="295">
        <v>0.51388888888888895</v>
      </c>
      <c r="N7" s="295">
        <v>0.55902777777777779</v>
      </c>
      <c r="O7" s="289">
        <v>5</v>
      </c>
      <c r="P7" s="415">
        <f t="shared" si="2"/>
        <v>64.999999999999929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1676.1318681318692</v>
      </c>
      <c r="L16" s="303">
        <f>AVERAGE(L5:L15)</f>
        <v>147.48717948717956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2134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1600.5000000000009</v>
      </c>
      <c r="L17" s="294">
        <f>K17/J17</f>
        <v>177.83333333333343</v>
      </c>
      <c r="M17" s="295">
        <v>0.17361111111111113</v>
      </c>
      <c r="N17" s="295">
        <v>0.22916666666666666</v>
      </c>
      <c r="O17" s="289">
        <v>10</v>
      </c>
      <c r="P17" s="415">
        <f>(N17-M17)*24*60</f>
        <v>79.999999999999957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1943</v>
      </c>
      <c r="H18" s="291">
        <f t="shared" si="4"/>
        <v>0</v>
      </c>
      <c r="I18" s="412"/>
      <c r="J18" s="292">
        <v>9</v>
      </c>
      <c r="K18" s="293">
        <f t="shared" si="5"/>
        <v>1665.4285714285706</v>
      </c>
      <c r="L18" s="294">
        <f t="shared" ref="L18:L20" si="6">K18/J18</f>
        <v>185.04761904761895</v>
      </c>
      <c r="M18" s="295">
        <v>0.23263888888888887</v>
      </c>
      <c r="N18" s="295">
        <v>0.28125</v>
      </c>
      <c r="O18" s="289">
        <v>5</v>
      </c>
      <c r="P18" s="415">
        <f t="shared" ref="P18:P20" si="7">(N18-M18)*24*60</f>
        <v>70.000000000000028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2399</v>
      </c>
      <c r="H19" s="291">
        <f t="shared" si="4"/>
        <v>47092.369999999995</v>
      </c>
      <c r="I19" s="412"/>
      <c r="J19" s="292">
        <v>15</v>
      </c>
      <c r="K19" s="293">
        <f t="shared" si="5"/>
        <v>2056.2857142857147</v>
      </c>
      <c r="L19" s="294">
        <f t="shared" si="6"/>
        <v>137.08571428571432</v>
      </c>
      <c r="M19" s="295">
        <v>0.28472222222222221</v>
      </c>
      <c r="N19" s="295">
        <v>0.33333333333333331</v>
      </c>
      <c r="O19" s="289">
        <v>5</v>
      </c>
      <c r="P19" s="415">
        <f t="shared" si="7"/>
        <v>69.999999999999986</v>
      </c>
      <c r="Q19" s="296">
        <v>0.33333333333333331</v>
      </c>
      <c r="R19" s="296">
        <v>0.375</v>
      </c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2599</v>
      </c>
      <c r="H20" s="291">
        <f t="shared" si="4"/>
        <v>94733.55</v>
      </c>
      <c r="I20" s="412"/>
      <c r="J20" s="292">
        <v>10</v>
      </c>
      <c r="K20" s="293">
        <f t="shared" si="5"/>
        <v>1949.2500000000011</v>
      </c>
      <c r="L20" s="294">
        <f t="shared" si="6"/>
        <v>194.92500000000013</v>
      </c>
      <c r="M20" s="295">
        <v>0.33680555555555558</v>
      </c>
      <c r="N20" s="295">
        <v>0.3923611111111111</v>
      </c>
      <c r="O20" s="289">
        <v>5</v>
      </c>
      <c r="P20" s="415">
        <f t="shared" si="7"/>
        <v>79.999999999999957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1817.8660714285718</v>
      </c>
      <c r="L24" s="303">
        <f>AVERAGE(L17:L23)</f>
        <v>173.72291666666672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1580</v>
      </c>
      <c r="H25" s="291">
        <f t="shared" ref="H25:H37" si="8">F25*G25</f>
        <v>29277.4</v>
      </c>
      <c r="I25" s="412"/>
      <c r="J25" s="292">
        <v>3</v>
      </c>
      <c r="K25" s="293">
        <f t="shared" ref="K25:K28" si="9">G25/P25*60</f>
        <v>2788.2352941176437</v>
      </c>
      <c r="L25" s="294">
        <f t="shared" ref="L25:L28" si="10">K25/J25</f>
        <v>929.41176470588118</v>
      </c>
      <c r="M25" s="295">
        <v>0.18055555555555555</v>
      </c>
      <c r="N25" s="295">
        <v>0.20416666666666669</v>
      </c>
      <c r="O25" s="289">
        <v>20</v>
      </c>
      <c r="P25" s="415">
        <f>(N25-M25)*24*60</f>
        <v>34.000000000000043</v>
      </c>
      <c r="Q25" s="296">
        <v>0.20416666666666669</v>
      </c>
      <c r="R25" s="296">
        <v>0.24583333333333335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722</v>
      </c>
      <c r="H26" s="291">
        <f t="shared" si="8"/>
        <v>10851.66</v>
      </c>
      <c r="I26" s="412"/>
      <c r="J26" s="292">
        <v>4</v>
      </c>
      <c r="K26" s="293">
        <f t="shared" si="9"/>
        <v>2707.50000000001</v>
      </c>
      <c r="L26" s="294">
        <f t="shared" si="10"/>
        <v>676.8750000000025</v>
      </c>
      <c r="M26" s="295">
        <v>0.26319444444444445</v>
      </c>
      <c r="N26" s="295">
        <v>0.27430555555555552</v>
      </c>
      <c r="O26" s="289">
        <v>25</v>
      </c>
      <c r="P26" s="415">
        <f>(N26-M26)*24*60</f>
        <v>15.999999999999943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2760</v>
      </c>
      <c r="H27" s="291">
        <f t="shared" si="8"/>
        <v>50176.799999999996</v>
      </c>
      <c r="I27" s="412"/>
      <c r="J27" s="292">
        <v>4</v>
      </c>
      <c r="K27" s="293">
        <f t="shared" si="9"/>
        <v>2760.0000000000027</v>
      </c>
      <c r="L27" s="294">
        <f t="shared" si="10"/>
        <v>690.00000000000068</v>
      </c>
      <c r="M27" s="295">
        <v>0.28819444444444448</v>
      </c>
      <c r="N27" s="295">
        <v>0.3298611111111111</v>
      </c>
      <c r="O27" s="289">
        <v>20</v>
      </c>
      <c r="P27" s="415">
        <f t="shared" ref="P27:P28" si="11">(N27-M27)*24*60</f>
        <v>59.999999999999943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1664</v>
      </c>
      <c r="H28" s="291">
        <f t="shared" si="8"/>
        <v>41483.519999999997</v>
      </c>
      <c r="I28" s="412"/>
      <c r="J28" s="292">
        <v>3</v>
      </c>
      <c r="K28" s="293">
        <f t="shared" si="9"/>
        <v>2936.4705882352978</v>
      </c>
      <c r="L28" s="294">
        <f t="shared" si="10"/>
        <v>978.82352941176589</v>
      </c>
      <c r="M28" s="295">
        <v>0.34375</v>
      </c>
      <c r="N28" s="295">
        <v>0.36736111111111108</v>
      </c>
      <c r="O28" s="289">
        <v>20</v>
      </c>
      <c r="P28" s="415">
        <f t="shared" si="11"/>
        <v>33.999999999999957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2798.0514705882388</v>
      </c>
      <c r="L38" s="303">
        <f>AVERAGE(L25:L37)</f>
        <v>818.77757352941262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865</v>
      </c>
      <c r="H52" s="291">
        <f>F52*G52</f>
        <v>15725.699999999999</v>
      </c>
      <c r="I52" s="412"/>
      <c r="J52" s="292">
        <v>3</v>
      </c>
      <c r="K52" s="293">
        <f>G52/P52*60</f>
        <v>3052.9411764705706</v>
      </c>
      <c r="L52" s="294">
        <f>K52/J52</f>
        <v>1017.6470588235235</v>
      </c>
      <c r="M52" s="295">
        <v>0.30555555555555552</v>
      </c>
      <c r="N52" s="295">
        <v>0.31736111111111115</v>
      </c>
      <c r="O52" s="293">
        <v>20</v>
      </c>
      <c r="P52" s="415">
        <f>(N52-M52)*24*60</f>
        <v>17.000000000000099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483</v>
      </c>
      <c r="H53" s="291">
        <f t="shared" ref="H53:H116" si="13">F53*G53</f>
        <v>12089.49</v>
      </c>
      <c r="I53" s="412"/>
      <c r="J53" s="292">
        <v>4</v>
      </c>
      <c r="K53" s="293">
        <f t="shared" ref="K53:K58" si="14">G53/P53*60</f>
        <v>3220.0000000000114</v>
      </c>
      <c r="L53" s="294">
        <f t="shared" ref="L53:L58" si="15">K53/J53</f>
        <v>805.00000000000284</v>
      </c>
      <c r="M53" s="295">
        <v>0.33124999999999999</v>
      </c>
      <c r="N53" s="295">
        <v>0.33749999999999997</v>
      </c>
      <c r="O53" s="293">
        <v>20</v>
      </c>
      <c r="P53" s="415">
        <f t="shared" ref="P53:P58" si="16">(N53-M53)*24*60</f>
        <v>8.999999999999968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718</v>
      </c>
      <c r="H54" s="291">
        <f t="shared" si="13"/>
        <v>17820.759999999998</v>
      </c>
      <c r="I54" s="412"/>
      <c r="J54" s="292">
        <v>4</v>
      </c>
      <c r="K54" s="293">
        <f t="shared" si="14"/>
        <v>3077.1428571428683</v>
      </c>
      <c r="L54" s="294">
        <f t="shared" si="15"/>
        <v>769.28571428571706</v>
      </c>
      <c r="M54" s="295">
        <v>0.35138888888888892</v>
      </c>
      <c r="N54" s="295">
        <v>0.3611111111111111</v>
      </c>
      <c r="O54" s="293">
        <v>20</v>
      </c>
      <c r="P54" s="415">
        <f t="shared" si="16"/>
        <v>13.99999999999995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426</v>
      </c>
      <c r="H55" s="291">
        <f t="shared" si="13"/>
        <v>10104.719999999999</v>
      </c>
      <c r="I55" s="412"/>
      <c r="J55" s="292">
        <v>4</v>
      </c>
      <c r="K55" s="293">
        <f t="shared" si="14"/>
        <v>2839.999999999985</v>
      </c>
      <c r="L55" s="294">
        <f t="shared" si="15"/>
        <v>709.99999999999625</v>
      </c>
      <c r="M55" s="295">
        <v>0.375</v>
      </c>
      <c r="N55" s="295">
        <v>0.38125000000000003</v>
      </c>
      <c r="O55" s="293">
        <v>20</v>
      </c>
      <c r="P55" s="415">
        <f t="shared" si="16"/>
        <v>9.000000000000048</v>
      </c>
      <c r="Q55" s="296">
        <v>0.38125000000000003</v>
      </c>
      <c r="R55" s="296">
        <v>0.42291666666666666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1077</v>
      </c>
      <c r="H56" s="291">
        <f t="shared" si="13"/>
        <v>32310</v>
      </c>
      <c r="I56" s="412"/>
      <c r="J56" s="292">
        <v>4</v>
      </c>
      <c r="K56" s="293">
        <f t="shared" si="14"/>
        <v>3077.1428571428564</v>
      </c>
      <c r="L56" s="294">
        <f t="shared" si="15"/>
        <v>769.28571428571411</v>
      </c>
      <c r="M56" s="295">
        <v>0.44027777777777777</v>
      </c>
      <c r="N56" s="295">
        <v>0.4548611111111111</v>
      </c>
      <c r="O56" s="293">
        <v>25</v>
      </c>
      <c r="P56" s="415">
        <f t="shared" si="16"/>
        <v>21.000000000000007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1138</v>
      </c>
      <c r="H57" s="291">
        <f t="shared" si="13"/>
        <v>23579.359999999997</v>
      </c>
      <c r="I57" s="412"/>
      <c r="J57" s="292">
        <v>3</v>
      </c>
      <c r="K57" s="293">
        <f t="shared" si="14"/>
        <v>3103.6363636363635</v>
      </c>
      <c r="L57" s="294">
        <f t="shared" si="15"/>
        <v>1034.5454545454545</v>
      </c>
      <c r="M57" s="295">
        <v>0.46875</v>
      </c>
      <c r="N57" s="295">
        <v>0.48402777777777778</v>
      </c>
      <c r="O57" s="293">
        <v>20</v>
      </c>
      <c r="P57" s="415">
        <f t="shared" si="16"/>
        <v>22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1476</v>
      </c>
      <c r="H58" s="291">
        <f t="shared" si="13"/>
        <v>25195.32</v>
      </c>
      <c r="I58" s="412"/>
      <c r="J58" s="292">
        <v>3</v>
      </c>
      <c r="K58" s="293">
        <f t="shared" si="14"/>
        <v>3162.8571428571454</v>
      </c>
      <c r="L58" s="294">
        <f t="shared" si="15"/>
        <v>1054.2857142857151</v>
      </c>
      <c r="M58" s="295">
        <v>0.49791666666666662</v>
      </c>
      <c r="N58" s="295">
        <v>0.51736111111111105</v>
      </c>
      <c r="O58" s="293">
        <v>20</v>
      </c>
      <c r="P58" s="415">
        <f t="shared" si="16"/>
        <v>27.999999999999979</v>
      </c>
      <c r="Q58" s="296"/>
      <c r="R58" s="296"/>
    </row>
    <row r="59" spans="1:18" ht="15.6" customHeight="1">
      <c r="A59" s="608"/>
      <c r="B59" s="290">
        <v>0</v>
      </c>
      <c r="C59" s="411"/>
      <c r="D59" s="309"/>
      <c r="E59" s="311"/>
      <c r="F59" s="397" t="s">
        <v>109</v>
      </c>
      <c r="G59" s="297"/>
      <c r="H59" s="291">
        <f t="shared" si="13"/>
        <v>0</v>
      </c>
      <c r="I59" s="412"/>
      <c r="J59" s="292"/>
      <c r="K59" s="293"/>
      <c r="L59" s="294"/>
      <c r="M59" s="295"/>
      <c r="N59" s="295"/>
      <c r="O59" s="293"/>
      <c r="P59" s="415"/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3076.2457710356857</v>
      </c>
      <c r="L64" s="303">
        <f>AVERAGE(L52:L63)</f>
        <v>880.00709374658902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578</v>
      </c>
      <c r="H65" s="291">
        <f>F65*G65</f>
        <v>12878.890909090909</v>
      </c>
      <c r="I65" s="412"/>
      <c r="J65" s="292">
        <v>4</v>
      </c>
      <c r="K65" s="293">
        <f t="shared" ref="K65:K71" si="17">G65/P65*60</f>
        <v>3152.727272727273</v>
      </c>
      <c r="L65" s="294">
        <f t="shared" ref="L65:L71" si="18">K65/J65</f>
        <v>788.18181818181824</v>
      </c>
      <c r="M65" s="295">
        <v>0.18055555555555555</v>
      </c>
      <c r="N65" s="295">
        <v>0.18819444444444444</v>
      </c>
      <c r="O65" s="293">
        <v>20</v>
      </c>
      <c r="P65" s="415">
        <f>(N65-M65)*24*60</f>
        <v>11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2800</v>
      </c>
      <c r="H66" s="291">
        <f t="shared" ref="H66:H74" si="19">F66*G66</f>
        <v>39284</v>
      </c>
      <c r="I66" s="412"/>
      <c r="J66" s="292">
        <v>3</v>
      </c>
      <c r="K66" s="293">
        <f t="shared" si="17"/>
        <v>3169.811320754714</v>
      </c>
      <c r="L66" s="294">
        <f t="shared" si="18"/>
        <v>1056.6037735849047</v>
      </c>
      <c r="M66" s="295">
        <v>0.20208333333333331</v>
      </c>
      <c r="N66" s="295">
        <v>0.2388888888888889</v>
      </c>
      <c r="O66" s="293">
        <v>20</v>
      </c>
      <c r="P66" s="415">
        <f t="shared" ref="P66:P71" si="20">(N66-M66)*24*60</f>
        <v>53.00000000000005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1425</v>
      </c>
      <c r="H67" s="291">
        <f t="shared" si="19"/>
        <v>25906.5</v>
      </c>
      <c r="I67" s="412"/>
      <c r="J67" s="292">
        <v>3</v>
      </c>
      <c r="K67" s="293">
        <f t="shared" si="17"/>
        <v>3166.6666666666683</v>
      </c>
      <c r="L67" s="294">
        <f t="shared" si="18"/>
        <v>1055.5555555555561</v>
      </c>
      <c r="M67" s="295">
        <v>0.25277777777777777</v>
      </c>
      <c r="N67" s="295">
        <v>0.27152777777777776</v>
      </c>
      <c r="O67" s="293">
        <v>20</v>
      </c>
      <c r="P67" s="415">
        <f t="shared" si="20"/>
        <v>26.999999999999986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1483</v>
      </c>
      <c r="H68" s="291">
        <f t="shared" si="19"/>
        <v>26532.218181818182</v>
      </c>
      <c r="I68" s="412"/>
      <c r="J68" s="292">
        <v>3</v>
      </c>
      <c r="K68" s="293">
        <f t="shared" si="17"/>
        <v>3177.8571428571454</v>
      </c>
      <c r="L68" s="294">
        <f t="shared" si="18"/>
        <v>1059.2857142857151</v>
      </c>
      <c r="M68" s="295">
        <v>0.28541666666666665</v>
      </c>
      <c r="N68" s="295">
        <v>0.30486111111111108</v>
      </c>
      <c r="O68" s="293">
        <v>20</v>
      </c>
      <c r="P68" s="415">
        <f t="shared" si="20"/>
        <v>27.999999999999979</v>
      </c>
      <c r="Q68" s="296">
        <v>0.30486111111111108</v>
      </c>
      <c r="R68" s="296">
        <v>0.34652777777777777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2622</v>
      </c>
      <c r="H69" s="291">
        <f t="shared" si="19"/>
        <v>43682.52</v>
      </c>
      <c r="I69" s="412"/>
      <c r="J69" s="292">
        <v>4</v>
      </c>
      <c r="K69" s="293">
        <f t="shared" si="17"/>
        <v>3146.4000000000005</v>
      </c>
      <c r="L69" s="294">
        <f t="shared" si="18"/>
        <v>786.60000000000014</v>
      </c>
      <c r="M69" s="295">
        <v>0.36388888888888887</v>
      </c>
      <c r="N69" s="295">
        <v>0.39861111111111108</v>
      </c>
      <c r="O69" s="293">
        <v>25</v>
      </c>
      <c r="P69" s="415">
        <f t="shared" si="20"/>
        <v>49.999999999999986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3763</v>
      </c>
      <c r="H70" s="291">
        <f t="shared" si="19"/>
        <v>112890</v>
      </c>
      <c r="I70" s="412"/>
      <c r="J70" s="292">
        <v>4</v>
      </c>
      <c r="K70" s="293">
        <f t="shared" si="17"/>
        <v>3180.0000000000005</v>
      </c>
      <c r="L70" s="294">
        <f t="shared" si="18"/>
        <v>795.00000000000011</v>
      </c>
      <c r="M70" s="295">
        <v>0.41250000000000003</v>
      </c>
      <c r="N70" s="295">
        <v>0.46180555555555558</v>
      </c>
      <c r="O70" s="293">
        <v>20</v>
      </c>
      <c r="P70" s="415">
        <f t="shared" si="20"/>
        <v>70.999999999999986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4104</v>
      </c>
      <c r="H71" s="291">
        <f t="shared" si="19"/>
        <v>58628.57142857142</v>
      </c>
      <c r="I71" s="412"/>
      <c r="J71" s="292">
        <v>3</v>
      </c>
      <c r="K71" s="293">
        <f t="shared" si="17"/>
        <v>3197.9220779220759</v>
      </c>
      <c r="L71" s="294">
        <f t="shared" si="18"/>
        <v>1065.9740259740254</v>
      </c>
      <c r="M71" s="295">
        <v>0.47569444444444442</v>
      </c>
      <c r="N71" s="295">
        <v>0.52916666666666667</v>
      </c>
      <c r="O71" s="293">
        <v>20</v>
      </c>
      <c r="P71" s="415">
        <f t="shared" si="20"/>
        <v>77.000000000000043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3170.1977829896964</v>
      </c>
      <c r="L75" s="303">
        <f>AVERAGE(L65:L74)</f>
        <v>943.88584108314569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1296</v>
      </c>
      <c r="H92" s="291">
        <f t="shared" ref="H92:H99" si="22">F92*G92</f>
        <v>31803.84</v>
      </c>
      <c r="I92" s="412"/>
      <c r="J92" s="292">
        <v>3</v>
      </c>
      <c r="K92" s="293">
        <f>G92/P92*60</f>
        <v>2221.7142857142835</v>
      </c>
      <c r="L92" s="294">
        <f t="shared" ref="L92:L94" si="23">K92/J92</f>
        <v>740.57142857142787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694</v>
      </c>
      <c r="H93" s="291">
        <f t="shared" si="22"/>
        <v>16149.38</v>
      </c>
      <c r="I93" s="412"/>
      <c r="J93" s="292">
        <v>4</v>
      </c>
      <c r="K93" s="293">
        <f t="shared" ref="K93:K94" si="24">G93/P93*60</f>
        <v>2082.0000000000073</v>
      </c>
      <c r="L93" s="294">
        <f t="shared" si="23"/>
        <v>520.50000000000182</v>
      </c>
      <c r="M93" s="295">
        <v>0.76041666666666663</v>
      </c>
      <c r="N93" s="295">
        <v>0.77430555555555547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1908</v>
      </c>
      <c r="H94" s="291">
        <f t="shared" si="22"/>
        <v>46421.64</v>
      </c>
      <c r="I94" s="412"/>
      <c r="J94" s="292">
        <v>4</v>
      </c>
      <c r="K94" s="293">
        <f t="shared" si="24"/>
        <v>2289.6000000000085</v>
      </c>
      <c r="L94" s="294">
        <f t="shared" si="23"/>
        <v>572.40000000000214</v>
      </c>
      <c r="M94" s="295">
        <v>0.78819444444444453</v>
      </c>
      <c r="N94" s="295">
        <v>0.82291666666666663</v>
      </c>
      <c r="O94" s="289">
        <v>20</v>
      </c>
      <c r="P94" s="415">
        <f>(N94-M94)*24*60</f>
        <v>49.999999999999822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2197.7714285714333</v>
      </c>
      <c r="L100" s="303">
        <f>AVERAGE(L92:L99)</f>
        <v>611.15714285714398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896</v>
      </c>
      <c r="H101" s="291">
        <f t="shared" ref="H101:H110" si="25">F101*G101</f>
        <v>22426.880000000001</v>
      </c>
      <c r="I101" s="412"/>
      <c r="J101" s="292">
        <v>4</v>
      </c>
      <c r="K101" s="293">
        <f>G101/P101*60</f>
        <v>3584.0000000000127</v>
      </c>
      <c r="L101" s="294">
        <f t="shared" ref="L101:L107" si="26">K101/J101</f>
        <v>896.00000000000318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2996</v>
      </c>
      <c r="H102" s="291">
        <f t="shared" si="25"/>
        <v>85595.72</v>
      </c>
      <c r="I102" s="412"/>
      <c r="J102" s="292">
        <v>3</v>
      </c>
      <c r="K102" s="293">
        <f t="shared" ref="K102:K107" si="28">G102/P102*60</f>
        <v>2995.9999999999945</v>
      </c>
      <c r="L102" s="294">
        <f t="shared" si="26"/>
        <v>998.66666666666481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>
        <v>0.78819444444444453</v>
      </c>
      <c r="R102" s="296">
        <v>0.82986111111111116</v>
      </c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879</v>
      </c>
      <c r="H103" s="291">
        <f t="shared" si="25"/>
        <v>0</v>
      </c>
      <c r="I103" s="412"/>
      <c r="J103" s="292">
        <v>5</v>
      </c>
      <c r="K103" s="293">
        <f t="shared" si="28"/>
        <v>3516.0000000000123</v>
      </c>
      <c r="L103" s="294">
        <f t="shared" si="26"/>
        <v>703.20000000000243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829</v>
      </c>
      <c r="H104" s="291">
        <f t="shared" si="25"/>
        <v>0</v>
      </c>
      <c r="I104" s="412"/>
      <c r="J104" s="292">
        <v>5</v>
      </c>
      <c r="K104" s="293">
        <f t="shared" si="28"/>
        <v>3316.0000000000118</v>
      </c>
      <c r="L104" s="294">
        <f t="shared" si="26"/>
        <v>663.20000000000232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/>
      <c r="R104" s="296"/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1536</v>
      </c>
      <c r="H105" s="291">
        <f t="shared" si="25"/>
        <v>38123.520000000004</v>
      </c>
      <c r="I105" s="412"/>
      <c r="J105" s="292">
        <v>4</v>
      </c>
      <c r="K105" s="293">
        <f t="shared" si="28"/>
        <v>3072.0000000000109</v>
      </c>
      <c r="L105" s="294">
        <f t="shared" si="26"/>
        <v>768.00000000000273</v>
      </c>
      <c r="M105" s="295">
        <v>0.87847222222222221</v>
      </c>
      <c r="N105" s="295">
        <v>0.89930555555555547</v>
      </c>
      <c r="O105" s="289">
        <v>20</v>
      </c>
      <c r="P105" s="293">
        <f>(N105-M105)*24*60</f>
        <v>29.999999999999893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1621</v>
      </c>
      <c r="H106" s="291">
        <f t="shared" si="25"/>
        <v>48630</v>
      </c>
      <c r="I106" s="412"/>
      <c r="J106" s="292">
        <v>3</v>
      </c>
      <c r="K106" s="293">
        <f t="shared" si="28"/>
        <v>3242.0000000000114</v>
      </c>
      <c r="L106" s="294">
        <f t="shared" si="26"/>
        <v>1080.6666666666704</v>
      </c>
      <c r="M106" s="295">
        <v>0.91319444444444453</v>
      </c>
      <c r="N106" s="295">
        <v>0.93402777777777779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8082</v>
      </c>
      <c r="H107" s="291">
        <f t="shared" si="25"/>
        <v>115457.14285714284</v>
      </c>
      <c r="I107" s="412"/>
      <c r="J107" s="292">
        <v>3</v>
      </c>
      <c r="K107" s="293">
        <f t="shared" si="28"/>
        <v>3030.7499998456387</v>
      </c>
      <c r="L107" s="294">
        <f t="shared" si="26"/>
        <v>1010.2499999485462</v>
      </c>
      <c r="M107" s="295">
        <v>46217.947916666664</v>
      </c>
      <c r="N107" s="295">
        <v>46218.059027777781</v>
      </c>
      <c r="O107" s="289">
        <v>20</v>
      </c>
      <c r="P107" s="293">
        <f>(N107-M107)*24*60</f>
        <v>160.00000000814907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3250.9642856922414</v>
      </c>
      <c r="L111" s="303">
        <f>AVERAGE(L101:L110)</f>
        <v>874.2833333259847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1170</v>
      </c>
      <c r="H112" s="329">
        <f t="shared" si="13"/>
        <v>19539</v>
      </c>
      <c r="I112" s="412"/>
      <c r="J112" s="292">
        <v>3</v>
      </c>
      <c r="K112" s="293">
        <f t="shared" ref="K112:K118" si="29">G112/P112*60</f>
        <v>2807.9999999999923</v>
      </c>
      <c r="L112" s="294">
        <f t="shared" ref="L112:L118" si="30">K112/J112</f>
        <v>935.99999999999739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1074</v>
      </c>
      <c r="H113" s="329">
        <f t="shared" si="13"/>
        <v>19525.32</v>
      </c>
      <c r="I113" s="412"/>
      <c r="J113" s="292">
        <v>4</v>
      </c>
      <c r="K113" s="293">
        <f t="shared" si="29"/>
        <v>3221.9999999999854</v>
      </c>
      <c r="L113" s="294">
        <f t="shared" si="30"/>
        <v>805.49999999999636</v>
      </c>
      <c r="M113" s="295">
        <v>0.75347222222222221</v>
      </c>
      <c r="N113" s="295">
        <v>0.76736111111111116</v>
      </c>
      <c r="O113" s="289">
        <v>20</v>
      </c>
      <c r="P113" s="415">
        <f t="shared" si="31"/>
        <v>20.000000000000089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1150</v>
      </c>
      <c r="H114" s="329">
        <f t="shared" si="13"/>
        <v>20907</v>
      </c>
      <c r="I114" s="412"/>
      <c r="J114" s="292">
        <v>3</v>
      </c>
      <c r="K114" s="293">
        <f t="shared" si="29"/>
        <v>2759.9999999999923</v>
      </c>
      <c r="L114" s="294">
        <f t="shared" si="30"/>
        <v>919.99999999999739</v>
      </c>
      <c r="M114" s="295">
        <v>0.78125</v>
      </c>
      <c r="N114" s="295">
        <v>0.79861111111111116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5373</v>
      </c>
      <c r="H115" s="329">
        <f t="shared" si="13"/>
        <v>89514.180000000008</v>
      </c>
      <c r="I115" s="412"/>
      <c r="J115" s="292">
        <v>4</v>
      </c>
      <c r="K115" s="293">
        <f t="shared" si="29"/>
        <v>3070.285714285716</v>
      </c>
      <c r="L115" s="294">
        <f t="shared" si="30"/>
        <v>767.57142857142901</v>
      </c>
      <c r="M115" s="295">
        <v>0.8125</v>
      </c>
      <c r="N115" s="295">
        <v>0.88541666666666663</v>
      </c>
      <c r="O115" s="289">
        <v>20</v>
      </c>
      <c r="P115" s="415">
        <f t="shared" si="31"/>
        <v>104.99999999999994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1055</v>
      </c>
      <c r="H116" s="329">
        <f t="shared" si="13"/>
        <v>23507.31818181818</v>
      </c>
      <c r="I116" s="412"/>
      <c r="J116" s="292">
        <v>4</v>
      </c>
      <c r="K116" s="293">
        <f t="shared" si="29"/>
        <v>3164.9999999999609</v>
      </c>
      <c r="L116" s="294">
        <f t="shared" si="30"/>
        <v>791.24999999999022</v>
      </c>
      <c r="M116" s="295">
        <v>0.89930555555555547</v>
      </c>
      <c r="N116" s="331">
        <v>0.91319444444444453</v>
      </c>
      <c r="O116" s="289">
        <v>20</v>
      </c>
      <c r="P116" s="415">
        <f t="shared" si="31"/>
        <v>20.000000000000249</v>
      </c>
      <c r="Q116" s="296">
        <v>0.91319444444444453</v>
      </c>
      <c r="R116" s="296">
        <v>0.95486111111111116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3702</v>
      </c>
      <c r="H117" s="329">
        <f t="shared" ref="H117:H123" si="32">F117*G117</f>
        <v>66232.145454545447</v>
      </c>
      <c r="I117" s="412"/>
      <c r="J117" s="292">
        <v>3</v>
      </c>
      <c r="K117" s="293">
        <f t="shared" si="29"/>
        <v>3173.142857248401</v>
      </c>
      <c r="L117" s="294">
        <f t="shared" si="30"/>
        <v>1057.7142857494671</v>
      </c>
      <c r="M117" s="295">
        <v>46217.96875</v>
      </c>
      <c r="N117" s="295">
        <v>46218.017361111109</v>
      </c>
      <c r="O117" s="293">
        <v>20</v>
      </c>
      <c r="P117" s="415">
        <f t="shared" si="31"/>
        <v>69.999999997671694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6312</v>
      </c>
      <c r="H118" s="329">
        <f t="shared" si="32"/>
        <v>88557.36</v>
      </c>
      <c r="I118" s="412"/>
      <c r="J118" s="292">
        <v>3</v>
      </c>
      <c r="K118" s="293">
        <f t="shared" si="29"/>
        <v>3029.7599999999998</v>
      </c>
      <c r="L118" s="294">
        <f t="shared" si="30"/>
        <v>1009.92</v>
      </c>
      <c r="M118" s="295">
        <v>3.125E-2</v>
      </c>
      <c r="N118" s="295">
        <v>0.11805555555555557</v>
      </c>
      <c r="O118" s="293">
        <v>20</v>
      </c>
      <c r="P118" s="415">
        <f t="shared" si="31"/>
        <v>125.00000000000001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3032.5983673620067</v>
      </c>
      <c r="L124" s="303">
        <f>AVERAGE(L112:L123)</f>
        <v>898.27938776012536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L17" sqref="L17"/>
      <selection activeCell="AB91" sqref="AB91:AC9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187216.69999999998</v>
      </c>
      <c r="F1" s="421" t="s">
        <v>4</v>
      </c>
      <c r="G1" s="30">
        <f>SUM(H5:H173)</f>
        <v>7425515.0176397525</v>
      </c>
      <c r="H1" s="417" t="s">
        <v>166</v>
      </c>
      <c r="I1" s="31">
        <f>M17+M30+M43+M56+M69+M82+M95+M108+M121+M134+M147+M160+M173</f>
        <v>190.64722222222224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360</v>
      </c>
      <c r="B2" s="446"/>
      <c r="C2" s="420"/>
      <c r="D2" s="420" t="s">
        <v>84</v>
      </c>
      <c r="E2" s="34">
        <f>AVERAGE(O17,O30,O43,O56,O69,O82,O95,O108,O121,O134,O147,O160,O173)</f>
        <v>134.38733012947711</v>
      </c>
      <c r="F2" s="35" t="s">
        <v>85</v>
      </c>
      <c r="G2" s="36">
        <f>G1/E1</f>
        <v>39.662674417612067</v>
      </c>
      <c r="H2" s="417" t="s">
        <v>176</v>
      </c>
      <c r="I2" s="417">
        <f>COUNT(I5:I173)</f>
        <v>10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11</v>
      </c>
      <c r="AE2" s="38">
        <f>AE17+AE30+AE43+AE56+AE69+AE82+AE95+AE108+AE121+AE134+AE147+AE160+AE173</f>
        <v>6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5605</v>
      </c>
      <c r="H5" s="45">
        <f t="shared" ref="H5:H16" si="0">F5*G5</f>
        <v>212037.15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0" si="1">G5/W5*60</f>
        <v>2335.4166666666674</v>
      </c>
      <c r="O5" s="47">
        <f t="shared" ref="O5:O10" si="2">N5/M5</f>
        <v>116.77083333333337</v>
      </c>
      <c r="P5" s="48">
        <f t="shared" ref="P5:P10" si="3">M5-J5</f>
        <v>0</v>
      </c>
      <c r="Q5" s="49">
        <f t="shared" ref="Q5:Q10" si="4">O5-L5</f>
        <v>-3.2291666666666288</v>
      </c>
      <c r="R5" s="425">
        <f t="shared" ref="R5:R10" si="5">O5/L5</f>
        <v>0.97309027777777812</v>
      </c>
      <c r="S5" s="459">
        <f>R17</f>
        <v>0.897155023683053</v>
      </c>
      <c r="T5" s="89">
        <v>0.25</v>
      </c>
      <c r="U5" s="89">
        <v>0.35</v>
      </c>
      <c r="V5" s="421">
        <v>5</v>
      </c>
      <c r="W5" s="418">
        <f>(U5-T5)*24*60</f>
        <v>143.99999999999997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-64.583333333332575</v>
      </c>
      <c r="AG5" s="425">
        <f t="shared" ref="AG5:AG70" si="7">N5/K5</f>
        <v>0.97309027777777812</v>
      </c>
      <c r="AH5" s="459">
        <f>AG17</f>
        <v>0.90662938006919058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2633</v>
      </c>
      <c r="H6" s="45">
        <f t="shared" si="0"/>
        <v>109032.52999999998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2164.1095890410961</v>
      </c>
      <c r="O6" s="47">
        <f t="shared" si="2"/>
        <v>113.90050468637348</v>
      </c>
      <c r="P6" s="48">
        <f t="shared" si="3"/>
        <v>0</v>
      </c>
      <c r="Q6" s="49">
        <f t="shared" si="4"/>
        <v>-21.415284787310739</v>
      </c>
      <c r="R6" s="425">
        <f t="shared" si="5"/>
        <v>0.84173846325985846</v>
      </c>
      <c r="S6" s="459"/>
      <c r="T6" s="89">
        <v>0.3659722222222222</v>
      </c>
      <c r="U6" s="89">
        <v>0.41666666666666663</v>
      </c>
      <c r="V6" s="421">
        <v>23</v>
      </c>
      <c r="W6" s="418">
        <f t="shared" ref="W6:W17" si="8">(U6-T6)*24*60</f>
        <v>72.999999999999986</v>
      </c>
      <c r="X6" s="53">
        <v>0.35416666666666669</v>
      </c>
      <c r="Y6" s="53">
        <v>0.36458333333333331</v>
      </c>
      <c r="Z6" s="54"/>
      <c r="AA6" s="54"/>
      <c r="AB6" s="447"/>
      <c r="AC6" s="447"/>
      <c r="AD6" s="435"/>
      <c r="AE6" s="435"/>
      <c r="AF6" s="48">
        <f t="shared" si="6"/>
        <v>-406.89041095890389</v>
      </c>
      <c r="AG6" s="425">
        <f t="shared" si="7"/>
        <v>0.84173846325985846</v>
      </c>
      <c r="AH6" s="459"/>
    </row>
    <row r="7" spans="1:34" ht="19.149999999999999" customHeight="1">
      <c r="A7" s="457"/>
      <c r="B7" s="40" t="s">
        <v>193</v>
      </c>
      <c r="C7" s="41"/>
      <c r="D7" s="42" t="s">
        <v>197</v>
      </c>
      <c r="E7" s="43"/>
      <c r="F7" s="343">
        <v>38.99</v>
      </c>
      <c r="G7" s="44">
        <v>1033</v>
      </c>
      <c r="H7" s="45">
        <f t="shared" si="0"/>
        <v>40276.670000000006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2295.555555555557</v>
      </c>
      <c r="O7" s="47">
        <f t="shared" si="2"/>
        <v>127.53086419753095</v>
      </c>
      <c r="P7" s="48">
        <f t="shared" si="3"/>
        <v>0</v>
      </c>
      <c r="Q7" s="49">
        <f t="shared" si="4"/>
        <v>-15.302469135802397</v>
      </c>
      <c r="R7" s="425">
        <f t="shared" si="5"/>
        <v>0.89286486019274869</v>
      </c>
      <c r="S7" s="459"/>
      <c r="T7" s="89">
        <v>0.42222222222222217</v>
      </c>
      <c r="U7" s="89">
        <v>0.44097222222222215</v>
      </c>
      <c r="V7" s="421">
        <v>8</v>
      </c>
      <c r="W7" s="418">
        <f t="shared" si="8"/>
        <v>26.999999999999986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-275.44444444444298</v>
      </c>
      <c r="AG7" s="425">
        <f t="shared" si="7"/>
        <v>0.8928648601927488</v>
      </c>
      <c r="AH7" s="459"/>
    </row>
    <row r="8" spans="1:34" ht="19.149999999999999" customHeight="1">
      <c r="A8" s="457"/>
      <c r="B8" s="40" t="s">
        <v>193</v>
      </c>
      <c r="C8" s="41"/>
      <c r="D8" s="42" t="s">
        <v>196</v>
      </c>
      <c r="E8" s="43"/>
      <c r="F8" s="343">
        <v>35.89</v>
      </c>
      <c r="G8" s="44">
        <v>3093</v>
      </c>
      <c r="H8" s="45">
        <f t="shared" si="0"/>
        <v>111007.77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2379.2307692307704</v>
      </c>
      <c r="O8" s="47">
        <f t="shared" si="2"/>
        <v>132.17948717948724</v>
      </c>
      <c r="P8" s="48">
        <f t="shared" si="3"/>
        <v>0</v>
      </c>
      <c r="Q8" s="49">
        <f t="shared" si="4"/>
        <v>-10.653846153846104</v>
      </c>
      <c r="R8" s="425">
        <f t="shared" si="5"/>
        <v>0.92541064536397133</v>
      </c>
      <c r="S8" s="459"/>
      <c r="T8" s="89">
        <v>0.4812499999999999</v>
      </c>
      <c r="U8" s="89">
        <v>0.53541666666666654</v>
      </c>
      <c r="V8" s="421">
        <v>5</v>
      </c>
      <c r="W8" s="418">
        <f t="shared" si="8"/>
        <v>77.999999999999957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-191.76923076922958</v>
      </c>
      <c r="AG8" s="425">
        <f t="shared" si="7"/>
        <v>0.92541064536397133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1830</v>
      </c>
      <c r="H9" s="45">
        <f t="shared" si="0"/>
        <v>52813.799999999996</v>
      </c>
      <c r="I9" s="435"/>
      <c r="J9" s="46">
        <v>17</v>
      </c>
      <c r="K9" s="44">
        <v>2571</v>
      </c>
      <c r="L9" s="47">
        <v>151.23529411764707</v>
      </c>
      <c r="M9" s="419">
        <v>18</v>
      </c>
      <c r="N9" s="44">
        <f t="shared" si="1"/>
        <v>2336.1702127659578</v>
      </c>
      <c r="O9" s="47">
        <f t="shared" si="2"/>
        <v>129.78723404255322</v>
      </c>
      <c r="P9" s="48">
        <f t="shared" si="3"/>
        <v>1</v>
      </c>
      <c r="Q9" s="49">
        <f t="shared" si="4"/>
        <v>-21.448060075093849</v>
      </c>
      <c r="R9" s="425">
        <f t="shared" si="5"/>
        <v>0.85818085520163534</v>
      </c>
      <c r="S9" s="459"/>
      <c r="T9" s="89">
        <v>0.54027777777777763</v>
      </c>
      <c r="U9" s="89">
        <v>0.57291666666666652</v>
      </c>
      <c r="V9" s="421">
        <v>7</v>
      </c>
      <c r="W9" s="418">
        <f t="shared" si="8"/>
        <v>46.999999999999993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-234.82978723404221</v>
      </c>
      <c r="AG9" s="425">
        <f t="shared" si="7"/>
        <v>0.9086620819782022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2458</v>
      </c>
      <c r="H10" s="45">
        <f t="shared" si="0"/>
        <v>76468.38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2499.6610169491546</v>
      </c>
      <c r="O10" s="47">
        <f t="shared" si="2"/>
        <v>138.87005649717526</v>
      </c>
      <c r="P10" s="48">
        <f t="shared" si="3"/>
        <v>0</v>
      </c>
      <c r="Q10" s="49">
        <f t="shared" si="4"/>
        <v>-14.963276836158087</v>
      </c>
      <c r="R10" s="425">
        <f t="shared" si="5"/>
        <v>0.90273059478120421</v>
      </c>
      <c r="S10" s="460"/>
      <c r="T10" s="89">
        <v>0.58819444444444424</v>
      </c>
      <c r="U10" s="89">
        <v>0.62916666666666643</v>
      </c>
      <c r="V10" s="421">
        <v>22</v>
      </c>
      <c r="W10" s="418">
        <f t="shared" si="8"/>
        <v>58.99999999999995</v>
      </c>
      <c r="X10" s="53">
        <v>0.57777777777777783</v>
      </c>
      <c r="Y10" s="53">
        <v>0.58750000000000002</v>
      </c>
      <c r="Z10" s="54"/>
      <c r="AA10" s="54"/>
      <c r="AB10" s="447"/>
      <c r="AC10" s="447"/>
      <c r="AD10" s="435"/>
      <c r="AE10" s="435"/>
      <c r="AF10" s="48">
        <f t="shared" si="6"/>
        <v>-269.3389830508454</v>
      </c>
      <c r="AG10" s="425">
        <f t="shared" si="7"/>
        <v>0.90273059478120421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2335.0239683682003</v>
      </c>
      <c r="O17" s="73">
        <f t="shared" si="9"/>
        <v>126.50649665607558</v>
      </c>
      <c r="P17" s="65">
        <f t="shared" ref="P17:P23" si="10">M17-J17</f>
        <v>0.16666666666666785</v>
      </c>
      <c r="Q17" s="74">
        <f t="shared" ref="Q17:Q23" si="11">O17-L17</f>
        <v>-14.502017275812975</v>
      </c>
      <c r="R17" s="75">
        <f>O17/L17</f>
        <v>0.897155023683053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0</v>
      </c>
      <c r="AF17" s="65">
        <f t="shared" si="6"/>
        <v>-240.47603163179974</v>
      </c>
      <c r="AG17" s="426">
        <f t="shared" si="7"/>
        <v>0.90662938006919058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753</v>
      </c>
      <c r="H18" s="84">
        <f t="shared" ref="H18:H29" si="12">F18*G18</f>
        <v>20707.5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1505.9999999999993</v>
      </c>
      <c r="O18" s="86">
        <f t="shared" ref="O18:O23" si="14">N18/M18</f>
        <v>125.49999999999994</v>
      </c>
      <c r="P18" s="54">
        <f t="shared" si="10"/>
        <v>0</v>
      </c>
      <c r="Q18" s="88">
        <f t="shared" si="11"/>
        <v>-41.166666666666714</v>
      </c>
      <c r="R18" s="428">
        <f t="shared" ref="R18:R23" si="15">O18/L18</f>
        <v>0.75299999999999967</v>
      </c>
      <c r="S18" s="468">
        <f>R30</f>
        <v>0.84864775873355924</v>
      </c>
      <c r="T18" s="89">
        <v>0.125</v>
      </c>
      <c r="U18" s="89">
        <v>0.14583333333333334</v>
      </c>
      <c r="V18" s="435">
        <v>5</v>
      </c>
      <c r="W18" s="90">
        <f>(U18-T18)*24*60</f>
        <v>30.000000000000014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-494.00000000000068</v>
      </c>
      <c r="AG18" s="92">
        <f t="shared" si="7"/>
        <v>0.75299999999999967</v>
      </c>
      <c r="AH18" s="469">
        <f>AG30</f>
        <v>0.85648858226018332</v>
      </c>
    </row>
    <row r="19" spans="1:34" ht="19.149999999999999" customHeight="1">
      <c r="A19" s="467"/>
      <c r="B19" s="432" t="s">
        <v>207</v>
      </c>
      <c r="C19" s="431"/>
      <c r="D19" s="82" t="s">
        <v>209</v>
      </c>
      <c r="E19" s="83"/>
      <c r="F19" s="343">
        <v>49.91</v>
      </c>
      <c r="G19" s="57">
        <v>3251</v>
      </c>
      <c r="H19" s="84">
        <f t="shared" si="12"/>
        <v>162257.40999999997</v>
      </c>
      <c r="I19" s="43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1403.3093525179854</v>
      </c>
      <c r="O19" s="95">
        <f t="shared" si="14"/>
        <v>82.547608971646198</v>
      </c>
      <c r="P19" s="54">
        <f t="shared" si="10"/>
        <v>0</v>
      </c>
      <c r="Q19" s="88">
        <f t="shared" si="11"/>
        <v>-9.5112145577655696</v>
      </c>
      <c r="R19" s="428">
        <f t="shared" si="15"/>
        <v>0.89668329234376054</v>
      </c>
      <c r="S19" s="468"/>
      <c r="T19" s="89">
        <v>0.14930555555555555</v>
      </c>
      <c r="U19" s="89">
        <v>0.24583333333333335</v>
      </c>
      <c r="V19" s="435">
        <v>5</v>
      </c>
      <c r="W19" s="90">
        <f>(U19-T19)*24*60</f>
        <v>139.00000000000003</v>
      </c>
      <c r="X19" s="96"/>
      <c r="Y19" s="96"/>
      <c r="Z19" s="54"/>
      <c r="AA19" s="54"/>
      <c r="AB19" s="447"/>
      <c r="AC19" s="447"/>
      <c r="AD19" s="435">
        <v>1</v>
      </c>
      <c r="AE19" s="435"/>
      <c r="AF19" s="48">
        <f t="shared" si="6"/>
        <v>-161.69064748201458</v>
      </c>
      <c r="AG19" s="425">
        <f t="shared" si="7"/>
        <v>0.89668329234376065</v>
      </c>
      <c r="AH19" s="470"/>
    </row>
    <row r="20" spans="1:34" ht="19.149999999999999" customHeight="1">
      <c r="A20" s="467"/>
      <c r="B20" s="432" t="s">
        <v>207</v>
      </c>
      <c r="C20" s="55"/>
      <c r="D20" s="42" t="s">
        <v>208</v>
      </c>
      <c r="E20" s="83"/>
      <c r="F20" s="343">
        <v>44.3</v>
      </c>
      <c r="G20" s="57">
        <v>2411</v>
      </c>
      <c r="H20" s="84">
        <f t="shared" si="12"/>
        <v>106807.29999999999</v>
      </c>
      <c r="I20" s="435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1418.2352941176464</v>
      </c>
      <c r="O20" s="95">
        <f t="shared" si="14"/>
        <v>78.790849673202572</v>
      </c>
      <c r="P20" s="54">
        <f t="shared" si="10"/>
        <v>0</v>
      </c>
      <c r="Q20" s="88">
        <f t="shared" si="11"/>
        <v>-8.1535947712418704</v>
      </c>
      <c r="R20" s="428">
        <f t="shared" si="15"/>
        <v>0.90622063521894336</v>
      </c>
      <c r="S20" s="468"/>
      <c r="T20" s="89">
        <v>0.26111111111111113</v>
      </c>
      <c r="U20" s="89">
        <v>0.33194444444444449</v>
      </c>
      <c r="V20" s="435">
        <v>22</v>
      </c>
      <c r="W20" s="90">
        <f t="shared" ref="W20:W29" si="16">(U20-T20)*24*60</f>
        <v>102.00000000000004</v>
      </c>
      <c r="X20" s="96">
        <v>0.25</v>
      </c>
      <c r="Y20" s="96">
        <v>0.26041666666666669</v>
      </c>
      <c r="Z20" s="54"/>
      <c r="AA20" s="54"/>
      <c r="AB20" s="447"/>
      <c r="AC20" s="447"/>
      <c r="AD20" s="435"/>
      <c r="AE20" s="435"/>
      <c r="AF20" s="91">
        <f t="shared" si="6"/>
        <v>-146.76470588235361</v>
      </c>
      <c r="AG20" s="92">
        <f t="shared" si="7"/>
        <v>0.90622063521894336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246</v>
      </c>
      <c r="E21" s="43"/>
      <c r="F21" s="343">
        <v>50.67</v>
      </c>
      <c r="G21" s="44">
        <v>3952</v>
      </c>
      <c r="H21" s="84">
        <f t="shared" si="12"/>
        <v>200247.84</v>
      </c>
      <c r="I21" s="4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1339.6610169491526</v>
      </c>
      <c r="O21" s="95">
        <f t="shared" si="14"/>
        <v>70.508474576271183</v>
      </c>
      <c r="P21" s="54">
        <f t="shared" si="10"/>
        <v>0</v>
      </c>
      <c r="Q21" s="88">
        <f t="shared" si="11"/>
        <v>-8.4388938447814468</v>
      </c>
      <c r="R21" s="428">
        <f t="shared" si="15"/>
        <v>0.89310734463276831</v>
      </c>
      <c r="S21" s="468"/>
      <c r="T21" s="89">
        <v>0.34791666666666671</v>
      </c>
      <c r="U21" s="89">
        <v>0.47083333333333338</v>
      </c>
      <c r="V21" s="435">
        <v>23</v>
      </c>
      <c r="W21" s="90">
        <f t="shared" si="16"/>
        <v>177</v>
      </c>
      <c r="X21" s="96">
        <v>0.33680555555555558</v>
      </c>
      <c r="Y21" s="96">
        <v>0.34722222222222227</v>
      </c>
      <c r="Z21" s="54"/>
      <c r="AA21" s="54"/>
      <c r="AB21" s="447"/>
      <c r="AC21" s="447"/>
      <c r="AD21" s="435"/>
      <c r="AE21" s="435"/>
      <c r="AF21" s="48">
        <f t="shared" si="6"/>
        <v>-160.33898305084745</v>
      </c>
      <c r="AG21" s="425">
        <f t="shared" si="7"/>
        <v>0.89310734463276842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205</v>
      </c>
      <c r="E22" s="43"/>
      <c r="F22" s="343">
        <v>36.729999999999997</v>
      </c>
      <c r="G22" s="44">
        <v>1314</v>
      </c>
      <c r="H22" s="84">
        <f t="shared" si="12"/>
        <v>48263.219999999994</v>
      </c>
      <c r="I22" s="42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2130.810810810809</v>
      </c>
      <c r="O22" s="95">
        <f t="shared" si="14"/>
        <v>118.37837837837827</v>
      </c>
      <c r="P22" s="54">
        <f t="shared" si="10"/>
        <v>0</v>
      </c>
      <c r="Q22" s="88">
        <f t="shared" si="11"/>
        <v>-14.95495495495507</v>
      </c>
      <c r="R22" s="428">
        <f t="shared" si="15"/>
        <v>0.88783783783783699</v>
      </c>
      <c r="S22" s="468"/>
      <c r="T22" s="89">
        <v>0.51041666666666674</v>
      </c>
      <c r="U22" s="89">
        <v>0.5361111111111112</v>
      </c>
      <c r="V22" s="435">
        <v>4</v>
      </c>
      <c r="W22" s="90">
        <f t="shared" si="16"/>
        <v>37.000000000000028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-269.18918918919098</v>
      </c>
      <c r="AG22" s="92">
        <f t="shared" si="7"/>
        <v>0.8878378378378371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4000</v>
      </c>
      <c r="H23" s="84">
        <f t="shared" si="12"/>
        <v>153920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2307.692307692309</v>
      </c>
      <c r="O23" s="95">
        <f t="shared" si="14"/>
        <v>121.45748987854257</v>
      </c>
      <c r="P23" s="54">
        <f t="shared" si="10"/>
        <v>0</v>
      </c>
      <c r="Q23" s="88">
        <f t="shared" si="11"/>
        <v>-24.279352226720576</v>
      </c>
      <c r="R23" s="428">
        <f t="shared" si="15"/>
        <v>0.83340278356529762</v>
      </c>
      <c r="S23" s="468"/>
      <c r="T23" s="89">
        <v>0.54166666666666674</v>
      </c>
      <c r="U23" s="89">
        <v>0.61388888888888893</v>
      </c>
      <c r="V23" s="435">
        <v>8</v>
      </c>
      <c r="W23" s="90">
        <f t="shared" si="16"/>
        <v>103.99999999999994</v>
      </c>
      <c r="X23" s="96"/>
      <c r="Y23" s="96"/>
      <c r="Z23" s="54"/>
      <c r="AA23" s="54"/>
      <c r="AB23" s="447"/>
      <c r="AC23" s="447"/>
      <c r="AD23" s="435">
        <v>1</v>
      </c>
      <c r="AE23" s="435">
        <v>1</v>
      </c>
      <c r="AF23" s="48">
        <f t="shared" si="6"/>
        <v>-461.30769230769101</v>
      </c>
      <c r="AG23" s="425">
        <f t="shared" si="7"/>
        <v>0.83340278356529762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17.166666666666668</v>
      </c>
      <c r="K30" s="101">
        <v>1966.5</v>
      </c>
      <c r="L30" s="104">
        <v>117.28124641669534</v>
      </c>
      <c r="M30" s="101">
        <f t="shared" ref="M30:O30" si="17">AVERAGE(M18:M29)</f>
        <v>17.166666666666668</v>
      </c>
      <c r="N30" s="101">
        <f t="shared" si="17"/>
        <v>1684.2847970146504</v>
      </c>
      <c r="O30" s="104">
        <f t="shared" si="17"/>
        <v>99.530466913006777</v>
      </c>
      <c r="P30" s="54">
        <f t="shared" ref="P30:P38" si="18">M30-J30</f>
        <v>0</v>
      </c>
      <c r="Q30" s="88">
        <f t="shared" ref="Q30:Q38" si="19">O30-L30</f>
        <v>-17.750779503688562</v>
      </c>
      <c r="R30" s="105">
        <f t="shared" ref="R30:R38" si="20">O30/L30</f>
        <v>0.84864775873355924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2</v>
      </c>
      <c r="AE30" s="107">
        <f>SUM(AE18:AE29)</f>
        <v>1</v>
      </c>
      <c r="AF30" s="108">
        <f t="shared" si="6"/>
        <v>-282.21520298534961</v>
      </c>
      <c r="AG30" s="109">
        <f t="shared" ref="AG30" si="21">N30/K30</f>
        <v>0.85648858226018332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1958.6</v>
      </c>
      <c r="H31" s="112">
        <f t="shared" ref="H31:H40" si="22">F31*G31</f>
        <v>51902.899999999994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1506.6153846153845</v>
      </c>
      <c r="O31" s="115">
        <f t="shared" ref="O31:O38" si="24">N31/M31</f>
        <v>125.55128205128204</v>
      </c>
      <c r="P31" s="116">
        <f t="shared" si="18"/>
        <v>0</v>
      </c>
      <c r="Q31" s="117">
        <f t="shared" si="19"/>
        <v>-41.115384615384613</v>
      </c>
      <c r="R31" s="429">
        <f t="shared" si="20"/>
        <v>0.75330769230769234</v>
      </c>
      <c r="S31" s="477">
        <f>R43</f>
        <v>0.9018507797826536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-493.38461538461547</v>
      </c>
      <c r="AG31" s="120">
        <f t="shared" si="7"/>
        <v>0.75330769230769223</v>
      </c>
      <c r="AH31" s="473">
        <f>AG43</f>
        <v>0.89027466360450136</v>
      </c>
    </row>
    <row r="32" spans="1:34" ht="19.149999999999999" customHeight="1">
      <c r="A32" s="476"/>
      <c r="B32" s="121" t="s">
        <v>118</v>
      </c>
      <c r="C32" s="122"/>
      <c r="D32" s="42" t="s">
        <v>361</v>
      </c>
      <c r="E32" s="43"/>
      <c r="F32" s="343">
        <v>25.26</v>
      </c>
      <c r="G32" s="134">
        <v>2932.8</v>
      </c>
      <c r="H32" s="84">
        <f t="shared" si="22"/>
        <v>74082.528000000006</v>
      </c>
      <c r="I32" s="418"/>
      <c r="J32" s="46">
        <v>7</v>
      </c>
      <c r="K32" s="44">
        <v>2200</v>
      </c>
      <c r="L32" s="47">
        <v>314.28571428571428</v>
      </c>
      <c r="M32" s="62">
        <v>7</v>
      </c>
      <c r="N32" s="44">
        <f t="shared" si="23"/>
        <v>2094.8571428571422</v>
      </c>
      <c r="O32" s="47">
        <f t="shared" si="24"/>
        <v>299.26530612244886</v>
      </c>
      <c r="P32" s="116">
        <f t="shared" si="18"/>
        <v>0</v>
      </c>
      <c r="Q32" s="49">
        <f t="shared" si="19"/>
        <v>-15.020408163265415</v>
      </c>
      <c r="R32" s="425">
        <f t="shared" si="20"/>
        <v>0.95220779220779184</v>
      </c>
      <c r="S32" s="468"/>
      <c r="T32" s="89">
        <v>0.125</v>
      </c>
      <c r="U32" s="89">
        <v>0.18333333333333335</v>
      </c>
      <c r="V32" s="142">
        <v>5</v>
      </c>
      <c r="W32" s="90">
        <f t="shared" si="25"/>
        <v>84.000000000000028</v>
      </c>
      <c r="X32" s="123"/>
      <c r="Y32" s="123"/>
      <c r="Z32" s="124"/>
      <c r="AA32" s="124"/>
      <c r="AB32" s="447"/>
      <c r="AC32" s="447"/>
      <c r="AD32" s="435">
        <v>1</v>
      </c>
      <c r="AE32" s="435">
        <v>1</v>
      </c>
      <c r="AF32" s="48">
        <f t="shared" si="6"/>
        <v>-105.14285714285779</v>
      </c>
      <c r="AG32" s="425">
        <f t="shared" si="7"/>
        <v>0.95220779220779195</v>
      </c>
      <c r="AH32" s="459"/>
    </row>
    <row r="33" spans="1:34" ht="19.149999999999999" customHeight="1">
      <c r="A33" s="476"/>
      <c r="B33" s="121" t="s">
        <v>193</v>
      </c>
      <c r="C33" s="435"/>
      <c r="D33" s="42" t="s">
        <v>195</v>
      </c>
      <c r="E33" s="83"/>
      <c r="F33" s="343">
        <v>46.93</v>
      </c>
      <c r="G33" s="134">
        <v>2437</v>
      </c>
      <c r="H33" s="84">
        <f t="shared" si="22"/>
        <v>114368.41</v>
      </c>
      <c r="I33" s="435"/>
      <c r="J33" s="46">
        <v>21</v>
      </c>
      <c r="K33" s="44">
        <v>2400</v>
      </c>
      <c r="L33" s="47">
        <v>114.28571428571429</v>
      </c>
      <c r="M33" s="62">
        <v>21</v>
      </c>
      <c r="N33" s="44">
        <f t="shared" si="23"/>
        <v>2150.2941176470586</v>
      </c>
      <c r="O33" s="47">
        <f t="shared" si="24"/>
        <v>102.39495798319327</v>
      </c>
      <c r="P33" s="116">
        <f t="shared" si="18"/>
        <v>0</v>
      </c>
      <c r="Q33" s="49">
        <f t="shared" si="19"/>
        <v>-11.890756302521027</v>
      </c>
      <c r="R33" s="425">
        <f t="shared" si="20"/>
        <v>0.89595588235294099</v>
      </c>
      <c r="S33" s="468"/>
      <c r="T33" s="89">
        <v>0.18750000000000003</v>
      </c>
      <c r="U33" s="89">
        <v>0.23472222222222225</v>
      </c>
      <c r="V33" s="142">
        <v>6</v>
      </c>
      <c r="W33" s="90">
        <f t="shared" si="25"/>
        <v>68</v>
      </c>
      <c r="X33" s="123"/>
      <c r="Y33" s="123"/>
      <c r="Z33" s="124"/>
      <c r="AA33" s="124"/>
      <c r="AB33" s="447"/>
      <c r="AC33" s="447"/>
      <c r="AD33" s="435"/>
      <c r="AE33" s="435"/>
      <c r="AF33" s="48">
        <f t="shared" si="6"/>
        <v>-249.70588235294144</v>
      </c>
      <c r="AG33" s="125">
        <f t="shared" si="7"/>
        <v>0.8959558823529411</v>
      </c>
      <c r="AH33" s="459"/>
    </row>
    <row r="34" spans="1:34" ht="19.149999999999999" customHeight="1">
      <c r="A34" s="476"/>
      <c r="B34" s="121" t="s">
        <v>203</v>
      </c>
      <c r="C34" s="126"/>
      <c r="D34" s="147" t="s">
        <v>206</v>
      </c>
      <c r="E34" s="83"/>
      <c r="F34" s="343">
        <v>43.14</v>
      </c>
      <c r="G34" s="137">
        <v>2238</v>
      </c>
      <c r="H34" s="84">
        <f t="shared" si="22"/>
        <v>96547.32</v>
      </c>
      <c r="I34" s="435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1370.2040816326535</v>
      </c>
      <c r="O34" s="47">
        <f t="shared" si="24"/>
        <v>80.600240096038434</v>
      </c>
      <c r="P34" s="116">
        <f t="shared" si="18"/>
        <v>0</v>
      </c>
      <c r="Q34" s="49">
        <f t="shared" si="19"/>
        <v>-7.6350540216086245</v>
      </c>
      <c r="R34" s="425">
        <f t="shared" si="20"/>
        <v>0.91346938775510222</v>
      </c>
      <c r="S34" s="468"/>
      <c r="T34" s="89">
        <v>0.25069444444444444</v>
      </c>
      <c r="U34" s="89">
        <v>0.31874999999999998</v>
      </c>
      <c r="V34" s="137">
        <v>23</v>
      </c>
      <c r="W34" s="90">
        <f t="shared" si="25"/>
        <v>97.999999999999972</v>
      </c>
      <c r="X34" s="123">
        <v>0.23958333333333334</v>
      </c>
      <c r="Y34" s="123">
        <v>0.25</v>
      </c>
      <c r="Z34" s="124"/>
      <c r="AA34" s="124"/>
      <c r="AB34" s="447"/>
      <c r="AC34" s="447"/>
      <c r="AD34" s="435"/>
      <c r="AE34" s="435"/>
      <c r="AF34" s="48">
        <f t="shared" si="6"/>
        <v>-129.79591836734653</v>
      </c>
      <c r="AG34" s="125">
        <f t="shared" si="7"/>
        <v>0.91346938775510234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3892</v>
      </c>
      <c r="H35" s="84">
        <f t="shared" si="22"/>
        <v>194249.72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1398.3233532934134</v>
      </c>
      <c r="O35" s="47">
        <f t="shared" si="24"/>
        <v>82.254314899612552</v>
      </c>
      <c r="P35" s="116">
        <f t="shared" si="18"/>
        <v>0</v>
      </c>
      <c r="Q35" s="49">
        <f t="shared" si="19"/>
        <v>-9.8045086297992157</v>
      </c>
      <c r="R35" s="425">
        <f t="shared" si="20"/>
        <v>0.89349735034722899</v>
      </c>
      <c r="S35" s="468"/>
      <c r="T35" s="89">
        <v>0.33402777777777776</v>
      </c>
      <c r="U35" s="89">
        <v>0.44999999999999996</v>
      </c>
      <c r="V35" s="134">
        <v>22</v>
      </c>
      <c r="W35" s="90">
        <f t="shared" si="25"/>
        <v>166.99999999999997</v>
      </c>
      <c r="X35" s="123">
        <v>0.32291666666666669</v>
      </c>
      <c r="Y35" s="123">
        <v>0.33333333333333331</v>
      </c>
      <c r="Z35" s="124"/>
      <c r="AA35" s="124"/>
      <c r="AB35" s="447"/>
      <c r="AC35" s="447"/>
      <c r="AD35" s="435"/>
      <c r="AE35" s="435"/>
      <c r="AF35" s="116">
        <f t="shared" si="6"/>
        <v>-166.67664670658655</v>
      </c>
      <c r="AG35" s="120">
        <f t="shared" si="7"/>
        <v>0.89349735034722899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1077</v>
      </c>
      <c r="H36" s="84">
        <f t="shared" si="22"/>
        <v>50543.61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2084.5161290322549</v>
      </c>
      <c r="O36" s="47">
        <f t="shared" si="24"/>
        <v>109.71137521222394</v>
      </c>
      <c r="P36" s="116">
        <f t="shared" si="18"/>
        <v>0</v>
      </c>
      <c r="Q36" s="49">
        <f t="shared" si="19"/>
        <v>-16.604414261460263</v>
      </c>
      <c r="R36" s="425">
        <f t="shared" si="20"/>
        <v>0.86854838709677296</v>
      </c>
      <c r="S36" s="468"/>
      <c r="T36" s="89">
        <v>0.4902777777777777</v>
      </c>
      <c r="U36" s="89">
        <v>0.51180555555555551</v>
      </c>
      <c r="V36" s="134">
        <v>5</v>
      </c>
      <c r="W36" s="90">
        <f t="shared" si="25"/>
        <v>31.00000000000005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-315.48387096774513</v>
      </c>
      <c r="AG36" s="425">
        <f t="shared" si="7"/>
        <v>0.86854838709677284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1359</v>
      </c>
      <c r="H37" s="84">
        <f t="shared" si="22"/>
        <v>59741.64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2145.789473684209</v>
      </c>
      <c r="O37" s="47">
        <f t="shared" si="24"/>
        <v>112.93628808864258</v>
      </c>
      <c r="P37" s="116">
        <f t="shared" si="18"/>
        <v>0</v>
      </c>
      <c r="Q37" s="49">
        <f t="shared" si="19"/>
        <v>-13.379501385041621</v>
      </c>
      <c r="R37" s="425">
        <f t="shared" si="20"/>
        <v>0.89407894736842053</v>
      </c>
      <c r="S37" s="468"/>
      <c r="T37" s="89">
        <v>0.51666666666666661</v>
      </c>
      <c r="U37" s="89">
        <v>0.54305555555555551</v>
      </c>
      <c r="V37" s="134">
        <v>7</v>
      </c>
      <c r="W37" s="90">
        <f t="shared" si="25"/>
        <v>38.000000000000028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-254.21052631579096</v>
      </c>
      <c r="AG37" s="125">
        <f t="shared" si="7"/>
        <v>0.89407894736842042</v>
      </c>
      <c r="AH37" s="460"/>
    </row>
    <row r="38" spans="1:34" ht="19.149999999999999" customHeight="1">
      <c r="A38" s="476"/>
      <c r="B38" s="121" t="s">
        <v>118</v>
      </c>
      <c r="C38" s="128"/>
      <c r="D38" s="150" t="s">
        <v>361</v>
      </c>
      <c r="E38" s="83"/>
      <c r="F38" s="343">
        <v>25.26</v>
      </c>
      <c r="G38" s="134">
        <v>2016.3</v>
      </c>
      <c r="H38" s="84">
        <f t="shared" si="22"/>
        <v>50931.738000000005</v>
      </c>
      <c r="I38" s="435"/>
      <c r="J38" s="113">
        <v>7</v>
      </c>
      <c r="K38" s="94">
        <v>2200</v>
      </c>
      <c r="L38" s="95">
        <v>314.28571428571428</v>
      </c>
      <c r="M38" s="149">
        <v>7</v>
      </c>
      <c r="N38" s="44">
        <f t="shared" si="23"/>
        <v>2085.8275862068981</v>
      </c>
      <c r="O38" s="47">
        <f t="shared" si="24"/>
        <v>297.97536945812828</v>
      </c>
      <c r="P38" s="116">
        <f t="shared" si="18"/>
        <v>0</v>
      </c>
      <c r="Q38" s="49">
        <f t="shared" si="19"/>
        <v>-16.310344827585993</v>
      </c>
      <c r="R38" s="425">
        <f t="shared" si="20"/>
        <v>0.94810344827586279</v>
      </c>
      <c r="S38" s="468"/>
      <c r="T38" s="151">
        <v>0.54722222222222217</v>
      </c>
      <c r="U38" s="151">
        <v>0.58749999999999991</v>
      </c>
      <c r="V38" s="134">
        <v>6</v>
      </c>
      <c r="W38" s="90">
        <f t="shared" si="25"/>
        <v>57.999999999999957</v>
      </c>
      <c r="X38" s="123"/>
      <c r="Y38" s="123"/>
      <c r="Z38" s="124"/>
      <c r="AA38" s="124"/>
      <c r="AB38" s="447"/>
      <c r="AC38" s="447"/>
      <c r="AD38" s="435">
        <v>1</v>
      </c>
      <c r="AE38" s="435">
        <v>1</v>
      </c>
      <c r="AF38" s="48">
        <f t="shared" si="6"/>
        <v>-114.1724137931019</v>
      </c>
      <c r="AG38" s="125">
        <f t="shared" si="7"/>
        <v>0.94810344827586279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14.875</v>
      </c>
      <c r="K43" s="101">
        <v>2083.125</v>
      </c>
      <c r="L43" s="104">
        <v>167.80618826477959</v>
      </c>
      <c r="M43" s="101">
        <f t="shared" ref="M43:O43" si="26">AVERAGE(M31:M42)</f>
        <v>14.875</v>
      </c>
      <c r="N43" s="101">
        <f t="shared" si="26"/>
        <v>1854.5534086211269</v>
      </c>
      <c r="O43" s="104">
        <f t="shared" si="26"/>
        <v>151.33614173894625</v>
      </c>
      <c r="P43" s="54">
        <f>M43-J43</f>
        <v>0</v>
      </c>
      <c r="Q43" s="88">
        <f>N43-K43</f>
        <v>-228.57159137887311</v>
      </c>
      <c r="R43" s="105">
        <f t="shared" ref="R43:R51" si="27">O43/L43</f>
        <v>0.9018507797826536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2</v>
      </c>
      <c r="AE43" s="107">
        <f>SUM(AE31:AE42)</f>
        <v>2</v>
      </c>
      <c r="AF43" s="48">
        <f t="shared" ref="AF43:AF54" si="28">N43-K43</f>
        <v>-228.57159137887311</v>
      </c>
      <c r="AG43" s="426">
        <f t="shared" si="7"/>
        <v>0.89027466360450136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1769</v>
      </c>
      <c r="H44" s="45">
        <f>F44*G44</f>
        <v>43747.37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2122.8000000000006</v>
      </c>
      <c r="O44" s="138">
        <f t="shared" ref="O44:O51" si="30">N44/M44</f>
        <v>424.56000000000012</v>
      </c>
      <c r="P44" s="51">
        <f t="shared" ref="P44:P51" si="31">M44-J44</f>
        <v>1</v>
      </c>
      <c r="Q44" s="139">
        <f t="shared" ref="Q44:Q51" si="32">O44-L44</f>
        <v>-75.439999999999884</v>
      </c>
      <c r="R44" s="140">
        <f t="shared" si="27"/>
        <v>0.84912000000000021</v>
      </c>
      <c r="S44" s="459">
        <f>R56</f>
        <v>0.91505856088457893</v>
      </c>
      <c r="T44" s="118">
        <v>0.125</v>
      </c>
      <c r="U44" s="118">
        <v>0.15972222222222221</v>
      </c>
      <c r="V44" s="142">
        <v>5</v>
      </c>
      <c r="W44" s="143">
        <f t="shared" ref="W44:W56" si="33">(U44-T44)*24*60</f>
        <v>49.999999999999986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122.80000000000064</v>
      </c>
      <c r="AG44" s="430">
        <f t="shared" si="7"/>
        <v>1.0614000000000003</v>
      </c>
      <c r="AH44" s="482">
        <f>AG56</f>
        <v>0.98871398212796358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1672</v>
      </c>
      <c r="H45" s="45">
        <f>F45*G45</f>
        <v>41348.559999999998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2134.4680851063831</v>
      </c>
      <c r="O45" s="138">
        <f t="shared" si="30"/>
        <v>426.89361702127661</v>
      </c>
      <c r="P45" s="51">
        <f t="shared" si="31"/>
        <v>1</v>
      </c>
      <c r="Q45" s="139">
        <f t="shared" si="32"/>
        <v>-73.106382978723389</v>
      </c>
      <c r="R45" s="140">
        <f t="shared" si="27"/>
        <v>0.85378723404255319</v>
      </c>
      <c r="S45" s="459"/>
      <c r="T45" s="89">
        <v>0.16319444444444442</v>
      </c>
      <c r="U45" s="89">
        <v>0.1958333333333333</v>
      </c>
      <c r="V45" s="142">
        <v>5</v>
      </c>
      <c r="W45" s="143">
        <f t="shared" si="33"/>
        <v>46.999999999999993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134.46808510638311</v>
      </c>
      <c r="AG45" s="430">
        <f t="shared" si="7"/>
        <v>1.0672340425531917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1833</v>
      </c>
      <c r="H46" s="45">
        <f t="shared" ref="H46:H51" si="34">F46*G46</f>
        <v>46301.58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2115.0000000000014</v>
      </c>
      <c r="O46" s="138">
        <f t="shared" si="30"/>
        <v>302.14285714285734</v>
      </c>
      <c r="P46" s="51">
        <f t="shared" si="31"/>
        <v>0</v>
      </c>
      <c r="Q46" s="139">
        <f t="shared" si="32"/>
        <v>-12.14285714285694</v>
      </c>
      <c r="R46" s="140">
        <f t="shared" si="27"/>
        <v>0.96136363636363698</v>
      </c>
      <c r="S46" s="459"/>
      <c r="T46" s="89">
        <v>0.19930555555555551</v>
      </c>
      <c r="U46" s="89">
        <v>0.23541666666666661</v>
      </c>
      <c r="V46" s="142">
        <v>5</v>
      </c>
      <c r="W46" s="143">
        <f t="shared" si="33"/>
        <v>51.999999999999972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-84.999999999998636</v>
      </c>
      <c r="AG46" s="430">
        <f t="shared" si="7"/>
        <v>0.96136363636363698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1894</v>
      </c>
      <c r="H47" s="45">
        <f t="shared" si="34"/>
        <v>59528.42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1456.9230769230778</v>
      </c>
      <c r="O47" s="138">
        <f t="shared" si="30"/>
        <v>208.13186813186826</v>
      </c>
      <c r="P47" s="51">
        <f t="shared" si="31"/>
        <v>0</v>
      </c>
      <c r="Q47" s="139">
        <f t="shared" si="32"/>
        <v>-6.1538461538460183</v>
      </c>
      <c r="R47" s="140">
        <f t="shared" si="27"/>
        <v>0.97128205128205192</v>
      </c>
      <c r="S47" s="459"/>
      <c r="T47" s="89">
        <v>0.25277777777777771</v>
      </c>
      <c r="U47" s="89">
        <v>0.30694444444444435</v>
      </c>
      <c r="V47" s="137">
        <v>25</v>
      </c>
      <c r="W47" s="143">
        <f t="shared" si="33"/>
        <v>77.999999999999957</v>
      </c>
      <c r="X47" s="123">
        <v>0.23958333333333334</v>
      </c>
      <c r="Y47" s="123">
        <v>0.25138888888888888</v>
      </c>
      <c r="Z47" s="124"/>
      <c r="AA47" s="124"/>
      <c r="AB47" s="447"/>
      <c r="AC47" s="447"/>
      <c r="AD47" s="435"/>
      <c r="AE47" s="435"/>
      <c r="AF47" s="144">
        <f t="shared" si="28"/>
        <v>-43.076923076922185</v>
      </c>
      <c r="AG47" s="430">
        <f t="shared" si="7"/>
        <v>0.97128205128205192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1645</v>
      </c>
      <c r="H48" s="45">
        <f t="shared" si="34"/>
        <v>19509.7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1451.4705882352941</v>
      </c>
      <c r="O48" s="138">
        <f t="shared" si="30"/>
        <v>241.91176470588235</v>
      </c>
      <c r="P48" s="51">
        <f t="shared" si="31"/>
        <v>0</v>
      </c>
      <c r="Q48" s="139">
        <f t="shared" si="32"/>
        <v>-30.754901960784338</v>
      </c>
      <c r="R48" s="140">
        <f t="shared" si="27"/>
        <v>0.8872069610240183</v>
      </c>
      <c r="S48" s="459"/>
      <c r="T48" s="89">
        <v>0.31388888888888877</v>
      </c>
      <c r="U48" s="89">
        <v>0.36111111111111099</v>
      </c>
      <c r="V48" s="134">
        <v>10</v>
      </c>
      <c r="W48" s="143">
        <f t="shared" si="33"/>
        <v>68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-184.52941176470586</v>
      </c>
      <c r="AG48" s="430">
        <f t="shared" si="7"/>
        <v>0.88720696102401841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1249</v>
      </c>
      <c r="H49" s="45">
        <f t="shared" si="34"/>
        <v>35559.03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1469.4117647058829</v>
      </c>
      <c r="O49" s="138">
        <f t="shared" si="30"/>
        <v>209.91596638655469</v>
      </c>
      <c r="P49" s="51">
        <f t="shared" si="31"/>
        <v>0</v>
      </c>
      <c r="Q49" s="139">
        <f t="shared" si="32"/>
        <v>-4.3697478991595915</v>
      </c>
      <c r="R49" s="140">
        <f t="shared" si="27"/>
        <v>0.97960784313725524</v>
      </c>
      <c r="S49" s="459"/>
      <c r="T49" s="89">
        <v>0.36805555555555541</v>
      </c>
      <c r="U49" s="89">
        <v>0.40347222222222207</v>
      </c>
      <c r="V49" s="134">
        <v>10</v>
      </c>
      <c r="W49" s="143">
        <f t="shared" si="33"/>
        <v>50.999999999999979</v>
      </c>
      <c r="X49" s="152"/>
      <c r="Y49" s="152"/>
      <c r="Z49" s="153"/>
      <c r="AA49" s="124"/>
      <c r="AB49" s="447"/>
      <c r="AC49" s="447"/>
      <c r="AD49" s="435">
        <v>1</v>
      </c>
      <c r="AE49" s="435"/>
      <c r="AF49" s="144">
        <f t="shared" si="28"/>
        <v>-30.588235294117112</v>
      </c>
      <c r="AG49" s="430">
        <f t="shared" si="7"/>
        <v>0.97960784313725524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4583.6000000000004</v>
      </c>
      <c r="H50" s="45">
        <f t="shared" si="34"/>
        <v>46248.524000000005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1462.8510638297876</v>
      </c>
      <c r="O50" s="138">
        <f t="shared" si="30"/>
        <v>243.80851063829792</v>
      </c>
      <c r="P50" s="51">
        <f t="shared" si="31"/>
        <v>0</v>
      </c>
      <c r="Q50" s="139">
        <f t="shared" si="32"/>
        <v>-6.1914893617020823</v>
      </c>
      <c r="R50" s="140">
        <f t="shared" si="27"/>
        <v>0.97523404255319168</v>
      </c>
      <c r="S50" s="459"/>
      <c r="T50" s="89">
        <v>0.42083333333333317</v>
      </c>
      <c r="U50" s="89">
        <v>0.55138888888888871</v>
      </c>
      <c r="V50" s="134">
        <v>25</v>
      </c>
      <c r="W50" s="143">
        <f t="shared" si="33"/>
        <v>187.99999999999997</v>
      </c>
      <c r="X50" s="152">
        <v>0.40833333333333338</v>
      </c>
      <c r="Y50" s="152">
        <v>0.4201388888888889</v>
      </c>
      <c r="Z50" s="153"/>
      <c r="AA50" s="153"/>
      <c r="AB50" s="447"/>
      <c r="AC50" s="447"/>
      <c r="AD50" s="435"/>
      <c r="AE50" s="435"/>
      <c r="AF50" s="144">
        <f t="shared" si="28"/>
        <v>-37.148936170212437</v>
      </c>
      <c r="AG50" s="430">
        <f t="shared" si="7"/>
        <v>0.97523404255319168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3765.1000000000004</v>
      </c>
      <c r="H51" s="45">
        <f t="shared" si="34"/>
        <v>37989.859000000004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1466.9220779220786</v>
      </c>
      <c r="O51" s="138">
        <f t="shared" si="30"/>
        <v>244.48701298701312</v>
      </c>
      <c r="P51" s="51">
        <f t="shared" si="31"/>
        <v>0</v>
      </c>
      <c r="Q51" s="139">
        <f t="shared" si="32"/>
        <v>-5.5129870129868834</v>
      </c>
      <c r="R51" s="140">
        <f t="shared" si="27"/>
        <v>0.97794805194805245</v>
      </c>
      <c r="S51" s="459"/>
      <c r="T51" s="151">
        <v>0.59166666666666645</v>
      </c>
      <c r="U51" s="151">
        <v>0.69861111111111085</v>
      </c>
      <c r="V51" s="134">
        <v>5</v>
      </c>
      <c r="W51" s="143">
        <f t="shared" si="33"/>
        <v>153.99999999999994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-33.077922077921357</v>
      </c>
      <c r="AG51" s="430">
        <f t="shared" si="7"/>
        <v>0.97794805194805245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1709.980832090313</v>
      </c>
      <c r="O56" s="104">
        <f t="shared" si="35"/>
        <v>287.73144962671881</v>
      </c>
      <c r="P56" s="158">
        <f>M56-J56</f>
        <v>0.25</v>
      </c>
      <c r="Q56" s="117">
        <f>N56-K56</f>
        <v>-19.519167909686985</v>
      </c>
      <c r="R56" s="159">
        <f t="shared" ref="R56:R61" si="36">O56/L56</f>
        <v>0.91505856088457893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0</v>
      </c>
      <c r="AF56" s="162">
        <f>N56-K56</f>
        <v>-19.519167909686985</v>
      </c>
      <c r="AG56" s="428">
        <f>N56/K56</f>
        <v>0.98871398212796358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1370</v>
      </c>
      <c r="H57" s="84">
        <f t="shared" ref="H57:H66" si="37">F57*G57</f>
        <v>38716.200000000004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1442.1052631578948</v>
      </c>
      <c r="O57" s="86">
        <f t="shared" ref="O57:O61" si="39">N57/M57</f>
        <v>206.01503759398497</v>
      </c>
      <c r="P57" s="165">
        <f t="shared" ref="P57:P61" si="40">M57-J57</f>
        <v>0</v>
      </c>
      <c r="Q57" s="49">
        <f t="shared" ref="Q57:Q61" si="41">O57-L57</f>
        <v>-8.2706766917293066</v>
      </c>
      <c r="R57" s="425">
        <f t="shared" si="36"/>
        <v>0.96140350877192993</v>
      </c>
      <c r="S57" s="459">
        <f>R69</f>
        <v>0.97292046622272677</v>
      </c>
      <c r="T57" s="50">
        <v>0.125</v>
      </c>
      <c r="U57" s="50">
        <v>0.16458333333333333</v>
      </c>
      <c r="V57" s="421">
        <v>5</v>
      </c>
      <c r="W57" s="418">
        <f>(U57-T57)*24*60</f>
        <v>57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-57.894736842105203</v>
      </c>
      <c r="AG57" s="429">
        <f t="shared" si="7"/>
        <v>0.96140350877192982</v>
      </c>
      <c r="AH57" s="473">
        <f>AG69</f>
        <v>0.97277766957043055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3772</v>
      </c>
      <c r="H58" s="45">
        <f t="shared" si="37"/>
        <v>105163.36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1479.2156862745094</v>
      </c>
      <c r="O58" s="47">
        <f t="shared" si="39"/>
        <v>211.31652661064419</v>
      </c>
      <c r="P58" s="165">
        <f t="shared" si="40"/>
        <v>0</v>
      </c>
      <c r="Q58" s="49">
        <f t="shared" si="41"/>
        <v>-2.9691876750700885</v>
      </c>
      <c r="R58" s="425">
        <f t="shared" si="36"/>
        <v>0.98614379084967296</v>
      </c>
      <c r="S58" s="459"/>
      <c r="T58" s="50">
        <v>0.17152777777777778</v>
      </c>
      <c r="U58" s="50">
        <v>0.27777777777777779</v>
      </c>
      <c r="V58" s="421">
        <v>10</v>
      </c>
      <c r="W58" s="418">
        <f>(U58-T58)*24*60</f>
        <v>153.00000000000003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-20.78431372549062</v>
      </c>
      <c r="AG58" s="425">
        <f t="shared" si="7"/>
        <v>0.98614379084967296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3575</v>
      </c>
      <c r="H59" s="45">
        <f t="shared" si="37"/>
        <v>100100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1449.3243243243239</v>
      </c>
      <c r="O59" s="47">
        <f t="shared" si="39"/>
        <v>207.046332046332</v>
      </c>
      <c r="P59" s="165">
        <f t="shared" si="40"/>
        <v>0</v>
      </c>
      <c r="Q59" s="49">
        <f t="shared" si="41"/>
        <v>-7.2393822393822802</v>
      </c>
      <c r="R59" s="425">
        <f t="shared" si="36"/>
        <v>0.96621621621621601</v>
      </c>
      <c r="S59" s="459"/>
      <c r="T59" s="50">
        <v>0.2951388888888889</v>
      </c>
      <c r="U59" s="50">
        <v>0.3979166666666667</v>
      </c>
      <c r="V59" s="142">
        <v>25</v>
      </c>
      <c r="W59" s="418">
        <f t="shared" ref="W59:W69" si="42">(U59-T59)*24*60</f>
        <v>148.00000000000003</v>
      </c>
      <c r="X59" s="53">
        <v>0.28194444444444444</v>
      </c>
      <c r="Y59" s="53">
        <v>0.29444444444444445</v>
      </c>
      <c r="Z59" s="54"/>
      <c r="AA59" s="54"/>
      <c r="AB59" s="447"/>
      <c r="AC59" s="447"/>
      <c r="AD59" s="435"/>
      <c r="AE59" s="435"/>
      <c r="AF59" s="48">
        <f t="shared" si="6"/>
        <v>-50.675675675676075</v>
      </c>
      <c r="AG59" s="425">
        <f t="shared" si="7"/>
        <v>0.9662162162162159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3601.4</v>
      </c>
      <c r="H60" s="45">
        <f t="shared" si="37"/>
        <v>36338.126000000004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1460.0270270270269</v>
      </c>
      <c r="O60" s="47">
        <f t="shared" si="39"/>
        <v>243.33783783783781</v>
      </c>
      <c r="P60" s="165">
        <f t="shared" si="40"/>
        <v>0</v>
      </c>
      <c r="Q60" s="49">
        <f t="shared" si="41"/>
        <v>-6.6621621621621898</v>
      </c>
      <c r="R60" s="425">
        <f t="shared" si="36"/>
        <v>0.9733513513513512</v>
      </c>
      <c r="S60" s="459"/>
      <c r="T60" s="50">
        <v>0.41875000000000001</v>
      </c>
      <c r="U60" s="50">
        <v>0.52152777777777781</v>
      </c>
      <c r="V60" s="142">
        <v>30</v>
      </c>
      <c r="W60" s="418">
        <f t="shared" si="42"/>
        <v>148.00000000000003</v>
      </c>
      <c r="X60" s="53">
        <v>0.40277777777777773</v>
      </c>
      <c r="Y60" s="53">
        <v>0.41805555555555557</v>
      </c>
      <c r="Z60" s="54"/>
      <c r="AA60" s="54"/>
      <c r="AB60" s="447"/>
      <c r="AC60" s="447"/>
      <c r="AD60" s="435"/>
      <c r="AE60" s="435"/>
      <c r="AF60" s="48">
        <f t="shared" si="6"/>
        <v>-39.972972972973139</v>
      </c>
      <c r="AG60" s="429">
        <f t="shared" si="7"/>
        <v>0.9733513513513512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4419.9000000000005</v>
      </c>
      <c r="H61" s="45">
        <f t="shared" si="37"/>
        <v>44596.791000000005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1465.1602209944754</v>
      </c>
      <c r="O61" s="47">
        <f t="shared" si="39"/>
        <v>244.1933701657459</v>
      </c>
      <c r="P61" s="165">
        <f t="shared" si="40"/>
        <v>0</v>
      </c>
      <c r="Q61" s="49">
        <f t="shared" si="41"/>
        <v>-5.8066298342540961</v>
      </c>
      <c r="R61" s="425">
        <f t="shared" si="36"/>
        <v>0.97677348066298364</v>
      </c>
      <c r="S61" s="459"/>
      <c r="T61" s="50">
        <v>0.56180555555555556</v>
      </c>
      <c r="U61" s="50">
        <v>0.6875</v>
      </c>
      <c r="V61" s="142">
        <v>5</v>
      </c>
      <c r="W61" s="418">
        <f t="shared" si="42"/>
        <v>181</v>
      </c>
      <c r="X61" s="53"/>
      <c r="Y61" s="53"/>
      <c r="Z61" s="54"/>
      <c r="AA61" s="54"/>
      <c r="AB61" s="447"/>
      <c r="AC61" s="447"/>
      <c r="AD61" s="435"/>
      <c r="AE61" s="435">
        <v>1</v>
      </c>
      <c r="AF61" s="48">
        <f t="shared" si="6"/>
        <v>-34.839779005524633</v>
      </c>
      <c r="AG61" s="425">
        <f t="shared" si="7"/>
        <v>0.97677348066298353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1459.1665043556459</v>
      </c>
      <c r="O69" s="73">
        <f t="shared" si="43"/>
        <v>222.38182085090898</v>
      </c>
      <c r="P69" s="48">
        <f>M69-J69</f>
        <v>0</v>
      </c>
      <c r="Q69" s="49">
        <f>N69-K69</f>
        <v>-40.833495644354116</v>
      </c>
      <c r="R69" s="172">
        <f t="shared" ref="R69:R74" si="44">O69/L69</f>
        <v>0.97292046622272677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1</v>
      </c>
      <c r="AF69" s="48">
        <f t="shared" si="6"/>
        <v>-40.833495644354116</v>
      </c>
      <c r="AG69" s="425">
        <f t="shared" si="7"/>
        <v>0.97277766957043055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1106</v>
      </c>
      <c r="H70" s="45">
        <f>F70*G70</f>
        <v>59823.54</v>
      </c>
      <c r="I70" s="421"/>
      <c r="J70" s="46">
        <v>16</v>
      </c>
      <c r="K70" s="44">
        <v>1500</v>
      </c>
      <c r="L70" s="47">
        <v>93.75</v>
      </c>
      <c r="M70" s="419">
        <v>16</v>
      </c>
      <c r="N70" s="44">
        <f t="shared" ref="N70:N74" si="45">G70/W70*60</f>
        <v>1354.2857142857147</v>
      </c>
      <c r="O70" s="47">
        <f t="shared" ref="O70:O74" si="46">N70/M70</f>
        <v>84.642857142857167</v>
      </c>
      <c r="P70" s="48">
        <f t="shared" ref="P70:P74" si="47">M70-J70</f>
        <v>0</v>
      </c>
      <c r="Q70" s="49">
        <f t="shared" ref="Q70:Q74" si="48">O70-L70</f>
        <v>-9.1071428571428328</v>
      </c>
      <c r="R70" s="425">
        <f t="shared" si="44"/>
        <v>0.90285714285714314</v>
      </c>
      <c r="S70" s="459">
        <f>R82</f>
        <v>0.89463039620141549</v>
      </c>
      <c r="T70" s="50">
        <v>0.25</v>
      </c>
      <c r="U70" s="50">
        <v>0.28402777777777777</v>
      </c>
      <c r="V70" s="421">
        <v>5</v>
      </c>
      <c r="W70" s="418">
        <f>(U70-T70)*24*60</f>
        <v>48.999999999999986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-145.71428571428532</v>
      </c>
      <c r="AG70" s="425">
        <f t="shared" si="7"/>
        <v>0.90285714285714314</v>
      </c>
      <c r="AH70" s="459">
        <f>AG82</f>
        <v>0.89243763703412349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4865.6000000000004</v>
      </c>
      <c r="H71" s="45">
        <f>F71*G71</f>
        <v>259628.41600000003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1377.0566037735846</v>
      </c>
      <c r="O71" s="47">
        <f t="shared" si="46"/>
        <v>72.476663356504446</v>
      </c>
      <c r="P71" s="48">
        <f t="shared" si="47"/>
        <v>0</v>
      </c>
      <c r="Q71" s="49">
        <f t="shared" si="48"/>
        <v>-13.628599801390294</v>
      </c>
      <c r="R71" s="425">
        <f t="shared" si="44"/>
        <v>0.84172164044840125</v>
      </c>
      <c r="S71" s="459"/>
      <c r="T71" s="50">
        <v>0.2895833333333333</v>
      </c>
      <c r="U71" s="50">
        <v>0.43680555555555556</v>
      </c>
      <c r="V71" s="421">
        <v>8</v>
      </c>
      <c r="W71" s="418">
        <f t="shared" ref="W71:W81" si="49">(U71-T71)*24*60</f>
        <v>212.00000000000006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-258.94339622641542</v>
      </c>
      <c r="AG71" s="425">
        <f>N71/K71</f>
        <v>0.84172164044840136</v>
      </c>
      <c r="AH71" s="459"/>
    </row>
    <row r="72" spans="1:34" ht="19.149999999999999" customHeight="1">
      <c r="A72" s="455"/>
      <c r="B72" s="421" t="s">
        <v>227</v>
      </c>
      <c r="C72" s="66"/>
      <c r="D72" s="173" t="s">
        <v>240</v>
      </c>
      <c r="E72" s="43"/>
      <c r="F72" s="343">
        <v>56.43</v>
      </c>
      <c r="G72" s="44">
        <v>1013</v>
      </c>
      <c r="H72" s="45">
        <f t="shared" ref="H72:H80" si="50">F72*G72</f>
        <v>57163.59</v>
      </c>
      <c r="I72" s="421"/>
      <c r="J72" s="87">
        <v>18</v>
      </c>
      <c r="K72" s="57">
        <v>1500</v>
      </c>
      <c r="L72" s="86">
        <v>83.333333333333329</v>
      </c>
      <c r="M72" s="419">
        <v>18</v>
      </c>
      <c r="N72" s="44">
        <f t="shared" si="45"/>
        <v>1293.1914893617022</v>
      </c>
      <c r="O72" s="47">
        <f t="shared" si="46"/>
        <v>71.843971631205676</v>
      </c>
      <c r="P72" s="48">
        <f t="shared" si="47"/>
        <v>0</v>
      </c>
      <c r="Q72" s="49">
        <f t="shared" si="48"/>
        <v>-11.489361702127653</v>
      </c>
      <c r="R72" s="425">
        <f t="shared" si="44"/>
        <v>0.86212765957446813</v>
      </c>
      <c r="S72" s="459"/>
      <c r="T72" s="50">
        <v>0.45277777777777778</v>
      </c>
      <c r="U72" s="50">
        <v>0.48541666666666666</v>
      </c>
      <c r="V72" s="421">
        <v>23</v>
      </c>
      <c r="W72" s="418">
        <f t="shared" si="49"/>
        <v>46.999999999999993</v>
      </c>
      <c r="X72" s="53">
        <v>0.44097222222222227</v>
      </c>
      <c r="Y72" s="53">
        <v>0.4513888888888889</v>
      </c>
      <c r="Z72" s="54"/>
      <c r="AA72" s="54"/>
      <c r="AB72" s="447"/>
      <c r="AC72" s="447"/>
      <c r="AD72" s="435"/>
      <c r="AE72" s="435"/>
      <c r="AF72" s="48">
        <f>N72-K72</f>
        <v>-206.80851063829778</v>
      </c>
      <c r="AG72" s="425">
        <f>N72/K72</f>
        <v>0.86212765957446813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242</v>
      </c>
      <c r="E73" s="177"/>
      <c r="F73" s="343">
        <v>47.51</v>
      </c>
      <c r="G73" s="44">
        <v>2021</v>
      </c>
      <c r="H73" s="45">
        <f t="shared" si="50"/>
        <v>96017.709999999992</v>
      </c>
      <c r="I73" s="435"/>
      <c r="J73" s="178">
        <v>17</v>
      </c>
      <c r="K73" s="179">
        <v>1440</v>
      </c>
      <c r="L73" s="86">
        <v>84.705882352941174</v>
      </c>
      <c r="M73" s="424">
        <v>17</v>
      </c>
      <c r="N73" s="44">
        <f t="shared" si="45"/>
        <v>1332.5274725274726</v>
      </c>
      <c r="O73" s="47">
        <f t="shared" si="46"/>
        <v>78.383968972204272</v>
      </c>
      <c r="P73" s="48">
        <f t="shared" si="47"/>
        <v>0</v>
      </c>
      <c r="Q73" s="49">
        <f t="shared" si="48"/>
        <v>-6.3219133807369019</v>
      </c>
      <c r="R73" s="425">
        <f t="shared" si="44"/>
        <v>0.92536630036630041</v>
      </c>
      <c r="S73" s="459"/>
      <c r="T73" s="50">
        <v>0.52499999999999991</v>
      </c>
      <c r="U73" s="50">
        <v>0.58819444444444435</v>
      </c>
      <c r="V73" s="421">
        <v>4</v>
      </c>
      <c r="W73" s="418">
        <f t="shared" si="49"/>
        <v>91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-107.47252747252742</v>
      </c>
      <c r="AG73" s="425">
        <f>N73/K73</f>
        <v>0.92536630036630041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2701</v>
      </c>
      <c r="H74" s="45">
        <f t="shared" si="50"/>
        <v>145205.75999999998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1350.4999999999993</v>
      </c>
      <c r="O74" s="47">
        <f t="shared" si="46"/>
        <v>84.406249999999957</v>
      </c>
      <c r="P74" s="48">
        <f t="shared" si="47"/>
        <v>0</v>
      </c>
      <c r="Q74" s="49">
        <f t="shared" si="48"/>
        <v>-5.5937500000000426</v>
      </c>
      <c r="R74" s="425">
        <f t="shared" si="44"/>
        <v>0.93784722222222172</v>
      </c>
      <c r="S74" s="459"/>
      <c r="T74" s="50">
        <v>0.60347222222222208</v>
      </c>
      <c r="U74" s="50">
        <v>0.68680555555555545</v>
      </c>
      <c r="V74" s="421">
        <v>22</v>
      </c>
      <c r="W74" s="418">
        <f t="shared" si="49"/>
        <v>120.00000000000006</v>
      </c>
      <c r="X74" s="180">
        <v>0.59305555555555556</v>
      </c>
      <c r="Y74" s="180">
        <v>0.60277777777777775</v>
      </c>
      <c r="Z74" s="124"/>
      <c r="AA74" s="124"/>
      <c r="AB74" s="447"/>
      <c r="AC74" s="447"/>
      <c r="AD74" s="435"/>
      <c r="AE74" s="435"/>
      <c r="AF74" s="48">
        <f t="shared" ref="AF74:AF80" si="51">N74-K74</f>
        <v>-89.500000000000682</v>
      </c>
      <c r="AG74" s="425">
        <f t="shared" ref="AG74:AG80" si="52">N74/K74</f>
        <v>0.93784722222222172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17.2</v>
      </c>
      <c r="N82" s="101">
        <f t="shared" si="53"/>
        <v>1341.5122559896945</v>
      </c>
      <c r="O82" s="184">
        <f t="shared" si="53"/>
        <v>78.350742220554295</v>
      </c>
      <c r="P82" s="116">
        <f>M82-J82</f>
        <v>0</v>
      </c>
      <c r="Q82" s="117">
        <f>N82-K82</f>
        <v>-161.68774401030555</v>
      </c>
      <c r="R82" s="172">
        <f>O82/L82</f>
        <v>0.89463039620141549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0</v>
      </c>
      <c r="AF82" s="48">
        <f>N82-K82</f>
        <v>-161.68774401030555</v>
      </c>
      <c r="AG82" s="425">
        <f>N82/K82</f>
        <v>0.89243763703412349</v>
      </c>
      <c r="AH82" s="459"/>
    </row>
    <row r="83" spans="1:34" ht="19.149999999999999" customHeight="1">
      <c r="A83" s="487" t="s">
        <v>244</v>
      </c>
      <c r="B83" s="110" t="s">
        <v>203</v>
      </c>
      <c r="C83" s="66"/>
      <c r="D83" s="358" t="s">
        <v>251</v>
      </c>
      <c r="E83" s="43"/>
      <c r="F83" s="350">
        <v>29.46</v>
      </c>
      <c r="G83" s="57">
        <v>1571.74</v>
      </c>
      <c r="H83" s="84">
        <f t="shared" ref="H83:H94" si="54">F83*G83</f>
        <v>46303.460400000004</v>
      </c>
      <c r="I83" s="435"/>
      <c r="J83" s="87">
        <v>16</v>
      </c>
      <c r="K83" s="57">
        <v>1385</v>
      </c>
      <c r="L83" s="86">
        <v>86.5625</v>
      </c>
      <c r="M83" s="424">
        <v>16</v>
      </c>
      <c r="N83" s="57">
        <f t="shared" ref="N83:N88" si="55">G83/W83*60</f>
        <v>1136.1975903614455</v>
      </c>
      <c r="O83" s="183">
        <f t="shared" ref="O83:O88" si="56">N83/M83</f>
        <v>71.012349397590341</v>
      </c>
      <c r="P83" s="54">
        <f t="shared" ref="P83:P88" si="57">M83-J83</f>
        <v>0</v>
      </c>
      <c r="Q83" s="88">
        <f t="shared" ref="Q83:Q88" si="58">O83-L83</f>
        <v>-15.550150602409659</v>
      </c>
      <c r="R83" s="185">
        <f t="shared" ref="R83:R88" si="59">O83/L83</f>
        <v>0.82035927101909423</v>
      </c>
      <c r="S83" s="459">
        <f>R95</f>
        <v>0.85098708761879238</v>
      </c>
      <c r="T83" s="50">
        <v>0.33333333333333331</v>
      </c>
      <c r="U83" s="50">
        <v>0.39097222222222222</v>
      </c>
      <c r="V83" s="421">
        <v>5</v>
      </c>
      <c r="W83" s="418">
        <f t="shared" ref="W83:W93" si="60">(U83-T83)*24*60</f>
        <v>83.000000000000028</v>
      </c>
      <c r="X83" s="53"/>
      <c r="Y83" s="53"/>
      <c r="Z83" s="54"/>
      <c r="AA83" s="54"/>
      <c r="AB83" s="447"/>
      <c r="AC83" s="447"/>
      <c r="AD83" s="435"/>
      <c r="AE83" s="435">
        <v>1</v>
      </c>
      <c r="AF83" s="48">
        <f t="shared" ref="AF83:AF173" si="61">N83-K83</f>
        <v>-248.80240963855454</v>
      </c>
      <c r="AG83" s="425">
        <f t="shared" ref="AG83:AG173" si="62">N83/K83</f>
        <v>0.82035927101909423</v>
      </c>
      <c r="AH83" s="459">
        <f>AG95</f>
        <v>0.85065241761382282</v>
      </c>
    </row>
    <row r="84" spans="1:34" ht="19.149999999999999" customHeight="1">
      <c r="A84" s="488"/>
      <c r="B84" s="110" t="s">
        <v>238</v>
      </c>
      <c r="C84" s="431"/>
      <c r="D84" s="186" t="s">
        <v>245</v>
      </c>
      <c r="E84" s="43"/>
      <c r="F84" s="350">
        <v>61.02</v>
      </c>
      <c r="G84" s="44">
        <v>2136</v>
      </c>
      <c r="H84" s="84">
        <f t="shared" si="54"/>
        <v>130338.72</v>
      </c>
      <c r="I84" s="421"/>
      <c r="J84" s="87">
        <v>17</v>
      </c>
      <c r="K84" s="57">
        <v>1440</v>
      </c>
      <c r="L84" s="86">
        <v>84.705882352941174</v>
      </c>
      <c r="M84" s="424">
        <v>17</v>
      </c>
      <c r="N84" s="57">
        <f t="shared" si="55"/>
        <v>1363.4042553191491</v>
      </c>
      <c r="O84" s="183">
        <f t="shared" si="56"/>
        <v>80.200250312891129</v>
      </c>
      <c r="P84" s="54">
        <f t="shared" si="57"/>
        <v>0</v>
      </c>
      <c r="Q84" s="88">
        <f t="shared" si="58"/>
        <v>-4.5056320400500454</v>
      </c>
      <c r="R84" s="185">
        <f t="shared" si="59"/>
        <v>0.94680851063829807</v>
      </c>
      <c r="S84" s="459"/>
      <c r="T84" s="50">
        <v>0.39652777777777776</v>
      </c>
      <c r="U84" s="50">
        <v>0.46180555555555552</v>
      </c>
      <c r="V84" s="421">
        <v>8</v>
      </c>
      <c r="W84" s="418">
        <f t="shared" si="60"/>
        <v>93.999999999999986</v>
      </c>
      <c r="X84" s="53"/>
      <c r="Y84" s="53"/>
      <c r="Z84" s="54"/>
      <c r="AA84" s="54"/>
      <c r="AB84" s="447"/>
      <c r="AC84" s="447"/>
      <c r="AD84" s="435"/>
      <c r="AE84" s="435"/>
      <c r="AF84" s="48">
        <f t="shared" si="61"/>
        <v>-76.595744680850885</v>
      </c>
      <c r="AG84" s="425">
        <f t="shared" si="62"/>
        <v>0.94680851063829796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2256</v>
      </c>
      <c r="H85" s="84">
        <f t="shared" si="54"/>
        <v>137819.04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1301.5384615384623</v>
      </c>
      <c r="O85" s="183">
        <f t="shared" si="56"/>
        <v>76.561085972850719</v>
      </c>
      <c r="P85" s="54">
        <f t="shared" si="57"/>
        <v>0</v>
      </c>
      <c r="Q85" s="88">
        <f t="shared" si="58"/>
        <v>-8.1447963800904546</v>
      </c>
      <c r="R85" s="185">
        <f t="shared" si="59"/>
        <v>0.9038461538461543</v>
      </c>
      <c r="S85" s="459"/>
      <c r="T85" s="50">
        <v>0.50208333333333333</v>
      </c>
      <c r="U85" s="50">
        <v>0.57430555555555551</v>
      </c>
      <c r="V85" s="421">
        <v>5</v>
      </c>
      <c r="W85" s="418">
        <f t="shared" si="60"/>
        <v>103.99999999999994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-138.46153846153766</v>
      </c>
      <c r="AG85" s="425">
        <f t="shared" si="62"/>
        <v>0.90384615384615441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5494</v>
      </c>
      <c r="H86" s="84">
        <f t="shared" si="54"/>
        <v>207673.19999999998</v>
      </c>
      <c r="I86" s="421"/>
      <c r="J86" s="87">
        <v>20</v>
      </c>
      <c r="K86" s="57">
        <v>2769</v>
      </c>
      <c r="L86" s="86">
        <v>138.44999999999999</v>
      </c>
      <c r="M86" s="424">
        <v>20</v>
      </c>
      <c r="N86" s="57">
        <f t="shared" si="55"/>
        <v>2423.8235294117649</v>
      </c>
      <c r="O86" s="183">
        <f t="shared" si="56"/>
        <v>121.19117647058825</v>
      </c>
      <c r="P86" s="54">
        <f t="shared" si="57"/>
        <v>0</v>
      </c>
      <c r="Q86" s="88">
        <f t="shared" si="58"/>
        <v>-17.258823529411742</v>
      </c>
      <c r="R86" s="185">
        <f t="shared" si="59"/>
        <v>0.87534255305589204</v>
      </c>
      <c r="S86" s="459"/>
      <c r="T86" s="50">
        <v>0.59027777777777768</v>
      </c>
      <c r="U86" s="50">
        <v>0.68472222222222212</v>
      </c>
      <c r="V86" s="421">
        <v>23</v>
      </c>
      <c r="W86" s="418">
        <f t="shared" si="60"/>
        <v>136</v>
      </c>
      <c r="X86" s="53">
        <v>0.57916666666666672</v>
      </c>
      <c r="Y86" s="53">
        <v>0.58888888888888891</v>
      </c>
      <c r="Z86" s="54"/>
      <c r="AA86" s="54"/>
      <c r="AB86" s="447"/>
      <c r="AC86" s="447"/>
      <c r="AD86" s="435"/>
      <c r="AE86" s="435"/>
      <c r="AF86" s="48">
        <f t="shared" si="61"/>
        <v>-345.17647058823513</v>
      </c>
      <c r="AG86" s="425">
        <f t="shared" si="62"/>
        <v>0.87534255305589193</v>
      </c>
      <c r="AH86" s="459"/>
    </row>
    <row r="87" spans="1:34" ht="19.149999999999999" customHeight="1">
      <c r="A87" s="488"/>
      <c r="B87" s="110" t="s">
        <v>203</v>
      </c>
      <c r="C87" s="97"/>
      <c r="D87" s="186" t="s">
        <v>251</v>
      </c>
      <c r="E87" s="43"/>
      <c r="F87" s="350">
        <v>29.46</v>
      </c>
      <c r="G87" s="44">
        <v>194.26</v>
      </c>
      <c r="H87" s="84">
        <f t="shared" si="54"/>
        <v>5722.8995999999997</v>
      </c>
      <c r="I87" s="421">
        <v>1</v>
      </c>
      <c r="J87" s="87">
        <v>16</v>
      </c>
      <c r="K87" s="57">
        <v>1385</v>
      </c>
      <c r="L87" s="86">
        <v>86.5625</v>
      </c>
      <c r="M87" s="424">
        <v>16</v>
      </c>
      <c r="N87" s="57">
        <f t="shared" si="55"/>
        <v>1059.6000000000035</v>
      </c>
      <c r="O87" s="183">
        <f t="shared" si="56"/>
        <v>66.225000000000222</v>
      </c>
      <c r="P87" s="54">
        <f t="shared" si="57"/>
        <v>0</v>
      </c>
      <c r="Q87" s="88">
        <f t="shared" si="58"/>
        <v>-20.337499999999778</v>
      </c>
      <c r="R87" s="185">
        <f t="shared" si="59"/>
        <v>0.76505415162455126</v>
      </c>
      <c r="S87" s="459"/>
      <c r="T87" s="50">
        <v>0.69999999999999984</v>
      </c>
      <c r="U87" s="50">
        <v>0.70763888888888871</v>
      </c>
      <c r="V87" s="421">
        <v>22</v>
      </c>
      <c r="W87" s="418">
        <f t="shared" si="60"/>
        <v>10.999999999999961</v>
      </c>
      <c r="X87" s="53">
        <v>0.68888888888888899</v>
      </c>
      <c r="Y87" s="53">
        <v>0.69861111111111107</v>
      </c>
      <c r="Z87" s="54"/>
      <c r="AA87" s="54"/>
      <c r="AB87" s="447"/>
      <c r="AC87" s="447"/>
      <c r="AD87" s="435"/>
      <c r="AE87" s="435"/>
      <c r="AF87" s="48">
        <f t="shared" si="61"/>
        <v>-325.39999999999645</v>
      </c>
      <c r="AG87" s="425">
        <f t="shared" si="62"/>
        <v>0.76505415162455126</v>
      </c>
      <c r="AH87" s="459"/>
    </row>
    <row r="88" spans="1:34" ht="19.149999999999999" customHeight="1">
      <c r="A88" s="488"/>
      <c r="B88" s="110" t="s">
        <v>227</v>
      </c>
      <c r="C88" s="431"/>
      <c r="D88" s="186" t="s">
        <v>329</v>
      </c>
      <c r="E88" s="43"/>
      <c r="F88" s="350">
        <v>54.5</v>
      </c>
      <c r="G88" s="57">
        <v>2002</v>
      </c>
      <c r="H88" s="84">
        <f t="shared" si="54"/>
        <v>109109</v>
      </c>
      <c r="I88" s="421"/>
      <c r="J88" s="87">
        <v>21</v>
      </c>
      <c r="K88" s="57">
        <v>1440</v>
      </c>
      <c r="L88" s="86">
        <v>68.571428571428569</v>
      </c>
      <c r="M88" s="424">
        <v>21</v>
      </c>
      <c r="N88" s="57">
        <f t="shared" si="55"/>
        <v>1102.0183486238539</v>
      </c>
      <c r="O88" s="183">
        <f t="shared" si="56"/>
        <v>52.477064220183514</v>
      </c>
      <c r="P88" s="54">
        <f t="shared" si="57"/>
        <v>0</v>
      </c>
      <c r="Q88" s="88">
        <f t="shared" si="58"/>
        <v>-16.094364351245055</v>
      </c>
      <c r="R88" s="185">
        <f t="shared" si="59"/>
        <v>0.76529051987767627</v>
      </c>
      <c r="S88" s="459"/>
      <c r="T88" s="50">
        <v>0.7124999999999998</v>
      </c>
      <c r="U88" s="50">
        <v>0.7881944444444442</v>
      </c>
      <c r="V88" s="421">
        <v>7</v>
      </c>
      <c r="W88" s="418">
        <f t="shared" si="60"/>
        <v>108.99999999999993</v>
      </c>
      <c r="X88" s="53"/>
      <c r="Y88" s="53"/>
      <c r="Z88" s="54"/>
      <c r="AA88" s="54"/>
      <c r="AB88" s="447"/>
      <c r="AC88" s="447"/>
      <c r="AD88" s="435">
        <v>1</v>
      </c>
      <c r="AE88" s="435">
        <v>1</v>
      </c>
      <c r="AF88" s="48">
        <f t="shared" si="61"/>
        <v>-337.98165137614615</v>
      </c>
      <c r="AG88" s="425">
        <f t="shared" si="62"/>
        <v>0.76529051987767627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54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0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0</v>
      </c>
      <c r="AG89" s="425" t="e">
        <f t="shared" si="62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17.833333333333332</v>
      </c>
      <c r="K95" s="202">
        <v>1643.1666666666667</v>
      </c>
      <c r="L95" s="203">
        <v>91.593032212885149</v>
      </c>
      <c r="M95" s="202">
        <f t="shared" ref="M95:O95" si="63">AVERAGE(M83:M94)</f>
        <v>17.833333333333332</v>
      </c>
      <c r="N95" s="202">
        <f t="shared" si="63"/>
        <v>1397.7636975424466</v>
      </c>
      <c r="O95" s="203">
        <f t="shared" si="63"/>
        <v>77.944487729017368</v>
      </c>
      <c r="P95" s="204">
        <f>M95-J95</f>
        <v>0</v>
      </c>
      <c r="Q95" s="205">
        <f t="shared" ref="Q95:Q103" si="64">O95-L95</f>
        <v>-13.648544483867781</v>
      </c>
      <c r="R95" s="206">
        <f>O95/L95</f>
        <v>0.85098708761879238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2</v>
      </c>
      <c r="AF95" s="65">
        <f t="shared" si="61"/>
        <v>-245.40296912422014</v>
      </c>
      <c r="AG95" s="426">
        <f t="shared" si="62"/>
        <v>0.85065241761382282</v>
      </c>
      <c r="AH95" s="460"/>
    </row>
    <row r="96" spans="1:34" ht="19.149999999999999" customHeight="1">
      <c r="A96" s="490" t="s">
        <v>250</v>
      </c>
      <c r="B96" s="421" t="s">
        <v>118</v>
      </c>
      <c r="C96" s="97"/>
      <c r="D96" s="42" t="s">
        <v>361</v>
      </c>
      <c r="E96" s="43"/>
      <c r="F96" s="343">
        <v>25.26</v>
      </c>
      <c r="G96" s="44">
        <v>2382.9</v>
      </c>
      <c r="H96" s="45">
        <f t="shared" ref="H96:H105" si="65">F96*G96</f>
        <v>60192.054000000004</v>
      </c>
      <c r="I96" s="421"/>
      <c r="J96" s="46">
        <v>7</v>
      </c>
      <c r="K96" s="44">
        <v>2200</v>
      </c>
      <c r="L96" s="47">
        <v>314.28571428571428</v>
      </c>
      <c r="M96" s="419">
        <v>7</v>
      </c>
      <c r="N96" s="44">
        <f t="shared" ref="N96:N103" si="66">G96/W96*60</f>
        <v>2072.086956521739</v>
      </c>
      <c r="O96" s="47">
        <f t="shared" ref="O96:O103" si="67">N96/M96</f>
        <v>296.01242236024842</v>
      </c>
      <c r="P96" s="48">
        <f t="shared" ref="P96:P103" si="68">M96-J96</f>
        <v>0</v>
      </c>
      <c r="Q96" s="49">
        <f t="shared" si="64"/>
        <v>-18.273291925465855</v>
      </c>
      <c r="R96" s="425">
        <f t="shared" ref="R96:R103" si="69">O96/L96</f>
        <v>0.9418577075098814</v>
      </c>
      <c r="S96" s="459">
        <f>R108</f>
        <v>0.88439837277756506</v>
      </c>
      <c r="T96" s="89">
        <v>0.33333333333333331</v>
      </c>
      <c r="U96" s="89">
        <v>0.38124999999999998</v>
      </c>
      <c r="V96" s="435">
        <v>5</v>
      </c>
      <c r="W96" s="90">
        <f t="shared" ref="W96:W133" si="70">(U96-T96)*24*60</f>
        <v>69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-127.91304347826099</v>
      </c>
      <c r="AG96" s="428">
        <f t="shared" si="62"/>
        <v>0.9418577075098814</v>
      </c>
      <c r="AH96" s="468">
        <f>AG108</f>
        <v>0.86694246779446826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3124</v>
      </c>
      <c r="H97" s="210">
        <f t="shared" si="65"/>
        <v>203903.47999999998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1283.8356164383563</v>
      </c>
      <c r="O97" s="47">
        <f t="shared" si="67"/>
        <v>71.324200913242009</v>
      </c>
      <c r="P97" s="48">
        <f t="shared" si="68"/>
        <v>0</v>
      </c>
      <c r="Q97" s="49">
        <f t="shared" si="64"/>
        <v>-8.6757990867579906</v>
      </c>
      <c r="R97" s="425">
        <f t="shared" si="69"/>
        <v>0.89155251141552516</v>
      </c>
      <c r="S97" s="459"/>
      <c r="T97" s="211">
        <v>0.38680555555555551</v>
      </c>
      <c r="U97" s="211">
        <v>0.48819444444444438</v>
      </c>
      <c r="V97" s="212">
        <v>8</v>
      </c>
      <c r="W97" s="90">
        <f t="shared" si="70"/>
        <v>145.99999999999997</v>
      </c>
      <c r="X97" s="53"/>
      <c r="Y97" s="53"/>
      <c r="Z97" s="54"/>
      <c r="AA97" s="54"/>
      <c r="AB97" s="447"/>
      <c r="AC97" s="447"/>
      <c r="AD97" s="212"/>
      <c r="AE97" s="212"/>
      <c r="AF97" s="213">
        <f t="shared" si="61"/>
        <v>-156.16438356164372</v>
      </c>
      <c r="AG97" s="214">
        <f t="shared" si="62"/>
        <v>0.89155251141552516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260</v>
      </c>
      <c r="E98" s="83"/>
      <c r="F98" s="354">
        <v>71.55</v>
      </c>
      <c r="G98" s="57">
        <v>1004</v>
      </c>
      <c r="H98" s="210">
        <f t="shared" si="65"/>
        <v>71836.2</v>
      </c>
      <c r="I98" s="43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1229.3877551020412</v>
      </c>
      <c r="O98" s="47">
        <f t="shared" si="67"/>
        <v>68.299319727891174</v>
      </c>
      <c r="P98" s="48">
        <f t="shared" si="68"/>
        <v>0</v>
      </c>
      <c r="Q98" s="49">
        <f t="shared" si="64"/>
        <v>-8.6451247165532692</v>
      </c>
      <c r="R98" s="425">
        <f t="shared" si="69"/>
        <v>0.88764458852132933</v>
      </c>
      <c r="S98" s="459"/>
      <c r="T98" s="89">
        <v>0.52777777777777768</v>
      </c>
      <c r="U98" s="89">
        <v>0.56180555555555545</v>
      </c>
      <c r="V98" s="435">
        <v>4</v>
      </c>
      <c r="W98" s="90">
        <f t="shared" si="70"/>
        <v>48.999999999999986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-155.61224489795882</v>
      </c>
      <c r="AG98" s="428">
        <f t="shared" si="62"/>
        <v>0.88764458852132933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261</v>
      </c>
      <c r="E99" s="83"/>
      <c r="F99" s="354">
        <v>59.54</v>
      </c>
      <c r="G99" s="57">
        <v>1743</v>
      </c>
      <c r="H99" s="210">
        <f t="shared" si="65"/>
        <v>103778.22</v>
      </c>
      <c r="I99" s="435"/>
      <c r="J99" s="46">
        <v>18</v>
      </c>
      <c r="K99" s="44">
        <v>1385</v>
      </c>
      <c r="L99" s="47">
        <v>76.944444444444443</v>
      </c>
      <c r="M99" s="419">
        <v>18</v>
      </c>
      <c r="N99" s="44">
        <f t="shared" si="66"/>
        <v>1230.3529411764705</v>
      </c>
      <c r="O99" s="47">
        <f t="shared" si="67"/>
        <v>68.35294117647058</v>
      </c>
      <c r="P99" s="48">
        <f t="shared" si="68"/>
        <v>0</v>
      </c>
      <c r="Q99" s="49">
        <f t="shared" si="64"/>
        <v>-8.591503267973863</v>
      </c>
      <c r="R99" s="425">
        <f t="shared" si="69"/>
        <v>0.88834147377362493</v>
      </c>
      <c r="S99" s="459"/>
      <c r="T99" s="89">
        <v>0.5659722222222221</v>
      </c>
      <c r="U99" s="89">
        <v>0.62499999999999989</v>
      </c>
      <c r="V99" s="435">
        <v>6</v>
      </c>
      <c r="W99" s="90">
        <f t="shared" si="70"/>
        <v>85.000000000000014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-154.64705882352951</v>
      </c>
      <c r="AG99" s="214">
        <f t="shared" si="62"/>
        <v>0.88834147377362493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253</v>
      </c>
      <c r="E100" s="83"/>
      <c r="F100" s="354">
        <v>77.349999999999994</v>
      </c>
      <c r="G100" s="57">
        <v>217</v>
      </c>
      <c r="H100" s="210">
        <f t="shared" si="65"/>
        <v>16784.949999999997</v>
      </c>
      <c r="I100" s="435"/>
      <c r="J100" s="46">
        <v>19</v>
      </c>
      <c r="K100" s="44">
        <v>1440</v>
      </c>
      <c r="L100" s="47">
        <v>75.78947368421052</v>
      </c>
      <c r="M100" s="87">
        <v>18</v>
      </c>
      <c r="N100" s="44">
        <f t="shared" si="66"/>
        <v>1085.0000000000039</v>
      </c>
      <c r="O100" s="47">
        <f t="shared" si="67"/>
        <v>60.277777777777992</v>
      </c>
      <c r="P100" s="48">
        <f t="shared" si="68"/>
        <v>-1</v>
      </c>
      <c r="Q100" s="49">
        <f t="shared" si="64"/>
        <v>-15.511695906432529</v>
      </c>
      <c r="R100" s="425">
        <f t="shared" si="69"/>
        <v>0.79533179012345967</v>
      </c>
      <c r="S100" s="459"/>
      <c r="T100" s="211">
        <v>0.64097222222222205</v>
      </c>
      <c r="U100" s="211">
        <v>0.64930555555555536</v>
      </c>
      <c r="V100" s="212">
        <v>23</v>
      </c>
      <c r="W100" s="90">
        <f t="shared" si="70"/>
        <v>11.999999999999957</v>
      </c>
      <c r="X100" s="219">
        <v>0.62916666666666665</v>
      </c>
      <c r="Y100" s="219">
        <v>0.64027777777777783</v>
      </c>
      <c r="Z100" s="217"/>
      <c r="AA100" s="217"/>
      <c r="AB100" s="447"/>
      <c r="AC100" s="447"/>
      <c r="AD100" s="435"/>
      <c r="AE100" s="435"/>
      <c r="AF100" s="54">
        <f t="shared" si="61"/>
        <v>-354.99999999999613</v>
      </c>
      <c r="AG100" s="428">
        <f t="shared" si="62"/>
        <v>0.75347222222222487</v>
      </c>
      <c r="AH100" s="468"/>
    </row>
    <row r="101" spans="1:34" s="218" customFormat="1" ht="19.149999999999999" customHeight="1">
      <c r="A101" s="490"/>
      <c r="B101" s="421" t="s">
        <v>227</v>
      </c>
      <c r="C101" s="55"/>
      <c r="D101" s="82" t="s">
        <v>255</v>
      </c>
      <c r="E101" s="83"/>
      <c r="F101" s="354">
        <v>51.44</v>
      </c>
      <c r="G101" s="57">
        <v>1327.7</v>
      </c>
      <c r="H101" s="210">
        <f t="shared" si="65"/>
        <v>68296.888000000006</v>
      </c>
      <c r="I101" s="435"/>
      <c r="J101" s="46">
        <v>20</v>
      </c>
      <c r="K101" s="44">
        <v>1440</v>
      </c>
      <c r="L101" s="47">
        <v>72</v>
      </c>
      <c r="M101" s="87">
        <v>21</v>
      </c>
      <c r="N101" s="44">
        <f t="shared" si="66"/>
        <v>1264.4761904761917</v>
      </c>
      <c r="O101" s="47">
        <f t="shared" si="67"/>
        <v>60.2131519274377</v>
      </c>
      <c r="P101" s="48">
        <f t="shared" si="68"/>
        <v>1</v>
      </c>
      <c r="Q101" s="49">
        <f t="shared" si="64"/>
        <v>-11.7868480725623</v>
      </c>
      <c r="R101" s="425">
        <f t="shared" si="69"/>
        <v>0.83629377676996808</v>
      </c>
      <c r="S101" s="459"/>
      <c r="T101" s="211">
        <v>0.65416666666666645</v>
      </c>
      <c r="U101" s="89">
        <v>0.69791666666666641</v>
      </c>
      <c r="V101" s="212">
        <v>7</v>
      </c>
      <c r="W101" s="90">
        <f t="shared" si="70"/>
        <v>62.999999999999936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-175.52380952380827</v>
      </c>
      <c r="AG101" s="214">
        <f t="shared" si="62"/>
        <v>0.87810846560846645</v>
      </c>
      <c r="AH101" s="468"/>
    </row>
    <row r="102" spans="1:34" s="218" customFormat="1" ht="19.149999999999999" customHeight="1">
      <c r="A102" s="490"/>
      <c r="B102" s="421" t="s">
        <v>207</v>
      </c>
      <c r="C102" s="175"/>
      <c r="D102" s="176" t="s">
        <v>217</v>
      </c>
      <c r="E102" s="177"/>
      <c r="F102" s="354">
        <v>49.91</v>
      </c>
      <c r="G102" s="57">
        <v>973</v>
      </c>
      <c r="H102" s="210">
        <f t="shared" si="65"/>
        <v>48562.43</v>
      </c>
      <c r="I102" s="421">
        <v>1</v>
      </c>
      <c r="J102" s="46">
        <v>17</v>
      </c>
      <c r="K102" s="44">
        <v>1565</v>
      </c>
      <c r="L102" s="47">
        <v>92.058823529411768</v>
      </c>
      <c r="M102" s="87">
        <v>17</v>
      </c>
      <c r="N102" s="44">
        <f t="shared" si="66"/>
        <v>1326.8181818181818</v>
      </c>
      <c r="O102" s="47">
        <f t="shared" si="67"/>
        <v>78.048128342245988</v>
      </c>
      <c r="P102" s="48">
        <f t="shared" si="68"/>
        <v>0</v>
      </c>
      <c r="Q102" s="49">
        <f t="shared" si="64"/>
        <v>-14.01069518716578</v>
      </c>
      <c r="R102" s="425">
        <f t="shared" si="69"/>
        <v>0.84780714493174558</v>
      </c>
      <c r="S102" s="459"/>
      <c r="T102" s="211">
        <v>0.70347222222222194</v>
      </c>
      <c r="U102" s="211">
        <v>0.7340277777777775</v>
      </c>
      <c r="V102" s="212">
        <v>8</v>
      </c>
      <c r="W102" s="90">
        <f t="shared" si="70"/>
        <v>44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-238.18181818181824</v>
      </c>
      <c r="AG102" s="428">
        <f t="shared" si="62"/>
        <v>0.84780714493174558</v>
      </c>
      <c r="AH102" s="468"/>
    </row>
    <row r="103" spans="1:34" s="218" customFormat="1" ht="19.149999999999999" customHeight="1">
      <c r="A103" s="490"/>
      <c r="B103" s="421" t="s">
        <v>238</v>
      </c>
      <c r="C103" s="221"/>
      <c r="D103" s="82" t="s">
        <v>270</v>
      </c>
      <c r="E103" s="83"/>
      <c r="F103" s="354">
        <v>58.67</v>
      </c>
      <c r="G103" s="57">
        <v>233.42</v>
      </c>
      <c r="H103" s="210">
        <f t="shared" si="65"/>
        <v>13694.751399999999</v>
      </c>
      <c r="I103" s="222">
        <v>1</v>
      </c>
      <c r="J103" s="46">
        <v>19</v>
      </c>
      <c r="K103" s="44">
        <v>1440</v>
      </c>
      <c r="L103" s="47">
        <v>75.78947368421052</v>
      </c>
      <c r="M103" s="87">
        <v>19</v>
      </c>
      <c r="N103" s="44">
        <f t="shared" si="66"/>
        <v>1167.1000000000042</v>
      </c>
      <c r="O103" s="47">
        <f t="shared" si="67"/>
        <v>61.426315789473904</v>
      </c>
      <c r="P103" s="48">
        <f t="shared" si="68"/>
        <v>0</v>
      </c>
      <c r="Q103" s="49">
        <f t="shared" si="64"/>
        <v>-14.363157894736617</v>
      </c>
      <c r="R103" s="425">
        <f t="shared" si="69"/>
        <v>0.81048611111111413</v>
      </c>
      <c r="S103" s="459"/>
      <c r="T103" s="211">
        <v>0.73958333333333304</v>
      </c>
      <c r="U103" s="211">
        <v>0.74791666666666634</v>
      </c>
      <c r="V103" s="212">
        <v>8</v>
      </c>
      <c r="W103" s="90">
        <f t="shared" si="70"/>
        <v>11.999999999999957</v>
      </c>
      <c r="X103" s="220"/>
      <c r="Y103" s="220"/>
      <c r="Z103" s="217"/>
      <c r="AA103" s="217"/>
      <c r="AB103" s="447"/>
      <c r="AC103" s="447"/>
      <c r="AD103" s="435">
        <v>1</v>
      </c>
      <c r="AE103" s="435"/>
      <c r="AF103" s="54">
        <f t="shared" si="61"/>
        <v>-272.89999999999577</v>
      </c>
      <c r="AG103" s="428">
        <f t="shared" si="62"/>
        <v>0.81048611111111402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</v>
      </c>
      <c r="K108" s="101">
        <v>1536.875</v>
      </c>
      <c r="L108" s="104">
        <v>107.9765467590545</v>
      </c>
      <c r="M108" s="101">
        <f t="shared" ref="M108:O108" si="71">AVERAGE(M96:M107)</f>
        <v>17</v>
      </c>
      <c r="N108" s="101">
        <f t="shared" si="71"/>
        <v>1332.3822051916234</v>
      </c>
      <c r="O108" s="104">
        <f t="shared" si="71"/>
        <v>95.49428225184846</v>
      </c>
      <c r="P108" s="54">
        <f t="shared" ref="P108:P117" si="72">M108-J108</f>
        <v>0</v>
      </c>
      <c r="Q108" s="88">
        <f t="shared" ref="Q108:Q117" si="73">O108-L108</f>
        <v>-12.48226450720604</v>
      </c>
      <c r="R108" s="105">
        <f t="shared" ref="R108:R117" si="74">O108/L108</f>
        <v>0.88439837277756506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0</v>
      </c>
      <c r="AF108" s="54">
        <f t="shared" si="61"/>
        <v>-204.49279480837663</v>
      </c>
      <c r="AG108" s="428">
        <f t="shared" si="62"/>
        <v>0.86694246779446826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1809</v>
      </c>
      <c r="H109" s="45">
        <f t="shared" ref="H109:H119" si="75">F109*G109</f>
        <v>54207.577639751544</v>
      </c>
      <c r="I109" s="421"/>
      <c r="J109" s="46">
        <v>18</v>
      </c>
      <c r="K109" s="44">
        <v>1200</v>
      </c>
      <c r="L109" s="47">
        <v>66.666666666666671</v>
      </c>
      <c r="M109" s="419">
        <v>19</v>
      </c>
      <c r="N109" s="44">
        <f t="shared" ref="N109:N117" si="76">G109/W109*60</f>
        <v>1206</v>
      </c>
      <c r="O109" s="47">
        <f t="shared" ref="O109:O117" si="77">N109/M109</f>
        <v>63.473684210526315</v>
      </c>
      <c r="P109" s="48">
        <f t="shared" si="72"/>
        <v>1</v>
      </c>
      <c r="Q109" s="49">
        <f t="shared" si="73"/>
        <v>-3.1929824561403564</v>
      </c>
      <c r="R109" s="425">
        <f t="shared" si="74"/>
        <v>0.95210526315789468</v>
      </c>
      <c r="S109" s="494">
        <f>R121</f>
        <v>0.88772007570133205</v>
      </c>
      <c r="T109" s="226">
        <v>0.5</v>
      </c>
      <c r="U109" s="226">
        <v>0.5625</v>
      </c>
      <c r="V109" s="227">
        <v>5</v>
      </c>
      <c r="W109" s="418">
        <f t="shared" si="70"/>
        <v>90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6</v>
      </c>
      <c r="AG109" s="125">
        <f t="shared" si="62"/>
        <v>1.0049999999999999</v>
      </c>
      <c r="AH109" s="468">
        <f>AG121</f>
        <v>0.89127911683269101</v>
      </c>
    </row>
    <row r="110" spans="1:34" ht="19.149999999999999" customHeight="1">
      <c r="A110" s="492"/>
      <c r="B110" s="421" t="s">
        <v>227</v>
      </c>
      <c r="C110" s="175"/>
      <c r="D110" s="42" t="s">
        <v>282</v>
      </c>
      <c r="E110" s="177"/>
      <c r="F110" s="343">
        <v>50.67</v>
      </c>
      <c r="G110" s="174">
        <v>1509</v>
      </c>
      <c r="H110" s="45">
        <f t="shared" si="75"/>
        <v>76461.03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1392.9230769230783</v>
      </c>
      <c r="O110" s="47">
        <f t="shared" si="77"/>
        <v>77.384615384615458</v>
      </c>
      <c r="P110" s="48">
        <f t="shared" si="72"/>
        <v>0</v>
      </c>
      <c r="Q110" s="49">
        <f t="shared" si="73"/>
        <v>-5.9487179487178707</v>
      </c>
      <c r="R110" s="425">
        <f t="shared" si="74"/>
        <v>0.92861538461538551</v>
      </c>
      <c r="S110" s="495"/>
      <c r="T110" s="226">
        <v>0.56736111111111109</v>
      </c>
      <c r="U110" s="226">
        <v>0.61249999999999993</v>
      </c>
      <c r="V110" s="227">
        <v>7</v>
      </c>
      <c r="W110" s="418">
        <f t="shared" si="70"/>
        <v>64.999999999999929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-107.07692307692173</v>
      </c>
      <c r="AG110" s="125">
        <f t="shared" si="62"/>
        <v>0.92861538461538551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701</v>
      </c>
      <c r="H111" s="45">
        <f t="shared" si="75"/>
        <v>54215.340000000004</v>
      </c>
      <c r="I111" s="435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1314.3749999999982</v>
      </c>
      <c r="O111" s="47">
        <f t="shared" si="77"/>
        <v>73.020833333333229</v>
      </c>
      <c r="P111" s="48">
        <f t="shared" si="72"/>
        <v>0</v>
      </c>
      <c r="Q111" s="49">
        <f t="shared" si="73"/>
        <v>-6.9791666666667709</v>
      </c>
      <c r="R111" s="425">
        <f t="shared" si="74"/>
        <v>0.91276041666666541</v>
      </c>
      <c r="S111" s="495"/>
      <c r="T111" s="226">
        <v>0.6284722222222221</v>
      </c>
      <c r="U111" s="226">
        <v>0.65069444444444435</v>
      </c>
      <c r="V111" s="227">
        <v>23</v>
      </c>
      <c r="W111" s="418">
        <f t="shared" si="70"/>
        <v>32.000000000000043</v>
      </c>
      <c r="X111" s="53">
        <v>0.6166666666666667</v>
      </c>
      <c r="Y111" s="53">
        <v>0.62777777777777777</v>
      </c>
      <c r="Z111" s="54"/>
      <c r="AA111" s="54"/>
      <c r="AB111" s="447"/>
      <c r="AC111" s="447"/>
      <c r="AD111" s="435"/>
      <c r="AE111" s="435"/>
      <c r="AF111" s="48">
        <f t="shared" si="61"/>
        <v>-125.62500000000182</v>
      </c>
      <c r="AG111" s="125">
        <f t="shared" si="62"/>
        <v>0.91276041666666541</v>
      </c>
      <c r="AH111" s="468"/>
    </row>
    <row r="112" spans="1:34" ht="19.149999999999999" customHeight="1">
      <c r="A112" s="492"/>
      <c r="B112" s="421" t="s">
        <v>238</v>
      </c>
      <c r="C112" s="175"/>
      <c r="D112" s="176" t="s">
        <v>239</v>
      </c>
      <c r="E112" s="83"/>
      <c r="F112" s="343">
        <v>53.36</v>
      </c>
      <c r="G112" s="57">
        <v>1216.4000000000001</v>
      </c>
      <c r="H112" s="45">
        <f t="shared" si="75"/>
        <v>64907.104000000007</v>
      </c>
      <c r="I112" s="435">
        <v>1</v>
      </c>
      <c r="J112" s="46">
        <v>19</v>
      </c>
      <c r="K112" s="44">
        <v>1636</v>
      </c>
      <c r="L112" s="47">
        <v>86.10526315789474</v>
      </c>
      <c r="M112" s="419">
        <v>19</v>
      </c>
      <c r="N112" s="44">
        <f t="shared" si="76"/>
        <v>1303.2857142857154</v>
      </c>
      <c r="O112" s="47">
        <f t="shared" si="77"/>
        <v>68.593984962406068</v>
      </c>
      <c r="P112" s="48">
        <f t="shared" si="72"/>
        <v>0</v>
      </c>
      <c r="Q112" s="49">
        <f t="shared" si="73"/>
        <v>-17.511278195488671</v>
      </c>
      <c r="R112" s="425">
        <f t="shared" si="74"/>
        <v>0.79662940971009488</v>
      </c>
      <c r="S112" s="495"/>
      <c r="T112" s="226">
        <v>0.65555555555555545</v>
      </c>
      <c r="U112" s="226">
        <v>0.69444444444444431</v>
      </c>
      <c r="V112" s="227">
        <v>7</v>
      </c>
      <c r="W112" s="418">
        <f t="shared" si="70"/>
        <v>55.999999999999957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-332.71428571428464</v>
      </c>
      <c r="AG112" s="125">
        <f t="shared" si="62"/>
        <v>0.79662940971009499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255</v>
      </c>
      <c r="E113" s="83"/>
      <c r="F113" s="343">
        <v>51.44</v>
      </c>
      <c r="G113" s="57">
        <v>234.29999999999998</v>
      </c>
      <c r="H113" s="45">
        <f t="shared" si="75"/>
        <v>12052.391999999998</v>
      </c>
      <c r="I113" s="435">
        <v>1</v>
      </c>
      <c r="J113" s="46">
        <v>20</v>
      </c>
      <c r="K113" s="44">
        <v>1440</v>
      </c>
      <c r="L113" s="47">
        <v>72</v>
      </c>
      <c r="M113" s="424">
        <v>20</v>
      </c>
      <c r="N113" s="44">
        <f t="shared" si="76"/>
        <v>1171.5000000000041</v>
      </c>
      <c r="O113" s="47">
        <f t="shared" si="77"/>
        <v>58.575000000000202</v>
      </c>
      <c r="P113" s="48">
        <f t="shared" si="72"/>
        <v>0</v>
      </c>
      <c r="Q113" s="49">
        <f t="shared" si="73"/>
        <v>-13.424999999999798</v>
      </c>
      <c r="R113" s="425">
        <f t="shared" si="74"/>
        <v>0.81354166666666949</v>
      </c>
      <c r="S113" s="495"/>
      <c r="T113" s="226">
        <v>0.73402777777777761</v>
      </c>
      <c r="U113" s="226">
        <v>0.74236111111111092</v>
      </c>
      <c r="V113" s="227">
        <v>4</v>
      </c>
      <c r="W113" s="418">
        <f t="shared" si="70"/>
        <v>11.999999999999957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-268.49999999999591</v>
      </c>
      <c r="AG113" s="125">
        <f t="shared" si="62"/>
        <v>0.81354166666666949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263</v>
      </c>
      <c r="E114" s="43"/>
      <c r="F114" s="343">
        <v>54.09</v>
      </c>
      <c r="G114" s="44">
        <v>814</v>
      </c>
      <c r="H114" s="45">
        <f t="shared" si="75"/>
        <v>44029.26</v>
      </c>
      <c r="I114" s="435"/>
      <c r="J114" s="46">
        <v>16</v>
      </c>
      <c r="K114" s="44">
        <v>1440</v>
      </c>
      <c r="L114" s="47">
        <v>90</v>
      </c>
      <c r="M114" s="424">
        <v>16</v>
      </c>
      <c r="N114" s="44">
        <f t="shared" si="76"/>
        <v>1285.2631578947357</v>
      </c>
      <c r="O114" s="47">
        <f t="shared" si="77"/>
        <v>80.328947368420984</v>
      </c>
      <c r="P114" s="48">
        <f t="shared" si="72"/>
        <v>0</v>
      </c>
      <c r="Q114" s="49">
        <f t="shared" si="73"/>
        <v>-9.6710526315790162</v>
      </c>
      <c r="R114" s="425">
        <f t="shared" si="74"/>
        <v>0.89254385964912208</v>
      </c>
      <c r="S114" s="495"/>
      <c r="T114" s="226">
        <v>0.74652777777777757</v>
      </c>
      <c r="U114" s="226">
        <v>0.77291666666666647</v>
      </c>
      <c r="V114" s="227">
        <v>6</v>
      </c>
      <c r="W114" s="418">
        <f t="shared" si="70"/>
        <v>38.000000000000028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-154.73684210526426</v>
      </c>
      <c r="AG114" s="125">
        <f t="shared" si="62"/>
        <v>0.89254385964912208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267</v>
      </c>
      <c r="E115" s="83"/>
      <c r="F115" s="343">
        <v>51.06</v>
      </c>
      <c r="G115" s="229">
        <v>1863</v>
      </c>
      <c r="H115" s="45">
        <f t="shared" si="75"/>
        <v>95124.78</v>
      </c>
      <c r="I115" s="435"/>
      <c r="J115" s="46">
        <v>16</v>
      </c>
      <c r="K115" s="44">
        <v>1500</v>
      </c>
      <c r="L115" s="47">
        <v>93.75</v>
      </c>
      <c r="M115" s="424">
        <v>16</v>
      </c>
      <c r="N115" s="44">
        <f t="shared" si="76"/>
        <v>1299.7674418604647</v>
      </c>
      <c r="O115" s="47">
        <f t="shared" si="77"/>
        <v>81.235465116279045</v>
      </c>
      <c r="P115" s="48">
        <f t="shared" si="72"/>
        <v>0</v>
      </c>
      <c r="Q115" s="49">
        <f t="shared" si="73"/>
        <v>-12.514534883720955</v>
      </c>
      <c r="R115" s="425">
        <f t="shared" si="74"/>
        <v>0.86651162790697644</v>
      </c>
      <c r="S115" s="495"/>
      <c r="T115" s="226">
        <v>0.77777777777777757</v>
      </c>
      <c r="U115" s="226">
        <v>0.8374999999999998</v>
      </c>
      <c r="V115" s="227">
        <v>7</v>
      </c>
      <c r="W115" s="418">
        <f t="shared" si="70"/>
        <v>86.000000000000014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-200.23255813953529</v>
      </c>
      <c r="AG115" s="125">
        <f t="shared" si="62"/>
        <v>0.86651162790697644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277</v>
      </c>
      <c r="E116" s="83"/>
      <c r="F116" s="343">
        <v>56.43</v>
      </c>
      <c r="G116" s="229">
        <v>1184</v>
      </c>
      <c r="H116" s="45">
        <f t="shared" si="75"/>
        <v>66813.119999999995</v>
      </c>
      <c r="I116" s="435"/>
      <c r="J116" s="46">
        <v>16</v>
      </c>
      <c r="K116" s="44">
        <v>1500</v>
      </c>
      <c r="L116" s="47">
        <v>93.75</v>
      </c>
      <c r="M116" s="424">
        <v>16</v>
      </c>
      <c r="N116" s="44">
        <f t="shared" si="76"/>
        <v>1366.1538461538469</v>
      </c>
      <c r="O116" s="47">
        <f t="shared" si="77"/>
        <v>85.384615384615429</v>
      </c>
      <c r="P116" s="48">
        <f t="shared" si="72"/>
        <v>0</v>
      </c>
      <c r="Q116" s="49">
        <f t="shared" si="73"/>
        <v>-8.3653846153845706</v>
      </c>
      <c r="R116" s="425">
        <f t="shared" si="74"/>
        <v>0.91076923076923122</v>
      </c>
      <c r="S116" s="495"/>
      <c r="T116" s="226">
        <v>0.84236111111111089</v>
      </c>
      <c r="U116" s="226">
        <v>0.87847222222222199</v>
      </c>
      <c r="V116" s="227">
        <v>7</v>
      </c>
      <c r="W116" s="418">
        <f t="shared" si="70"/>
        <v>51.999999999999972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-133.84615384615313</v>
      </c>
      <c r="AG116" s="125">
        <f t="shared" si="62"/>
        <v>0.91076923076923122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353</v>
      </c>
      <c r="E117" s="83"/>
      <c r="F117" s="343">
        <v>54.09</v>
      </c>
      <c r="G117" s="229">
        <v>2888</v>
      </c>
      <c r="H117" s="45">
        <f t="shared" si="75"/>
        <v>156211.92000000001</v>
      </c>
      <c r="I117" s="435"/>
      <c r="J117" s="46">
        <v>19</v>
      </c>
      <c r="K117" s="44">
        <v>1440</v>
      </c>
      <c r="L117" s="47">
        <v>75.78947368421052</v>
      </c>
      <c r="M117" s="424">
        <v>19</v>
      </c>
      <c r="N117" s="44">
        <f t="shared" si="76"/>
        <v>1332.9230769230767</v>
      </c>
      <c r="O117" s="47">
        <f t="shared" si="77"/>
        <v>70.153846153846146</v>
      </c>
      <c r="P117" s="48">
        <f t="shared" si="72"/>
        <v>0</v>
      </c>
      <c r="Q117" s="49">
        <f t="shared" si="73"/>
        <v>-5.6356275303643741</v>
      </c>
      <c r="R117" s="425">
        <f t="shared" si="74"/>
        <v>0.92564102564102557</v>
      </c>
      <c r="S117" s="495"/>
      <c r="T117" s="226">
        <v>0.89374999999999971</v>
      </c>
      <c r="U117" s="226">
        <v>0.9840277777777775</v>
      </c>
      <c r="V117" s="227">
        <v>22</v>
      </c>
      <c r="W117" s="418">
        <f t="shared" si="70"/>
        <v>130.00000000000003</v>
      </c>
      <c r="X117" s="216">
        <v>0.8833333333333333</v>
      </c>
      <c r="Y117" s="216">
        <v>0.8930555555555556</v>
      </c>
      <c r="Z117" s="217"/>
      <c r="AA117" s="217"/>
      <c r="AB117" s="447"/>
      <c r="AC117" s="447"/>
      <c r="AD117" s="221"/>
      <c r="AE117" s="221"/>
      <c r="AF117" s="48">
        <f t="shared" si="61"/>
        <v>-107.07692307692332</v>
      </c>
      <c r="AG117" s="125">
        <f t="shared" si="62"/>
        <v>0.92564102564102546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17.777777777777779</v>
      </c>
      <c r="K121" s="202">
        <v>1455.1111111111111</v>
      </c>
      <c r="L121" s="203">
        <v>82.377192982456151</v>
      </c>
      <c r="M121" s="202">
        <f t="shared" ref="M121:O121" si="78">AVERAGE(M109:M120)</f>
        <v>17.888888888888889</v>
      </c>
      <c r="N121" s="202">
        <f t="shared" si="78"/>
        <v>1296.9101460045467</v>
      </c>
      <c r="O121" s="203">
        <f t="shared" si="78"/>
        <v>73.12788799044921</v>
      </c>
      <c r="P121" s="48">
        <f t="shared" ref="P121:P130" si="79">M121-J121</f>
        <v>0.11111111111111072</v>
      </c>
      <c r="Q121" s="49">
        <f t="shared" ref="Q121:Q130" si="80">O121-L121</f>
        <v>-9.249304992006941</v>
      </c>
      <c r="R121" s="172">
        <f t="shared" ref="R121:R130" si="81">O121/L121</f>
        <v>0.88772007570133205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0</v>
      </c>
      <c r="AF121" s="48">
        <f>N121-K121</f>
        <v>-158.20096510656435</v>
      </c>
      <c r="AG121" s="125">
        <f>N121/K121</f>
        <v>0.89127911683269101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859</v>
      </c>
      <c r="H122" s="45">
        <f t="shared" ref="H122:H132" si="82">F122*G122</f>
        <v>54907.28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1288.4999999999995</v>
      </c>
      <c r="O122" s="237">
        <f t="shared" ref="O122:O130" si="84">N122/M122</f>
        <v>67.815789473684191</v>
      </c>
      <c r="P122" s="108">
        <f t="shared" si="79"/>
        <v>0</v>
      </c>
      <c r="Q122" s="182">
        <f t="shared" si="80"/>
        <v>-7.9736842105263293</v>
      </c>
      <c r="R122" s="109">
        <f t="shared" si="81"/>
        <v>0.89479166666666643</v>
      </c>
      <c r="S122" s="459">
        <f>R134</f>
        <v>0.90102889239316519</v>
      </c>
      <c r="T122" s="50">
        <v>0.5</v>
      </c>
      <c r="U122" s="50">
        <v>0.52777777777777779</v>
      </c>
      <c r="V122" s="227">
        <v>5</v>
      </c>
      <c r="W122" s="418">
        <f t="shared" si="70"/>
        <v>40.000000000000014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-151.50000000000045</v>
      </c>
      <c r="AG122" s="425">
        <f t="shared" si="62"/>
        <v>0.89479166666666632</v>
      </c>
      <c r="AH122" s="473">
        <f>AG134</f>
        <v>0.90193330955529538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1888.58</v>
      </c>
      <c r="H123" s="45">
        <f t="shared" si="82"/>
        <v>110802.9886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1348.9857142857138</v>
      </c>
      <c r="O123" s="86">
        <f t="shared" si="84"/>
        <v>70.99924812030072</v>
      </c>
      <c r="P123" s="54">
        <f t="shared" si="79"/>
        <v>0</v>
      </c>
      <c r="Q123" s="88">
        <f t="shared" si="80"/>
        <v>-4.7902255639098001</v>
      </c>
      <c r="R123" s="428">
        <f t="shared" si="81"/>
        <v>0.93679563492063456</v>
      </c>
      <c r="S123" s="459"/>
      <c r="T123" s="50">
        <v>0.53263888888888888</v>
      </c>
      <c r="U123" s="50">
        <v>0.59097222222222223</v>
      </c>
      <c r="V123" s="227">
        <v>7</v>
      </c>
      <c r="W123" s="418">
        <f t="shared" si="70"/>
        <v>84.000000000000028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-91.014285714286189</v>
      </c>
      <c r="AG123" s="425">
        <f t="shared" si="62"/>
        <v>0.93679563492063456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2208</v>
      </c>
      <c r="H124" s="45">
        <f t="shared" si="82"/>
        <v>131420.16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1273.8461538461545</v>
      </c>
      <c r="O124" s="237">
        <f t="shared" si="84"/>
        <v>60.659340659340693</v>
      </c>
      <c r="P124" s="108">
        <f t="shared" si="79"/>
        <v>0</v>
      </c>
      <c r="Q124" s="182">
        <f t="shared" si="80"/>
        <v>-5.2930402930402565</v>
      </c>
      <c r="R124" s="109">
        <f t="shared" si="81"/>
        <v>0.919744515412386</v>
      </c>
      <c r="S124" s="497"/>
      <c r="T124" s="50">
        <v>0.60694444444444451</v>
      </c>
      <c r="U124" s="50">
        <v>0.6791666666666667</v>
      </c>
      <c r="V124" s="227">
        <v>23</v>
      </c>
      <c r="W124" s="418">
        <f t="shared" si="70"/>
        <v>103.99999999999994</v>
      </c>
      <c r="X124" s="188">
        <v>0.59583333333333333</v>
      </c>
      <c r="Y124" s="188">
        <v>0.60555555555555551</v>
      </c>
      <c r="Z124" s="54"/>
      <c r="AA124" s="54"/>
      <c r="AB124" s="447"/>
      <c r="AC124" s="447"/>
      <c r="AD124" s="435"/>
      <c r="AE124" s="435"/>
      <c r="AF124" s="108">
        <f t="shared" si="61"/>
        <v>-111.15384615384551</v>
      </c>
      <c r="AG124" s="109">
        <f t="shared" si="62"/>
        <v>0.91974451541238589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1538</v>
      </c>
      <c r="H125" s="45">
        <f t="shared" si="82"/>
        <v>87343.02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1419.6923076923092</v>
      </c>
      <c r="O125" s="237">
        <f t="shared" si="84"/>
        <v>78.871794871794961</v>
      </c>
      <c r="P125" s="108">
        <f t="shared" si="79"/>
        <v>0</v>
      </c>
      <c r="Q125" s="182">
        <f t="shared" si="80"/>
        <v>-12.017094017093925</v>
      </c>
      <c r="R125" s="109">
        <f t="shared" si="81"/>
        <v>0.86778258416400322</v>
      </c>
      <c r="S125" s="497"/>
      <c r="T125" s="50">
        <v>0.71944444444444444</v>
      </c>
      <c r="U125" s="50">
        <v>0.76458333333333328</v>
      </c>
      <c r="V125" s="227">
        <v>5</v>
      </c>
      <c r="W125" s="418">
        <f t="shared" si="70"/>
        <v>64.999999999999929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-216.30769230769079</v>
      </c>
      <c r="AG125" s="425">
        <f t="shared" si="62"/>
        <v>0.86778258416400322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1231</v>
      </c>
      <c r="H126" s="45">
        <f t="shared" si="82"/>
        <v>70006.97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1448.2352941176478</v>
      </c>
      <c r="O126" s="86">
        <f t="shared" si="84"/>
        <v>80.457516339869315</v>
      </c>
      <c r="P126" s="54">
        <f t="shared" si="79"/>
        <v>0</v>
      </c>
      <c r="Q126" s="88">
        <f t="shared" si="80"/>
        <v>-10.431372549019571</v>
      </c>
      <c r="R126" s="428">
        <f t="shared" si="81"/>
        <v>0.88522939738242523</v>
      </c>
      <c r="S126" s="497"/>
      <c r="T126" s="50">
        <v>0.76944444444444438</v>
      </c>
      <c r="U126" s="50">
        <v>0.80486111111111103</v>
      </c>
      <c r="V126" s="227">
        <v>7</v>
      </c>
      <c r="W126" s="418">
        <f t="shared" si="70"/>
        <v>50.999999999999979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-187.76470588235225</v>
      </c>
      <c r="AG126" s="109">
        <f t="shared" si="62"/>
        <v>0.88522939738242523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1487</v>
      </c>
      <c r="H127" s="45">
        <f t="shared" si="82"/>
        <v>70781.2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1312.0588235294135</v>
      </c>
      <c r="O127" s="86">
        <f t="shared" si="84"/>
        <v>69.055727554179654</v>
      </c>
      <c r="P127" s="54">
        <f t="shared" si="79"/>
        <v>0</v>
      </c>
      <c r="Q127" s="88">
        <f t="shared" si="80"/>
        <v>-6.7337461300308661</v>
      </c>
      <c r="R127" s="428">
        <f t="shared" si="81"/>
        <v>0.91115196078431493</v>
      </c>
      <c r="S127" s="497"/>
      <c r="T127" s="50">
        <v>0.80972222222222212</v>
      </c>
      <c r="U127" s="50">
        <v>0.85694444444444429</v>
      </c>
      <c r="V127" s="421">
        <v>7</v>
      </c>
      <c r="W127" s="418">
        <f t="shared" si="70"/>
        <v>67.999999999999915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-127.94117647058647</v>
      </c>
      <c r="AG127" s="109">
        <f t="shared" si="62"/>
        <v>0.91115196078431493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1308</v>
      </c>
      <c r="H128" s="45">
        <f t="shared" si="82"/>
        <v>66276.36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1401.4285714285725</v>
      </c>
      <c r="O128" s="86">
        <f t="shared" si="84"/>
        <v>77.857142857142918</v>
      </c>
      <c r="P128" s="54">
        <f t="shared" si="79"/>
        <v>0</v>
      </c>
      <c r="Q128" s="88">
        <f t="shared" si="80"/>
        <v>-5.4761904761904105</v>
      </c>
      <c r="R128" s="428">
        <f t="shared" si="81"/>
        <v>0.93428571428571505</v>
      </c>
      <c r="S128" s="497"/>
      <c r="T128" s="50">
        <v>0.87291666666666656</v>
      </c>
      <c r="U128" s="50">
        <v>0.91180555555555542</v>
      </c>
      <c r="V128" s="421">
        <v>23</v>
      </c>
      <c r="W128" s="418">
        <f t="shared" si="70"/>
        <v>55.999999999999957</v>
      </c>
      <c r="X128" s="64">
        <v>0.86111111111111116</v>
      </c>
      <c r="Y128" s="64">
        <v>0.87222222222222223</v>
      </c>
      <c r="Z128" s="54"/>
      <c r="AA128" s="54"/>
      <c r="AB128" s="447"/>
      <c r="AC128" s="447"/>
      <c r="AD128" s="435">
        <v>1</v>
      </c>
      <c r="AE128" s="435"/>
      <c r="AF128" s="48">
        <f t="shared" si="61"/>
        <v>-98.571428571427532</v>
      </c>
      <c r="AG128" s="425">
        <f t="shared" si="62"/>
        <v>0.93428571428571494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1097</v>
      </c>
      <c r="H129" s="45">
        <f t="shared" si="82"/>
        <v>63812.490000000005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1430.8695652173915</v>
      </c>
      <c r="O129" s="86">
        <f t="shared" si="84"/>
        <v>89.429347826086968</v>
      </c>
      <c r="P129" s="54">
        <f t="shared" si="79"/>
        <v>0</v>
      </c>
      <c r="Q129" s="88">
        <f t="shared" si="80"/>
        <v>-12.820652173913032</v>
      </c>
      <c r="R129" s="428">
        <f t="shared" si="81"/>
        <v>0.87461464866588723</v>
      </c>
      <c r="S129" s="497"/>
      <c r="T129" s="50">
        <v>0.91666666666666652</v>
      </c>
      <c r="U129" s="50">
        <v>0.94861111111111096</v>
      </c>
      <c r="V129" s="421">
        <v>7</v>
      </c>
      <c r="W129" s="418">
        <f t="shared" si="70"/>
        <v>46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-205.13043478260852</v>
      </c>
      <c r="AG129" s="109">
        <f t="shared" si="62"/>
        <v>0.87461464866588723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1517</v>
      </c>
      <c r="H130" s="45">
        <f t="shared" si="82"/>
        <v>86924.099999999991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1300.285714285716</v>
      </c>
      <c r="O130" s="86">
        <f t="shared" si="84"/>
        <v>68.436090225564001</v>
      </c>
      <c r="P130" s="54">
        <f t="shared" si="79"/>
        <v>0</v>
      </c>
      <c r="Q130" s="88">
        <f t="shared" si="80"/>
        <v>-7.353383458646519</v>
      </c>
      <c r="R130" s="428">
        <f t="shared" si="81"/>
        <v>0.90297619047619171</v>
      </c>
      <c r="S130" s="497"/>
      <c r="T130" s="50">
        <v>0.9541666666666665</v>
      </c>
      <c r="U130" s="50">
        <v>1.0027777777777775</v>
      </c>
      <c r="V130" s="421">
        <v>8</v>
      </c>
      <c r="W130" s="418">
        <f t="shared" si="70"/>
        <v>69.999999999999915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-139.71428571428396</v>
      </c>
      <c r="AG130" s="109">
        <f t="shared" si="62"/>
        <v>0.90297619047619171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1358.2113493781021</v>
      </c>
      <c r="O134" s="243">
        <f t="shared" si="85"/>
        <v>73.731333103107048</v>
      </c>
      <c r="P134" s="51">
        <f t="shared" ref="P134:P142" si="86">M134-J134</f>
        <v>0</v>
      </c>
      <c r="Q134" s="139">
        <f t="shared" ref="Q134:Q142" si="87">O134-L134</f>
        <v>-8.0988209858189748</v>
      </c>
      <c r="R134" s="244">
        <f t="shared" ref="R134:R142" si="88">O134/L134</f>
        <v>0.90102889239316519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-147.6775395107868</v>
      </c>
      <c r="AG134" s="425">
        <f t="shared" si="62"/>
        <v>0.90193330955529538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1659</v>
      </c>
      <c r="H135" s="245">
        <f t="shared" ref="H135:H146" si="89">F135*G135</f>
        <v>89735.310000000012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2" si="90">G135/W135*60</f>
        <v>1382.4999999999991</v>
      </c>
      <c r="O135" s="115">
        <f t="shared" ref="O135:O142" si="91">N135/M135</f>
        <v>81.323529411764653</v>
      </c>
      <c r="P135" s="54">
        <f t="shared" si="86"/>
        <v>1</v>
      </c>
      <c r="Q135" s="88">
        <f t="shared" si="87"/>
        <v>-12.426470588235347</v>
      </c>
      <c r="R135" s="428">
        <f t="shared" si="88"/>
        <v>0.86745098039215629</v>
      </c>
      <c r="S135" s="495">
        <f>R147</f>
        <v>0.89572104964120902</v>
      </c>
      <c r="T135" s="246">
        <v>0.5</v>
      </c>
      <c r="U135" s="50">
        <v>0.55000000000000004</v>
      </c>
      <c r="V135" s="142">
        <v>5</v>
      </c>
      <c r="W135" s="247">
        <f t="shared" ref="W135:W147" si="92">(U135-T135)*24*60</f>
        <v>72.000000000000057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-117.50000000000091</v>
      </c>
      <c r="AG135" s="120">
        <f t="shared" si="62"/>
        <v>0.92166666666666608</v>
      </c>
      <c r="AH135" s="468">
        <f>AG147</f>
        <v>0.91215213628393166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1448.8000000000002</v>
      </c>
      <c r="H136" s="84">
        <f t="shared" si="89"/>
        <v>83646.468000000008</v>
      </c>
      <c r="I136" s="435"/>
      <c r="J136" s="46">
        <v>16</v>
      </c>
      <c r="K136" s="57">
        <v>1565</v>
      </c>
      <c r="L136" s="86">
        <v>97.8125</v>
      </c>
      <c r="M136" s="424">
        <v>16</v>
      </c>
      <c r="N136" s="57">
        <f t="shared" si="90"/>
        <v>1358.2500000000016</v>
      </c>
      <c r="O136" s="86">
        <f t="shared" si="91"/>
        <v>84.890625000000099</v>
      </c>
      <c r="P136" s="54">
        <f t="shared" si="86"/>
        <v>0</v>
      </c>
      <c r="Q136" s="88">
        <f t="shared" si="87"/>
        <v>-12.921874999999901</v>
      </c>
      <c r="R136" s="428">
        <f t="shared" si="88"/>
        <v>0.86789137380191794</v>
      </c>
      <c r="S136" s="495"/>
      <c r="T136" s="246">
        <v>0.55486111111111114</v>
      </c>
      <c r="U136" s="50">
        <v>0.59930555555555554</v>
      </c>
      <c r="V136" s="142">
        <v>7</v>
      </c>
      <c r="W136" s="247">
        <f t="shared" si="92"/>
        <v>63.999999999999929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-206.74999999999841</v>
      </c>
      <c r="AG136" s="125">
        <f t="shared" si="62"/>
        <v>0.86789137380191794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1472</v>
      </c>
      <c r="H137" s="84">
        <f t="shared" si="89"/>
        <v>78413.440000000002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1358.7692307692323</v>
      </c>
      <c r="O137" s="86">
        <f t="shared" si="91"/>
        <v>84.923076923077019</v>
      </c>
      <c r="P137" s="54">
        <f t="shared" si="86"/>
        <v>0</v>
      </c>
      <c r="Q137" s="88">
        <f t="shared" si="87"/>
        <v>-8.8269230769229807</v>
      </c>
      <c r="R137" s="428">
        <f t="shared" si="88"/>
        <v>0.90584615384615486</v>
      </c>
      <c r="S137" s="495"/>
      <c r="T137" s="50">
        <v>0.61527777777777781</v>
      </c>
      <c r="U137" s="50">
        <v>0.66041666666666665</v>
      </c>
      <c r="V137" s="249">
        <v>23</v>
      </c>
      <c r="W137" s="247">
        <f t="shared" si="92"/>
        <v>64.999999999999929</v>
      </c>
      <c r="X137" s="53">
        <v>0.60416666666666663</v>
      </c>
      <c r="Y137" s="53">
        <v>0.61458333333333337</v>
      </c>
      <c r="Z137" s="54"/>
      <c r="AA137" s="54"/>
      <c r="AB137" s="447"/>
      <c r="AC137" s="447"/>
      <c r="AD137" s="435"/>
      <c r="AE137" s="435"/>
      <c r="AF137" s="48">
        <f t="shared" si="61"/>
        <v>-141.23076923076769</v>
      </c>
      <c r="AG137" s="125">
        <f t="shared" si="62"/>
        <v>0.90584615384615486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1756</v>
      </c>
      <c r="H138" s="84">
        <f t="shared" si="89"/>
        <v>89520.87999999999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1333.6708860759486</v>
      </c>
      <c r="O138" s="86">
        <f t="shared" si="91"/>
        <v>66.683544303797433</v>
      </c>
      <c r="P138" s="54">
        <f t="shared" si="86"/>
        <v>0</v>
      </c>
      <c r="Q138" s="88">
        <f t="shared" si="87"/>
        <v>-5.3164556962025671</v>
      </c>
      <c r="R138" s="434">
        <f t="shared" si="88"/>
        <v>0.92616033755274207</v>
      </c>
      <c r="S138" s="495"/>
      <c r="T138" s="50">
        <v>0.70833333333333337</v>
      </c>
      <c r="U138" s="50">
        <v>0.76319444444444451</v>
      </c>
      <c r="V138" s="249">
        <v>5</v>
      </c>
      <c r="W138" s="247">
        <f t="shared" si="92"/>
        <v>79.000000000000043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-106.3291139240514</v>
      </c>
      <c r="AG138" s="125">
        <f t="shared" si="62"/>
        <v>0.92616033755274207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1147</v>
      </c>
      <c r="H139" s="84">
        <f t="shared" si="89"/>
        <v>58118.490000000005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1349.4117647058829</v>
      </c>
      <c r="O139" s="86">
        <f t="shared" si="91"/>
        <v>79.377162629757819</v>
      </c>
      <c r="P139" s="54">
        <f t="shared" si="86"/>
        <v>0</v>
      </c>
      <c r="Q139" s="88">
        <f t="shared" si="87"/>
        <v>-8.8581314878892385</v>
      </c>
      <c r="R139" s="428">
        <f t="shared" si="88"/>
        <v>0.89960784313725528</v>
      </c>
      <c r="S139" s="495"/>
      <c r="T139" s="50">
        <v>0.7680555555555556</v>
      </c>
      <c r="U139" s="50">
        <v>0.80347222222222225</v>
      </c>
      <c r="V139" s="250">
        <v>7</v>
      </c>
      <c r="W139" s="247">
        <f t="shared" si="92"/>
        <v>50.999999999999979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-150.58823529411711</v>
      </c>
      <c r="AG139" s="125">
        <f t="shared" si="62"/>
        <v>0.89960784313725528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2045</v>
      </c>
      <c r="H140" s="84">
        <f t="shared" si="89"/>
        <v>104131.40000000001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1333.695652173913</v>
      </c>
      <c r="O140" s="86">
        <f t="shared" si="91"/>
        <v>70.19450800915331</v>
      </c>
      <c r="P140" s="54">
        <f t="shared" si="86"/>
        <v>0</v>
      </c>
      <c r="Q140" s="88">
        <f t="shared" si="87"/>
        <v>-5.5949656750572103</v>
      </c>
      <c r="R140" s="428">
        <f t="shared" si="88"/>
        <v>0.92617753623188404</v>
      </c>
      <c r="S140" s="502"/>
      <c r="T140" s="63">
        <v>0.81874999999999998</v>
      </c>
      <c r="U140" s="252">
        <v>0.88263888888888886</v>
      </c>
      <c r="V140" s="253">
        <v>22</v>
      </c>
      <c r="W140" s="247">
        <f t="shared" si="92"/>
        <v>92</v>
      </c>
      <c r="X140" s="53">
        <v>0.80833333333333324</v>
      </c>
      <c r="Y140" s="53">
        <v>0.81805555555555554</v>
      </c>
      <c r="Z140" s="54"/>
      <c r="AA140" s="54"/>
      <c r="AB140" s="447"/>
      <c r="AC140" s="447"/>
      <c r="AD140" s="435">
        <v>1</v>
      </c>
      <c r="AE140" s="435"/>
      <c r="AF140" s="48">
        <f t="shared" si="61"/>
        <v>-106.304347826087</v>
      </c>
      <c r="AG140" s="125">
        <f t="shared" si="62"/>
        <v>0.92617753623188404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286</v>
      </c>
      <c r="E141" s="254"/>
      <c r="F141" s="343">
        <v>50.67</v>
      </c>
      <c r="G141" s="57">
        <v>929</v>
      </c>
      <c r="H141" s="84">
        <f t="shared" si="89"/>
        <v>47072.43</v>
      </c>
      <c r="I141" s="435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1327.1428571428569</v>
      </c>
      <c r="O141" s="86">
        <f t="shared" si="91"/>
        <v>78.067226890756288</v>
      </c>
      <c r="P141" s="54">
        <f t="shared" si="86"/>
        <v>0</v>
      </c>
      <c r="Q141" s="88">
        <f t="shared" si="87"/>
        <v>-6.6386554621848859</v>
      </c>
      <c r="R141" s="428">
        <f t="shared" si="88"/>
        <v>0.92162698412698396</v>
      </c>
      <c r="S141" s="502"/>
      <c r="T141" s="63">
        <v>0.88749999999999996</v>
      </c>
      <c r="U141" s="252">
        <v>0.91666666666666663</v>
      </c>
      <c r="V141" s="55">
        <v>7</v>
      </c>
      <c r="W141" s="247">
        <f t="shared" si="92"/>
        <v>42.000000000000014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-112.85714285714312</v>
      </c>
      <c r="AG141" s="125">
        <f t="shared" si="62"/>
        <v>0.92162698412698396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287</v>
      </c>
      <c r="E142" s="254"/>
      <c r="F142" s="343">
        <v>50.49</v>
      </c>
      <c r="G142" s="57">
        <v>1298</v>
      </c>
      <c r="H142" s="84">
        <f t="shared" si="89"/>
        <v>65536.02</v>
      </c>
      <c r="I142" s="435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1342.758620689656</v>
      </c>
      <c r="O142" s="86">
        <f t="shared" si="91"/>
        <v>89.517241379310406</v>
      </c>
      <c r="P142" s="54">
        <f t="shared" si="86"/>
        <v>1</v>
      </c>
      <c r="Q142" s="88">
        <f t="shared" si="87"/>
        <v>-13.339901477832456</v>
      </c>
      <c r="R142" s="428">
        <f t="shared" si="88"/>
        <v>0.87030651340996223</v>
      </c>
      <c r="S142" s="502"/>
      <c r="T142" s="63">
        <v>0.92222222222222217</v>
      </c>
      <c r="U142" s="252">
        <v>0.96249999999999991</v>
      </c>
      <c r="V142" s="55">
        <v>8</v>
      </c>
      <c r="W142" s="247">
        <f t="shared" si="92"/>
        <v>57.999999999999957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-97.241379310343973</v>
      </c>
      <c r="AG142" s="125">
        <f t="shared" si="62"/>
        <v>0.93247126436781669</v>
      </c>
      <c r="AH142" s="468"/>
    </row>
    <row r="143" spans="1:34" ht="19.149999999999999" customHeight="1">
      <c r="A143" s="500"/>
      <c r="B143" s="421">
        <v>0</v>
      </c>
      <c r="C143" s="255"/>
      <c r="D143" s="82"/>
      <c r="E143" s="83"/>
      <c r="F143" s="343" t="s">
        <v>109</v>
      </c>
      <c r="G143" s="57"/>
      <c r="H143" s="84">
        <f t="shared" si="89"/>
        <v>0</v>
      </c>
      <c r="I143" s="435"/>
      <c r="J143" s="87"/>
      <c r="K143" s="57"/>
      <c r="L143" s="86"/>
      <c r="M143" s="228"/>
      <c r="N143" s="57"/>
      <c r="O143" s="86"/>
      <c r="P143" s="54"/>
      <c r="Q143" s="88"/>
      <c r="R143" s="428"/>
      <c r="S143" s="502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0</v>
      </c>
      <c r="AG143" s="125" t="e">
        <f t="shared" si="62"/>
        <v>#DIV/0!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16.875</v>
      </c>
      <c r="K147" s="101">
        <v>1478.125</v>
      </c>
      <c r="L147" s="104">
        <v>88.612536626492712</v>
      </c>
      <c r="M147" s="242">
        <f t="shared" ref="M147:O147" si="93">AVERAGE(M135:M146)</f>
        <v>17.125</v>
      </c>
      <c r="N147" s="242">
        <f t="shared" si="93"/>
        <v>1348.2748764446865</v>
      </c>
      <c r="O147" s="243">
        <f t="shared" si="93"/>
        <v>79.372114318452134</v>
      </c>
      <c r="P147" s="51">
        <f t="shared" ref="P147:P154" si="94">M147-J147</f>
        <v>0.25</v>
      </c>
      <c r="Q147" s="139">
        <f t="shared" ref="Q147:Q154" si="95">O147-L147</f>
        <v>-9.2404223080405785</v>
      </c>
      <c r="R147" s="258">
        <f t="shared" ref="R147:R154" si="96">O147/L147</f>
        <v>0.89572104964120902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-129.85012355531353</v>
      </c>
      <c r="AG147" s="259">
        <f t="shared" si="62"/>
        <v>0.91215213628393166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2298.1</v>
      </c>
      <c r="H148" s="84">
        <f t="shared" ref="H148:H172" si="97">F148*G148</f>
        <v>84845.851999999999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1515.2307692307679</v>
      </c>
      <c r="O148" s="47">
        <f t="shared" ref="O148:O154" si="99">N148/M148</f>
        <v>126.26923076923066</v>
      </c>
      <c r="P148" s="48">
        <f t="shared" si="94"/>
        <v>0</v>
      </c>
      <c r="Q148" s="49">
        <f t="shared" si="95"/>
        <v>-40.397435897435997</v>
      </c>
      <c r="R148" s="425">
        <f t="shared" si="96"/>
        <v>0.75761538461538402</v>
      </c>
      <c r="S148" s="506">
        <f>R160</f>
        <v>0.86913267390182292</v>
      </c>
      <c r="T148" s="246">
        <v>0.45833333333333331</v>
      </c>
      <c r="U148" s="50">
        <v>0.52152777777777781</v>
      </c>
      <c r="V148" s="421">
        <v>5</v>
      </c>
      <c r="W148" s="418">
        <f>(U148-T148)*24*60</f>
        <v>91.000000000000071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-484.76923076923208</v>
      </c>
      <c r="AG148" s="125">
        <f t="shared" si="62"/>
        <v>0.75761538461538391</v>
      </c>
      <c r="AH148" s="468">
        <f>AG160</f>
        <v>0.83909477602500848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1119.2</v>
      </c>
      <c r="H149" s="84">
        <f t="shared" si="97"/>
        <v>29658.800000000003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1492.2666666666667</v>
      </c>
      <c r="O149" s="47">
        <f t="shared" si="99"/>
        <v>124.35555555555555</v>
      </c>
      <c r="P149" s="48">
        <f t="shared" si="94"/>
        <v>0</v>
      </c>
      <c r="Q149" s="49">
        <f t="shared" si="95"/>
        <v>-42.311111111111103</v>
      </c>
      <c r="R149" s="425">
        <f t="shared" si="96"/>
        <v>0.74613333333333332</v>
      </c>
      <c r="S149" s="507"/>
      <c r="T149" s="246">
        <v>0.52500000000000002</v>
      </c>
      <c r="U149" s="50">
        <v>0.55625000000000002</v>
      </c>
      <c r="V149" s="421">
        <v>5</v>
      </c>
      <c r="W149" s="418">
        <f t="shared" ref="W149:W159" si="100">(U149-T149)*24*60</f>
        <v>45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-507.73333333333335</v>
      </c>
      <c r="AG149" s="125">
        <f t="shared" si="62"/>
        <v>0.74613333333333332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169</v>
      </c>
      <c r="H150" s="84">
        <f t="shared" si="97"/>
        <v>9381.19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1267.5000000000045</v>
      </c>
      <c r="O150" s="47">
        <f t="shared" si="99"/>
        <v>105.62500000000038</v>
      </c>
      <c r="P150" s="48">
        <f t="shared" si="94"/>
        <v>0</v>
      </c>
      <c r="Q150" s="49">
        <f t="shared" si="95"/>
        <v>-19.374999999999616</v>
      </c>
      <c r="R150" s="425">
        <f t="shared" si="96"/>
        <v>0.84500000000000308</v>
      </c>
      <c r="S150" s="507"/>
      <c r="T150" s="246">
        <v>0.70833333333333337</v>
      </c>
      <c r="U150" s="50">
        <v>0.71388888888888891</v>
      </c>
      <c r="V150" s="421">
        <v>5</v>
      </c>
      <c r="W150" s="418">
        <f t="shared" si="100"/>
        <v>7.9999999999999716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-232.49999999999545</v>
      </c>
      <c r="AG150" s="125">
        <f t="shared" si="62"/>
        <v>0.84500000000000308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1313</v>
      </c>
      <c r="H151" s="84">
        <f t="shared" si="97"/>
        <v>37512.410000000003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1432.3636363636374</v>
      </c>
      <c r="O151" s="47">
        <f t="shared" si="99"/>
        <v>119.36363636363645</v>
      </c>
      <c r="P151" s="48">
        <f t="shared" si="94"/>
        <v>0</v>
      </c>
      <c r="Q151" s="49">
        <f t="shared" si="95"/>
        <v>-5.636363636363555</v>
      </c>
      <c r="R151" s="425">
        <f t="shared" si="96"/>
        <v>0.9549090909090916</v>
      </c>
      <c r="S151" s="507"/>
      <c r="T151" s="246">
        <v>0.71736111111111112</v>
      </c>
      <c r="U151" s="50">
        <v>0.75555555555555554</v>
      </c>
      <c r="V151" s="421">
        <v>5</v>
      </c>
      <c r="W151" s="418">
        <f t="shared" si="100"/>
        <v>54.999999999999964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-67.636363636362603</v>
      </c>
      <c r="AG151" s="125">
        <f t="shared" si="62"/>
        <v>0.9549090909090916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254</v>
      </c>
      <c r="H152" s="84">
        <f t="shared" si="97"/>
        <v>5186.68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1016.0000000000036</v>
      </c>
      <c r="O152" s="47">
        <f t="shared" si="99"/>
        <v>84.66666666666697</v>
      </c>
      <c r="P152" s="48">
        <f t="shared" si="94"/>
        <v>0</v>
      </c>
      <c r="Q152" s="49">
        <f t="shared" si="95"/>
        <v>-40.33333333333303</v>
      </c>
      <c r="R152" s="425">
        <f t="shared" si="96"/>
        <v>0.67733333333333579</v>
      </c>
      <c r="S152" s="507"/>
      <c r="T152" s="261">
        <v>0.75902777777777775</v>
      </c>
      <c r="U152" s="63">
        <v>0.76944444444444438</v>
      </c>
      <c r="V152" s="422">
        <v>5</v>
      </c>
      <c r="W152" s="418">
        <f t="shared" si="100"/>
        <v>14.999999999999947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-483.99999999999636</v>
      </c>
      <c r="AG152" s="125">
        <f t="shared" si="62"/>
        <v>0.67733333333333579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829</v>
      </c>
      <c r="H153" s="84">
        <f t="shared" si="97"/>
        <v>15684.680000000002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2072.4999999999936</v>
      </c>
      <c r="O153" s="47">
        <f t="shared" si="99"/>
        <v>414.49999999999875</v>
      </c>
      <c r="P153" s="48">
        <f t="shared" si="94"/>
        <v>0</v>
      </c>
      <c r="Q153" s="49">
        <f t="shared" si="95"/>
        <v>-25.500000000001251</v>
      </c>
      <c r="R153" s="425">
        <f t="shared" si="96"/>
        <v>0.94204545454545174</v>
      </c>
      <c r="S153" s="507"/>
      <c r="T153" s="261">
        <v>0.77291666666666659</v>
      </c>
      <c r="U153" s="63">
        <v>0.7895833333333333</v>
      </c>
      <c r="V153" s="422">
        <v>5</v>
      </c>
      <c r="W153" s="418">
        <f t="shared" si="100"/>
        <v>24.000000000000075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-127.50000000000637</v>
      </c>
      <c r="AG153" s="125">
        <f t="shared" si="62"/>
        <v>0.94204545454545163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879</v>
      </c>
      <c r="H154" s="84">
        <f t="shared" si="97"/>
        <v>15567.09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2028.4615384615333</v>
      </c>
      <c r="O154" s="47">
        <f t="shared" si="99"/>
        <v>405.69230769230666</v>
      </c>
      <c r="P154" s="48">
        <f t="shared" si="94"/>
        <v>0</v>
      </c>
      <c r="Q154" s="49">
        <f t="shared" si="95"/>
        <v>-34.307692307693344</v>
      </c>
      <c r="R154" s="425">
        <f t="shared" si="96"/>
        <v>0.92202797202796971</v>
      </c>
      <c r="S154" s="507"/>
      <c r="T154" s="261">
        <v>0.79305555555555551</v>
      </c>
      <c r="U154" s="63">
        <v>0.81111111111111112</v>
      </c>
      <c r="V154" s="422">
        <v>5</v>
      </c>
      <c r="W154" s="418">
        <f t="shared" si="100"/>
        <v>26.000000000000068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-171.53846153846666</v>
      </c>
      <c r="AG154" s="125">
        <f t="shared" si="62"/>
        <v>0.92202797202796971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1546.3318015318014</v>
      </c>
      <c r="O160" s="270">
        <f t="shared" si="101"/>
        <v>197.2103424353422</v>
      </c>
      <c r="P160" s="65">
        <f t="shared" ref="P160:P163" si="102">M160-J160</f>
        <v>0</v>
      </c>
      <c r="Q160" s="74">
        <f t="shared" ref="Q160:Q163" si="103">O160-L160</f>
        <v>-29.694419469419699</v>
      </c>
      <c r="R160" s="271">
        <f>O160/L160</f>
        <v>0.86913267390182292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-296.52534132534151</v>
      </c>
      <c r="AG160" s="129">
        <f t="shared" si="62"/>
        <v>0.83909477602500848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2265</v>
      </c>
      <c r="H161" s="84">
        <f t="shared" ref="H161:H170" si="104">F161*G161</f>
        <v>80022.45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9" si="105">G161/W161*60</f>
        <v>2059.090909090909</v>
      </c>
      <c r="O161" s="86">
        <f t="shared" ref="O161:O169" si="106">N161/M161</f>
        <v>171.59090909090909</v>
      </c>
      <c r="P161" s="54">
        <f t="shared" si="102"/>
        <v>0</v>
      </c>
      <c r="Q161" s="88">
        <f t="shared" si="103"/>
        <v>-4.9090909090909065</v>
      </c>
      <c r="R161" s="428">
        <f t="shared" ref="R161:R163" si="107">O161/L161</f>
        <v>0.97218645377285606</v>
      </c>
      <c r="S161" s="468">
        <f>R173</f>
        <v>0.90564000615185924</v>
      </c>
      <c r="T161" s="89">
        <v>0.16666666666666666</v>
      </c>
      <c r="U161" s="89">
        <v>0.21249999999999999</v>
      </c>
      <c r="V161" s="435">
        <v>5</v>
      </c>
      <c r="W161" s="90">
        <f t="shared" ref="W161:W172" si="108">(U161-T161)*24*60</f>
        <v>66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-58.909090909090992</v>
      </c>
      <c r="AG161" s="428">
        <f t="shared" si="62"/>
        <v>0.97218645377285595</v>
      </c>
      <c r="AH161" s="468">
        <f>AG173</f>
        <v>0.90873277889026161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2269.15</v>
      </c>
      <c r="H162" s="84">
        <f t="shared" si="104"/>
        <v>77673.004499999995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2127.3281249999995</v>
      </c>
      <c r="O162" s="86">
        <f t="shared" si="106"/>
        <v>163.64062499999997</v>
      </c>
      <c r="P162" s="54">
        <f t="shared" si="102"/>
        <v>0</v>
      </c>
      <c r="Q162" s="88">
        <f t="shared" si="103"/>
        <v>-9.4362980769230944</v>
      </c>
      <c r="R162" s="428">
        <f t="shared" si="107"/>
        <v>0.94547916666666654</v>
      </c>
      <c r="S162" s="468"/>
      <c r="T162" s="89">
        <v>0.21736111111111112</v>
      </c>
      <c r="U162" s="89">
        <v>0.26180555555555557</v>
      </c>
      <c r="V162" s="435">
        <v>7</v>
      </c>
      <c r="W162" s="90">
        <f t="shared" si="108"/>
        <v>64.000000000000014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-122.67187500000045</v>
      </c>
      <c r="AG162" s="428">
        <f t="shared" si="62"/>
        <v>0.94547916666666643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3286.4</v>
      </c>
      <c r="H163" s="84">
        <f t="shared" si="104"/>
        <v>117751.712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2166.8571428571427</v>
      </c>
      <c r="O163" s="86">
        <f t="shared" si="106"/>
        <v>196.98701298701297</v>
      </c>
      <c r="P163" s="54">
        <f t="shared" si="102"/>
        <v>0</v>
      </c>
      <c r="Q163" s="88">
        <f t="shared" si="103"/>
        <v>-7.5584415584415581</v>
      </c>
      <c r="R163" s="428">
        <f t="shared" si="107"/>
        <v>0.96304761904761904</v>
      </c>
      <c r="S163" s="468"/>
      <c r="T163" s="89">
        <v>0.27708333333333335</v>
      </c>
      <c r="U163" s="89">
        <v>0.34027777777777779</v>
      </c>
      <c r="V163" s="435">
        <v>22</v>
      </c>
      <c r="W163" s="90">
        <f t="shared" si="108"/>
        <v>91</v>
      </c>
      <c r="X163" s="96">
        <v>0.26666666666666666</v>
      </c>
      <c r="Y163" s="96">
        <v>0.27638888888888885</v>
      </c>
      <c r="Z163" s="54"/>
      <c r="AA163" s="54"/>
      <c r="AB163" s="447"/>
      <c r="AC163" s="447"/>
      <c r="AD163" s="435"/>
      <c r="AE163" s="435"/>
      <c r="AF163" s="54">
        <f t="shared" si="61"/>
        <v>-83.142857142857338</v>
      </c>
      <c r="AG163" s="428">
        <f t="shared" si="62"/>
        <v>0.96304761904761893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2225.6</v>
      </c>
      <c r="H164" s="84">
        <f t="shared" si="104"/>
        <v>76182.287999999986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2189.1147540983598</v>
      </c>
      <c r="O164" s="86">
        <f t="shared" si="106"/>
        <v>168.39344262295074</v>
      </c>
      <c r="P164" s="54">
        <f>M164-J164</f>
        <v>0</v>
      </c>
      <c r="Q164" s="88">
        <f>O164-L164</f>
        <v>-4.6834804539723223</v>
      </c>
      <c r="R164" s="428">
        <f>O164/L164</f>
        <v>0.97293989071038212</v>
      </c>
      <c r="S164" s="468"/>
      <c r="T164" s="89">
        <v>0.34513888888888888</v>
      </c>
      <c r="U164" s="89">
        <v>0.38750000000000001</v>
      </c>
      <c r="V164" s="435">
        <v>7</v>
      </c>
      <c r="W164" s="90">
        <f t="shared" si="108"/>
        <v>61.000000000000021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-60.885245901640246</v>
      </c>
      <c r="AG164" s="428">
        <f>N164/K164</f>
        <v>0.97293989071038212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1813.5</v>
      </c>
      <c r="H165" s="84">
        <f t="shared" si="104"/>
        <v>66029.534999999989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2418</v>
      </c>
      <c r="O165" s="86">
        <f t="shared" si="106"/>
        <v>241.8</v>
      </c>
      <c r="P165" s="54">
        <f t="shared" ref="P165" si="109">M165-J165</f>
        <v>0</v>
      </c>
      <c r="Q165" s="88">
        <f t="shared" ref="Q165" si="110">O165-L165</f>
        <v>-35.099999999999966</v>
      </c>
      <c r="R165" s="428">
        <f t="shared" ref="R165" si="111">O165/L165</f>
        <v>0.87323943661971837</v>
      </c>
      <c r="S165" s="468"/>
      <c r="T165" s="89">
        <v>0.39305555555555555</v>
      </c>
      <c r="U165" s="89">
        <v>0.42430555555555555</v>
      </c>
      <c r="V165" s="435">
        <v>8</v>
      </c>
      <c r="W165" s="90">
        <f t="shared" si="108"/>
        <v>45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-351</v>
      </c>
      <c r="AG165" s="428">
        <f>N165/K165</f>
        <v>0.87323943661971826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5440.5</v>
      </c>
      <c r="H166" s="84">
        <f t="shared" si="104"/>
        <v>198088.60499999998</v>
      </c>
      <c r="I166" s="435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2282.7272727272721</v>
      </c>
      <c r="O166" s="86">
        <f t="shared" si="106"/>
        <v>228.2727272727272</v>
      </c>
      <c r="P166" s="54">
        <f>M166-J166</f>
        <v>0</v>
      </c>
      <c r="Q166" s="88">
        <f>O166-L166</f>
        <v>-48.627272727272782</v>
      </c>
      <c r="R166" s="428">
        <f>O166/L166</f>
        <v>0.82438688072490873</v>
      </c>
      <c r="S166" s="468"/>
      <c r="T166" s="89">
        <v>0.46319444444444441</v>
      </c>
      <c r="U166" s="89">
        <v>0.5625</v>
      </c>
      <c r="V166" s="435">
        <v>3</v>
      </c>
      <c r="W166" s="90">
        <f t="shared" si="108"/>
        <v>143.00000000000006</v>
      </c>
      <c r="X166" s="96"/>
      <c r="Y166" s="96"/>
      <c r="Z166" s="54"/>
      <c r="AA166" s="54"/>
      <c r="AB166" s="447"/>
      <c r="AC166" s="447"/>
      <c r="AD166" s="435">
        <v>1</v>
      </c>
      <c r="AE166" s="435"/>
      <c r="AF166" s="54">
        <f>N166-K166</f>
        <v>-486.27272727272793</v>
      </c>
      <c r="AG166" s="428">
        <f>N166/K166</f>
        <v>0.82438688072490862</v>
      </c>
      <c r="AH166" s="468"/>
    </row>
    <row r="167" spans="1:36" ht="19.149999999999999" customHeight="1">
      <c r="A167" s="467"/>
      <c r="B167" s="121" t="s">
        <v>118</v>
      </c>
      <c r="C167" s="121"/>
      <c r="D167" s="251" t="s">
        <v>216</v>
      </c>
      <c r="E167" s="60"/>
      <c r="F167" s="349">
        <v>35.83</v>
      </c>
      <c r="G167" s="57">
        <v>1769.6</v>
      </c>
      <c r="H167" s="84">
        <f t="shared" si="104"/>
        <v>63404.767999999996</v>
      </c>
      <c r="I167" s="435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2003.3207547169823</v>
      </c>
      <c r="O167" s="86">
        <f t="shared" si="106"/>
        <v>182.12006861063475</v>
      </c>
      <c r="P167" s="54">
        <f t="shared" ref="P167:P169" si="112">M167-J167</f>
        <v>0</v>
      </c>
      <c r="Q167" s="88">
        <f t="shared" ref="Q167:Q169" si="113">O167-L167</f>
        <v>-22.425385934819786</v>
      </c>
      <c r="R167" s="428">
        <f t="shared" ref="R167:R169" si="114">O167/L167</f>
        <v>0.89036477987421436</v>
      </c>
      <c r="S167" s="468"/>
      <c r="T167" s="89">
        <v>0.57847222222222228</v>
      </c>
      <c r="U167" s="89">
        <v>0.61527777777777781</v>
      </c>
      <c r="V167" s="435">
        <v>23</v>
      </c>
      <c r="W167" s="90">
        <f t="shared" si="108"/>
        <v>52.999999999999972</v>
      </c>
      <c r="X167" s="96">
        <v>0.56666666666666665</v>
      </c>
      <c r="Y167" s="96">
        <v>0.57777777777777783</v>
      </c>
      <c r="Z167" s="54"/>
      <c r="AA167" s="54"/>
      <c r="AB167" s="447"/>
      <c r="AC167" s="447"/>
      <c r="AD167" s="435">
        <v>1</v>
      </c>
      <c r="AE167" s="435"/>
      <c r="AF167" s="54">
        <f t="shared" si="61"/>
        <v>-246.67924528301774</v>
      </c>
      <c r="AG167" s="428">
        <f t="shared" si="62"/>
        <v>0.89036477987421436</v>
      </c>
      <c r="AH167" s="468"/>
    </row>
    <row r="168" spans="1:36" ht="19.149999999999999" customHeight="1">
      <c r="A168" s="467"/>
      <c r="B168" s="121" t="s">
        <v>118</v>
      </c>
      <c r="C168" s="121"/>
      <c r="D168" s="251" t="s">
        <v>215</v>
      </c>
      <c r="E168" s="60"/>
      <c r="F168" s="349">
        <v>34.229999999999997</v>
      </c>
      <c r="G168" s="57">
        <v>1198.3999999999999</v>
      </c>
      <c r="H168" s="84">
        <f t="shared" si="104"/>
        <v>41021.231999999989</v>
      </c>
      <c r="I168" s="435">
        <v>1</v>
      </c>
      <c r="J168" s="87">
        <v>13</v>
      </c>
      <c r="K168" s="57">
        <v>2250</v>
      </c>
      <c r="L168" s="86">
        <v>173.07692307692307</v>
      </c>
      <c r="M168" s="87">
        <v>13</v>
      </c>
      <c r="N168" s="57">
        <f t="shared" si="105"/>
        <v>1997.3333333333314</v>
      </c>
      <c r="O168" s="86">
        <f t="shared" si="106"/>
        <v>153.64102564102549</v>
      </c>
      <c r="P168" s="54">
        <f t="shared" si="112"/>
        <v>0</v>
      </c>
      <c r="Q168" s="88">
        <f t="shared" si="113"/>
        <v>-19.435897435897573</v>
      </c>
      <c r="R168" s="428">
        <f t="shared" si="114"/>
        <v>0.88770370370370288</v>
      </c>
      <c r="S168" s="468"/>
      <c r="T168" s="89">
        <v>0.62013888888888891</v>
      </c>
      <c r="U168" s="89">
        <v>0.64513888888888893</v>
      </c>
      <c r="V168" s="435">
        <v>7</v>
      </c>
      <c r="W168" s="90">
        <f t="shared" si="108"/>
        <v>36.000000000000028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-252.66666666666856</v>
      </c>
      <c r="AG168" s="428">
        <f t="shared" si="62"/>
        <v>0.88770370370370288</v>
      </c>
      <c r="AH168" s="468"/>
    </row>
    <row r="169" spans="1:36" ht="19.149999999999999" customHeight="1">
      <c r="A169" s="467"/>
      <c r="B169" s="121" t="s">
        <v>118</v>
      </c>
      <c r="C169" s="121"/>
      <c r="D169" s="251" t="s">
        <v>299</v>
      </c>
      <c r="E169" s="60"/>
      <c r="F169" s="349">
        <v>34.229999999999997</v>
      </c>
      <c r="G169" s="57">
        <v>1221.8499999999999</v>
      </c>
      <c r="H169" s="84">
        <f t="shared" si="104"/>
        <v>41823.92549999999</v>
      </c>
      <c r="I169" s="435">
        <v>1</v>
      </c>
      <c r="J169" s="87">
        <v>13</v>
      </c>
      <c r="K169" s="57">
        <v>2250</v>
      </c>
      <c r="L169" s="86">
        <v>173.07692307692307</v>
      </c>
      <c r="M169" s="87">
        <v>13</v>
      </c>
      <c r="N169" s="57">
        <f t="shared" si="105"/>
        <v>1981.3783783783767</v>
      </c>
      <c r="O169" s="86">
        <f t="shared" si="106"/>
        <v>152.41372141372128</v>
      </c>
      <c r="P169" s="54">
        <f t="shared" si="112"/>
        <v>0</v>
      </c>
      <c r="Q169" s="88">
        <f t="shared" si="113"/>
        <v>-20.663201663201789</v>
      </c>
      <c r="R169" s="428">
        <f t="shared" si="114"/>
        <v>0.88061261261261192</v>
      </c>
      <c r="S169" s="468"/>
      <c r="T169" s="89">
        <v>0.65</v>
      </c>
      <c r="U169" s="89">
        <v>0.67569444444444449</v>
      </c>
      <c r="V169" s="435">
        <v>7</v>
      </c>
      <c r="W169" s="90">
        <f t="shared" si="108"/>
        <v>37.000000000000028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-268.62162162162326</v>
      </c>
      <c r="AG169" s="428">
        <f t="shared" si="62"/>
        <v>0.88061261261261192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11.777777777777779</v>
      </c>
      <c r="K173" s="101">
        <v>2350.6666666666665</v>
      </c>
      <c r="L173" s="104">
        <v>203.52206682206682</v>
      </c>
      <c r="M173" s="101">
        <f t="shared" ref="M173:O173" si="115">AVERAGE(M161:M172)</f>
        <v>11.777777777777779</v>
      </c>
      <c r="N173" s="101">
        <f t="shared" si="115"/>
        <v>2136.1278522447083</v>
      </c>
      <c r="O173" s="104">
        <f t="shared" si="115"/>
        <v>184.31772584877569</v>
      </c>
      <c r="P173" s="54">
        <f>M173-J173</f>
        <v>0</v>
      </c>
      <c r="Q173" s="88">
        <f>O173-L173</f>
        <v>-19.204340973291124</v>
      </c>
      <c r="R173" s="105">
        <f>O173/L173</f>
        <v>0.90564000615185924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2</v>
      </c>
      <c r="AE173" s="107">
        <f>SUM(AE161:AE172)</f>
        <v>0</v>
      </c>
      <c r="AF173" s="54">
        <f t="shared" si="61"/>
        <v>-214.53881442195825</v>
      </c>
      <c r="AG173" s="428">
        <f t="shared" si="62"/>
        <v>0.90873277889026161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 xr:uid="{00000000-0002-0000-29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362</v>
      </c>
      <c r="E3" s="583"/>
      <c r="F3" s="572" t="s">
        <v>3</v>
      </c>
      <c r="G3" s="533"/>
      <c r="H3" s="584">
        <v>255072.63</v>
      </c>
      <c r="I3" s="585"/>
      <c r="J3" s="572" t="s">
        <v>4</v>
      </c>
      <c r="K3" s="533"/>
      <c r="L3" s="577">
        <v>8464628.1815461107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383.55581937262616</v>
      </c>
      <c r="G6" s="574"/>
      <c r="H6" s="552">
        <f>AVERAGE(D13:P13,Q13)</f>
        <v>147.73057329984115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8</v>
      </c>
      <c r="Q6" s="541">
        <v>5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333.76441001592372</v>
      </c>
      <c r="G7" s="545"/>
      <c r="H7" s="546">
        <f>AVERAGE(D14:P14,Q14)</f>
        <v>134.97158091002453</v>
      </c>
      <c r="I7" s="547"/>
      <c r="J7" s="546">
        <f>AVERAGE(D31:E31,G31:H31)</f>
        <v>704.43732514286478</v>
      </c>
      <c r="K7" s="547"/>
      <c r="L7" s="548">
        <f>AVERAGE(K31:M31)</f>
        <v>767.23372567419892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0.90803081537300134</v>
      </c>
      <c r="G8" s="551"/>
      <c r="H8" s="550">
        <f>AVERAGE(D15:O15,P15:Q15)</f>
        <v>0.90765100146816968</v>
      </c>
      <c r="I8" s="551"/>
      <c r="J8" s="550">
        <f>AVERAGE(D32:E32,G32:H32)</f>
        <v>0.95102183750783009</v>
      </c>
      <c r="K8" s="551"/>
      <c r="L8" s="550">
        <f>AVERAGE(K32:M32)</f>
        <v>0.85248191741577661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117.28124641669534</v>
      </c>
      <c r="F13" s="19">
        <v>146.88054169036036</v>
      </c>
      <c r="G13" s="19">
        <v>314.44047619047615</v>
      </c>
      <c r="H13" s="19">
        <v>228.57142857142858</v>
      </c>
      <c r="I13" s="19">
        <v>87.578895768833846</v>
      </c>
      <c r="J13" s="19">
        <v>91.593032212885149</v>
      </c>
      <c r="K13" s="19">
        <v>106.33002986769755</v>
      </c>
      <c r="L13" s="19">
        <v>83.674342105263165</v>
      </c>
      <c r="M13" s="19">
        <v>81.830154088926022</v>
      </c>
      <c r="N13" s="19">
        <v>88.612536626492712</v>
      </c>
      <c r="O13" s="19">
        <v>226.9047619047619</v>
      </c>
      <c r="P13" s="19">
        <v>203.52206682206682</v>
      </c>
      <c r="Q13" s="21">
        <v>150</v>
      </c>
    </row>
    <row r="14" spans="2:17" ht="39.950000000000003" customHeight="1">
      <c r="B14" s="525"/>
      <c r="C14" s="14" t="s">
        <v>42</v>
      </c>
      <c r="D14" s="19">
        <v>126.26620606174932</v>
      </c>
      <c r="E14" s="19">
        <v>99.274769389185963</v>
      </c>
      <c r="F14" s="19">
        <v>130.83648469075803</v>
      </c>
      <c r="G14" s="19">
        <v>285.73128529511564</v>
      </c>
      <c r="H14" s="19">
        <v>220.92498232234703</v>
      </c>
      <c r="I14" s="19">
        <v>77.252074652983339</v>
      </c>
      <c r="J14" s="19">
        <v>77.506084247139398</v>
      </c>
      <c r="K14" s="19">
        <v>94.004005495086204</v>
      </c>
      <c r="L14" s="19">
        <v>77.253645641042894</v>
      </c>
      <c r="M14" s="19">
        <v>73.606094172548637</v>
      </c>
      <c r="N14" s="19">
        <v>79.957271645896128</v>
      </c>
      <c r="O14" s="19">
        <v>199.45983725552409</v>
      </c>
      <c r="P14" s="19">
        <v>190.6111379027131</v>
      </c>
      <c r="Q14" s="9">
        <v>156.91825396825394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0.89545093796775821</v>
      </c>
      <c r="E15" s="10">
        <f t="shared" si="0"/>
        <v>0.8464675506301057</v>
      </c>
      <c r="F15" s="10">
        <f t="shared" si="0"/>
        <v>0.89076798863238882</v>
      </c>
      <c r="G15" s="10">
        <f t="shared" si="0"/>
        <v>0.90869753397151842</v>
      </c>
      <c r="H15" s="10">
        <f t="shared" si="0"/>
        <v>0.96654679766026819</v>
      </c>
      <c r="I15" s="10">
        <f t="shared" si="0"/>
        <v>0.88208550672860331</v>
      </c>
      <c r="J15" s="10">
        <f t="shared" si="0"/>
        <v>0.84620065931430077</v>
      </c>
      <c r="K15" s="10">
        <f t="shared" si="0"/>
        <v>0.88407767412509752</v>
      </c>
      <c r="L15" s="10">
        <f t="shared" si="0"/>
        <v>0.92326564747718043</v>
      </c>
      <c r="M15" s="10">
        <f t="shared" si="0"/>
        <v>0.89949841830384214</v>
      </c>
      <c r="N15" s="10">
        <f t="shared" si="0"/>
        <v>0.90232459976764845</v>
      </c>
      <c r="O15" s="10">
        <f t="shared" si="0"/>
        <v>0.87904650207051549</v>
      </c>
      <c r="P15" s="362">
        <f t="shared" si="0"/>
        <v>0.93656251078345543</v>
      </c>
      <c r="Q15" s="11">
        <f t="shared" si="0"/>
        <v>1.046121693121693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9" customHeight="1">
      <c r="B17" s="528"/>
      <c r="C17" s="360" t="s">
        <v>46</v>
      </c>
      <c r="D17" s="12">
        <v>0.63472222222222219</v>
      </c>
      <c r="E17" s="12">
        <v>0.5756944444444444</v>
      </c>
      <c r="F17" s="12">
        <v>0.53194444444444444</v>
      </c>
      <c r="G17" s="12">
        <v>0.68402777777777768</v>
      </c>
      <c r="H17" s="12">
        <v>0.67847222222222225</v>
      </c>
      <c r="I17" s="12">
        <v>0.65694444444444433</v>
      </c>
      <c r="J17" s="12">
        <v>0.78611111111111087</v>
      </c>
      <c r="K17" s="12">
        <v>0.72222222222222188</v>
      </c>
      <c r="L17" s="12">
        <v>0.95208333333333328</v>
      </c>
      <c r="M17" s="12">
        <v>0.97499999999999987</v>
      </c>
      <c r="N17" s="12">
        <v>0.94166666666666676</v>
      </c>
      <c r="O17" s="22">
        <v>0.80833333333333324</v>
      </c>
      <c r="P17" s="12">
        <v>0.62708333333333321</v>
      </c>
      <c r="Q17" s="363">
        <v>0.54861111111111105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 t="s">
        <v>49</v>
      </c>
      <c r="F20" s="365" t="s">
        <v>49</v>
      </c>
      <c r="G20" s="365" t="s">
        <v>49</v>
      </c>
      <c r="H20" s="365" t="s">
        <v>49</v>
      </c>
      <c r="I20" s="365" t="s">
        <v>49</v>
      </c>
      <c r="J20" s="365">
        <v>2</v>
      </c>
      <c r="K20" s="365">
        <v>1</v>
      </c>
      <c r="L20" s="365">
        <v>2</v>
      </c>
      <c r="M20" s="365" t="s">
        <v>49</v>
      </c>
      <c r="N20" s="365">
        <v>1</v>
      </c>
      <c r="O20" s="365" t="s">
        <v>49</v>
      </c>
      <c r="P20" s="365">
        <v>1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 t="s">
        <v>49</v>
      </c>
      <c r="G21" s="365">
        <v>1</v>
      </c>
      <c r="H21" s="365" t="s">
        <v>49</v>
      </c>
      <c r="I21" s="365" t="s">
        <v>49</v>
      </c>
      <c r="J21" s="365">
        <v>1</v>
      </c>
      <c r="K21" s="365">
        <v>1</v>
      </c>
      <c r="L21" s="365" t="s">
        <v>49</v>
      </c>
      <c r="M21" s="365">
        <v>1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18.5</v>
      </c>
      <c r="E22" s="367">
        <v>17.166666666666668</v>
      </c>
      <c r="F22" s="367">
        <v>16</v>
      </c>
      <c r="G22" s="367">
        <v>6.125</v>
      </c>
      <c r="H22" s="367">
        <v>6.6</v>
      </c>
      <c r="I22" s="367">
        <v>17.399999999999999</v>
      </c>
      <c r="J22" s="367">
        <v>17.833333333333332</v>
      </c>
      <c r="K22" s="367">
        <v>16.888888888888889</v>
      </c>
      <c r="L22" s="367">
        <v>17.375</v>
      </c>
      <c r="M22" s="367">
        <v>18.555555555555557</v>
      </c>
      <c r="N22" s="367">
        <v>17</v>
      </c>
      <c r="O22" s="367">
        <v>10</v>
      </c>
      <c r="P22" s="367">
        <v>11.777777777777779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171.81606227106221</v>
      </c>
      <c r="E31" s="8">
        <v>823.47634180790953</v>
      </c>
      <c r="F31" s="8">
        <v>0</v>
      </c>
      <c r="G31" s="8">
        <v>882.71768707482931</v>
      </c>
      <c r="H31" s="376">
        <v>939.73920941765789</v>
      </c>
      <c r="I31" s="375">
        <v>0</v>
      </c>
      <c r="J31" s="8">
        <v>0</v>
      </c>
      <c r="K31" s="8">
        <v>584.44761904762015</v>
      </c>
      <c r="L31" s="8">
        <v>807.28757157580355</v>
      </c>
      <c r="M31" s="376">
        <v>909.96598639917318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0.78098210123210099</v>
      </c>
      <c r="E32" s="10">
        <f t="shared" si="1"/>
        <v>0.99815314158534485</v>
      </c>
      <c r="F32" s="10">
        <f t="shared" si="1"/>
        <v>0</v>
      </c>
      <c r="G32" s="10">
        <f t="shared" si="1"/>
        <v>0.98079743008314368</v>
      </c>
      <c r="H32" s="10">
        <f t="shared" si="1"/>
        <v>1.0441546771307311</v>
      </c>
      <c r="I32" s="375">
        <f t="shared" si="1"/>
        <v>0</v>
      </c>
      <c r="J32" s="10">
        <f t="shared" si="1"/>
        <v>0</v>
      </c>
      <c r="K32" s="10">
        <f t="shared" si="1"/>
        <v>0.64938624338624462</v>
      </c>
      <c r="L32" s="10">
        <f t="shared" si="1"/>
        <v>0.89698619063978169</v>
      </c>
      <c r="M32" s="11">
        <f t="shared" si="1"/>
        <v>1.0110733182213034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2853.333333333318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2.0833333333333332E-2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0.38541666666666669</v>
      </c>
      <c r="E34" s="12">
        <v>0.36458333333333331</v>
      </c>
      <c r="F34" s="12">
        <v>0</v>
      </c>
      <c r="G34" s="12">
        <v>1047.6190476190434</v>
      </c>
      <c r="H34" s="363">
        <v>0.50624999999999998</v>
      </c>
      <c r="I34" s="23">
        <v>0</v>
      </c>
      <c r="J34" s="12">
        <v>0</v>
      </c>
      <c r="K34" s="12">
        <v>0.82291666666666663</v>
      </c>
      <c r="L34" s="12">
        <v>46219.072916666664</v>
      </c>
      <c r="M34" s="13">
        <v>46219.006944444445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2A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4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theme="8" tint="0.79998168889431442"/>
    <pageSetUpPr fitToPage="1"/>
  </sheetPr>
  <dimension ref="A1:R126"/>
  <sheetViews>
    <sheetView topLeftCell="A11" zoomScale="70" zoomScaleNormal="70" workbookViewId="0">
      <selection activeCell="J21" sqref="J21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79369</v>
      </c>
      <c r="F1" s="278" t="s">
        <v>4</v>
      </c>
      <c r="G1" s="279">
        <f>SUM(H5:H124)</f>
        <v>1493962.3735064932</v>
      </c>
      <c r="H1" s="280" t="s">
        <v>80</v>
      </c>
      <c r="I1" s="281">
        <f>+J16+J64+J24+J38+J51+J81+J100+J91+J57+J124+J111</f>
        <v>43.107142857142854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363</v>
      </c>
      <c r="B2" s="634"/>
      <c r="C2" s="283"/>
      <c r="D2" s="409" t="s">
        <v>84</v>
      </c>
      <c r="E2" s="284">
        <f>AVERAGE(L16,L24,L38,L51,L100,L111,L91)</f>
        <v>508.78916973412987</v>
      </c>
      <c r="F2" s="285" t="s">
        <v>85</v>
      </c>
      <c r="G2" s="286">
        <f>G1/E1</f>
        <v>18.822996050176936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813</v>
      </c>
      <c r="H5" s="291">
        <f>F5*G5</f>
        <v>20845.32</v>
      </c>
      <c r="I5" s="412"/>
      <c r="J5" s="292">
        <v>10</v>
      </c>
      <c r="K5" s="293">
        <f t="shared" ref="K5:K7" si="0">G5/P5*60</f>
        <v>1625.999999999997</v>
      </c>
      <c r="L5" s="294">
        <f t="shared" ref="L5:L7" si="1">K5/J5</f>
        <v>162.59999999999971</v>
      </c>
      <c r="M5" s="295">
        <v>0.42708333333333331</v>
      </c>
      <c r="N5" s="295">
        <v>0.44791666666666669</v>
      </c>
      <c r="O5" s="289">
        <v>5</v>
      </c>
      <c r="P5" s="415">
        <f t="shared" ref="P5:P7" si="2">(N5-M5)*24*60</f>
        <v>30.000000000000053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2094</v>
      </c>
      <c r="H6" s="291">
        <f t="shared" ref="H6:H15" si="3">F6*G6</f>
        <v>62505.9</v>
      </c>
      <c r="I6" s="412"/>
      <c r="J6" s="292">
        <v>12</v>
      </c>
      <c r="K6" s="293">
        <f t="shared" si="0"/>
        <v>1794.8571428571433</v>
      </c>
      <c r="L6" s="294">
        <f t="shared" si="1"/>
        <v>149.57142857142861</v>
      </c>
      <c r="M6" s="295">
        <v>0.4513888888888889</v>
      </c>
      <c r="N6" s="295">
        <v>0.5</v>
      </c>
      <c r="O6" s="289">
        <v>5</v>
      </c>
      <c r="P6" s="415">
        <f t="shared" si="2"/>
        <v>69.999999999999986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1903</v>
      </c>
      <c r="H7" s="291">
        <f t="shared" si="3"/>
        <v>56176.56</v>
      </c>
      <c r="I7" s="412"/>
      <c r="J7" s="292">
        <v>12</v>
      </c>
      <c r="K7" s="293">
        <f t="shared" si="0"/>
        <v>1903.0000000000018</v>
      </c>
      <c r="L7" s="294">
        <f t="shared" si="1"/>
        <v>158.58333333333348</v>
      </c>
      <c r="M7" s="295">
        <v>0.50694444444444442</v>
      </c>
      <c r="N7" s="295">
        <v>0.54861111111111105</v>
      </c>
      <c r="O7" s="289">
        <v>5</v>
      </c>
      <c r="P7" s="415">
        <f t="shared" si="2"/>
        <v>59.999999999999943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1774.6190476190475</v>
      </c>
      <c r="L16" s="303">
        <f>AVERAGE(L5:L15)</f>
        <v>156.91825396825394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2094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1570.5000000000009</v>
      </c>
      <c r="L17" s="294">
        <f>K17/J17</f>
        <v>174.50000000000011</v>
      </c>
      <c r="M17" s="295">
        <v>0.17361111111111113</v>
      </c>
      <c r="N17" s="295">
        <v>0.22916666666666666</v>
      </c>
      <c r="O17" s="289">
        <v>10</v>
      </c>
      <c r="P17" s="415">
        <f>(N17-M17)*24*60</f>
        <v>79.999999999999957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1903</v>
      </c>
      <c r="H18" s="291">
        <f t="shared" si="4"/>
        <v>0</v>
      </c>
      <c r="I18" s="412"/>
      <c r="J18" s="292">
        <v>9</v>
      </c>
      <c r="K18" s="293">
        <f t="shared" si="5"/>
        <v>1631.1428571428567</v>
      </c>
      <c r="L18" s="294">
        <f t="shared" ref="L18:L20" si="6">K18/J18</f>
        <v>181.23809523809518</v>
      </c>
      <c r="M18" s="295">
        <v>0.23263888888888887</v>
      </c>
      <c r="N18" s="295">
        <v>0.28125</v>
      </c>
      <c r="O18" s="289">
        <v>5</v>
      </c>
      <c r="P18" s="415">
        <f t="shared" ref="P18:P20" si="7">(N18-M18)*24*60</f>
        <v>70.000000000000028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2469</v>
      </c>
      <c r="H19" s="291">
        <f t="shared" si="4"/>
        <v>48466.47</v>
      </c>
      <c r="I19" s="412"/>
      <c r="J19" s="292">
        <v>15</v>
      </c>
      <c r="K19" s="293">
        <f t="shared" si="5"/>
        <v>1975.1999999999985</v>
      </c>
      <c r="L19" s="294">
        <f t="shared" si="6"/>
        <v>131.67999999999989</v>
      </c>
      <c r="M19" s="295">
        <v>0.28472222222222221</v>
      </c>
      <c r="N19" s="295">
        <v>0.33680555555555558</v>
      </c>
      <c r="O19" s="289">
        <v>5</v>
      </c>
      <c r="P19" s="415">
        <f t="shared" si="7"/>
        <v>75.000000000000057</v>
      </c>
      <c r="Q19" s="296">
        <v>0.33680555555555558</v>
      </c>
      <c r="R19" s="296">
        <v>0.37847222222222227</v>
      </c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2165</v>
      </c>
      <c r="H20" s="291">
        <f t="shared" si="4"/>
        <v>78914.25</v>
      </c>
      <c r="I20" s="412"/>
      <c r="J20" s="292">
        <v>10</v>
      </c>
      <c r="K20" s="293">
        <f t="shared" si="5"/>
        <v>1998.4615384615358</v>
      </c>
      <c r="L20" s="294">
        <f t="shared" si="6"/>
        <v>199.84615384615358</v>
      </c>
      <c r="M20" s="295">
        <v>0.34027777777777773</v>
      </c>
      <c r="N20" s="295">
        <v>0.38541666666666669</v>
      </c>
      <c r="O20" s="289">
        <v>5</v>
      </c>
      <c r="P20" s="415">
        <f t="shared" si="7"/>
        <v>65.000000000000085</v>
      </c>
      <c r="Q20" s="296"/>
      <c r="R20" s="296"/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1793.8260989010978</v>
      </c>
      <c r="L24" s="303">
        <f>AVERAGE(L17:L23)</f>
        <v>171.81606227106221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1493</v>
      </c>
      <c r="H25" s="291">
        <f t="shared" ref="H25:H37" si="8">F25*G25</f>
        <v>27665.29</v>
      </c>
      <c r="I25" s="412"/>
      <c r="J25" s="292">
        <v>3</v>
      </c>
      <c r="K25" s="293">
        <f t="shared" ref="K25:K28" si="9">G25/P25*60</f>
        <v>2799.3749999999964</v>
      </c>
      <c r="L25" s="294">
        <f t="shared" ref="L25:L28" si="10">K25/J25</f>
        <v>933.12499999999875</v>
      </c>
      <c r="M25" s="295">
        <v>0.18055555555555555</v>
      </c>
      <c r="N25" s="295">
        <v>0.20277777777777781</v>
      </c>
      <c r="O25" s="289">
        <v>20</v>
      </c>
      <c r="P25" s="415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718</v>
      </c>
      <c r="H26" s="291">
        <f t="shared" si="8"/>
        <v>10791.539999999999</v>
      </c>
      <c r="I26" s="412"/>
      <c r="J26" s="292">
        <v>4</v>
      </c>
      <c r="K26" s="293">
        <f t="shared" si="9"/>
        <v>2692.5000000000095</v>
      </c>
      <c r="L26" s="294">
        <f t="shared" si="10"/>
        <v>673.12500000000239</v>
      </c>
      <c r="M26" s="295">
        <v>0.26180555555555557</v>
      </c>
      <c r="N26" s="295">
        <v>0.27291666666666664</v>
      </c>
      <c r="O26" s="289">
        <v>25</v>
      </c>
      <c r="P26" s="415">
        <f>(N26-M26)*24*60</f>
        <v>15.999999999999943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2731</v>
      </c>
      <c r="H27" s="291">
        <f t="shared" si="8"/>
        <v>49649.58</v>
      </c>
      <c r="I27" s="412"/>
      <c r="J27" s="292">
        <v>4</v>
      </c>
      <c r="K27" s="293">
        <f t="shared" si="9"/>
        <v>2777.2881355932191</v>
      </c>
      <c r="L27" s="294">
        <f t="shared" si="10"/>
        <v>694.32203389830477</v>
      </c>
      <c r="M27" s="295">
        <v>0.28680555555555554</v>
      </c>
      <c r="N27" s="295">
        <v>0.32777777777777778</v>
      </c>
      <c r="O27" s="289">
        <v>20</v>
      </c>
      <c r="P27" s="415">
        <f t="shared" ref="P27:P28" si="11">(N27-M27)*24*60</f>
        <v>59.000000000000028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1639</v>
      </c>
      <c r="H28" s="291">
        <f t="shared" si="8"/>
        <v>40860.269999999997</v>
      </c>
      <c r="I28" s="412"/>
      <c r="J28" s="292">
        <v>3</v>
      </c>
      <c r="K28" s="293">
        <f t="shared" si="9"/>
        <v>2979.9999999999959</v>
      </c>
      <c r="L28" s="294">
        <f t="shared" si="10"/>
        <v>993.33333333333201</v>
      </c>
      <c r="M28" s="295">
        <v>0.34166666666666662</v>
      </c>
      <c r="N28" s="295">
        <v>0.36458333333333331</v>
      </c>
      <c r="O28" s="289">
        <v>20</v>
      </c>
      <c r="P28" s="415">
        <f t="shared" si="11"/>
        <v>33.000000000000043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2812.2907838983051</v>
      </c>
      <c r="L38" s="303">
        <f>AVERAGE(L25:L37)</f>
        <v>823.47634180790953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837</v>
      </c>
      <c r="H52" s="291">
        <f>F52*G52</f>
        <v>15216.66</v>
      </c>
      <c r="I52" s="412"/>
      <c r="J52" s="292">
        <v>3</v>
      </c>
      <c r="K52" s="293">
        <f>G52/P52*60</f>
        <v>3138.7499999999959</v>
      </c>
      <c r="L52" s="294">
        <f>K52/J52</f>
        <v>1046.2499999999986</v>
      </c>
      <c r="M52" s="295">
        <v>0.30555555555555552</v>
      </c>
      <c r="N52" s="295">
        <v>0.31666666666666665</v>
      </c>
      <c r="O52" s="293">
        <v>20</v>
      </c>
      <c r="P52" s="415">
        <f>(N52-M52)*24*60</f>
        <v>16.000000000000021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519</v>
      </c>
      <c r="H53" s="291">
        <f t="shared" ref="H53:H116" si="13">F53*G53</f>
        <v>12990.57</v>
      </c>
      <c r="I53" s="412"/>
      <c r="J53" s="292">
        <v>4</v>
      </c>
      <c r="K53" s="293">
        <f t="shared" ref="K53:K58" si="14">G53/P53*60</f>
        <v>3114.0000000000109</v>
      </c>
      <c r="L53" s="294">
        <f t="shared" ref="L53:L58" si="15">K53/J53</f>
        <v>778.50000000000273</v>
      </c>
      <c r="M53" s="295">
        <v>0.33055555555555555</v>
      </c>
      <c r="N53" s="295">
        <v>0.33749999999999997</v>
      </c>
      <c r="O53" s="293">
        <v>20</v>
      </c>
      <c r="P53" s="415">
        <f t="shared" ref="P53:P58" si="16">(N53-M53)*24*60</f>
        <v>9.9999999999999645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708</v>
      </c>
      <c r="H54" s="291">
        <f t="shared" si="13"/>
        <v>17572.560000000001</v>
      </c>
      <c r="I54" s="412"/>
      <c r="J54" s="292">
        <v>4</v>
      </c>
      <c r="K54" s="293">
        <f t="shared" si="14"/>
        <v>3034.2857142857251</v>
      </c>
      <c r="L54" s="294">
        <f t="shared" si="15"/>
        <v>758.57142857143128</v>
      </c>
      <c r="M54" s="295">
        <v>0.35138888888888892</v>
      </c>
      <c r="N54" s="295">
        <v>0.3611111111111111</v>
      </c>
      <c r="O54" s="293">
        <v>20</v>
      </c>
      <c r="P54" s="415">
        <f t="shared" si="16"/>
        <v>13.99999999999995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428</v>
      </c>
      <c r="H55" s="291">
        <f t="shared" si="13"/>
        <v>10152.16</v>
      </c>
      <c r="I55" s="412"/>
      <c r="J55" s="292">
        <v>4</v>
      </c>
      <c r="K55" s="293">
        <f t="shared" si="14"/>
        <v>2853.333333333318</v>
      </c>
      <c r="L55" s="294">
        <f t="shared" si="15"/>
        <v>713.33333333332951</v>
      </c>
      <c r="M55" s="295">
        <v>0.375</v>
      </c>
      <c r="N55" s="295">
        <v>0.38125000000000003</v>
      </c>
      <c r="O55" s="293">
        <v>20</v>
      </c>
      <c r="P55" s="415">
        <f t="shared" si="16"/>
        <v>9.000000000000048</v>
      </c>
      <c r="Q55" s="296">
        <v>0.38125000000000003</v>
      </c>
      <c r="R55" s="296">
        <v>0.42291666666666666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1053</v>
      </c>
      <c r="H56" s="291">
        <f t="shared" si="13"/>
        <v>31590</v>
      </c>
      <c r="I56" s="412"/>
      <c r="J56" s="292">
        <v>4</v>
      </c>
      <c r="K56" s="293">
        <f t="shared" si="14"/>
        <v>3158.9999999999991</v>
      </c>
      <c r="L56" s="294">
        <f t="shared" si="15"/>
        <v>789.74999999999977</v>
      </c>
      <c r="M56" s="295">
        <v>0.44027777777777777</v>
      </c>
      <c r="N56" s="295">
        <v>0.45416666666666666</v>
      </c>
      <c r="O56" s="293">
        <v>25</v>
      </c>
      <c r="P56" s="415">
        <f t="shared" si="16"/>
        <v>20.000000000000007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1100</v>
      </c>
      <c r="H57" s="291">
        <f t="shared" si="13"/>
        <v>22792</v>
      </c>
      <c r="I57" s="412"/>
      <c r="J57" s="292">
        <v>3</v>
      </c>
      <c r="K57" s="293">
        <f t="shared" si="14"/>
        <v>3142.8571428571299</v>
      </c>
      <c r="L57" s="294">
        <f t="shared" si="15"/>
        <v>1047.6190476190434</v>
      </c>
      <c r="M57" s="295">
        <v>0.4680555555555555</v>
      </c>
      <c r="N57" s="295">
        <v>0.4826388888888889</v>
      </c>
      <c r="O57" s="293">
        <v>20</v>
      </c>
      <c r="P57" s="415">
        <f t="shared" si="16"/>
        <v>21.000000000000085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1463</v>
      </c>
      <c r="H58" s="291">
        <f t="shared" si="13"/>
        <v>24973.41</v>
      </c>
      <c r="I58" s="412"/>
      <c r="J58" s="292">
        <v>3</v>
      </c>
      <c r="K58" s="293">
        <f t="shared" si="14"/>
        <v>3135.0000000000027</v>
      </c>
      <c r="L58" s="294">
        <f t="shared" si="15"/>
        <v>1045.0000000000009</v>
      </c>
      <c r="M58" s="295">
        <v>0.49652777777777773</v>
      </c>
      <c r="N58" s="295">
        <v>0.51597222222222217</v>
      </c>
      <c r="O58" s="293">
        <v>20</v>
      </c>
      <c r="P58" s="415">
        <f t="shared" si="16"/>
        <v>27.999999999999979</v>
      </c>
      <c r="Q58" s="296"/>
      <c r="R58" s="296"/>
    </row>
    <row r="59" spans="1:18" ht="15.6" customHeight="1">
      <c r="A59" s="608"/>
      <c r="B59" s="290">
        <v>0</v>
      </c>
      <c r="C59" s="411"/>
      <c r="D59" s="309"/>
      <c r="E59" s="311"/>
      <c r="F59" s="397" t="s">
        <v>109</v>
      </c>
      <c r="G59" s="297"/>
      <c r="H59" s="291">
        <f t="shared" si="13"/>
        <v>0</v>
      </c>
      <c r="I59" s="412"/>
      <c r="J59" s="292"/>
      <c r="K59" s="293"/>
      <c r="L59" s="294"/>
      <c r="M59" s="295"/>
      <c r="N59" s="295"/>
      <c r="O59" s="293"/>
      <c r="P59" s="415"/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3082.4608843537403</v>
      </c>
      <c r="L64" s="303">
        <f>AVERAGE(L52:L63)</f>
        <v>882.71768707482931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582</v>
      </c>
      <c r="H65" s="291">
        <f>F65*G65</f>
        <v>12968.018181818181</v>
      </c>
      <c r="I65" s="412"/>
      <c r="J65" s="292">
        <v>4</v>
      </c>
      <c r="K65" s="293">
        <f t="shared" ref="K65:K71" si="17">G65/P65*60</f>
        <v>3174.5454545454545</v>
      </c>
      <c r="L65" s="294">
        <f t="shared" ref="L65:L71" si="18">K65/J65</f>
        <v>793.63636363636363</v>
      </c>
      <c r="M65" s="295">
        <v>0.18055555555555555</v>
      </c>
      <c r="N65" s="295">
        <v>0.18819444444444444</v>
      </c>
      <c r="O65" s="293">
        <v>20</v>
      </c>
      <c r="P65" s="415">
        <f>(N65-M65)*24*60</f>
        <v>11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2655</v>
      </c>
      <c r="H66" s="291">
        <f t="shared" ref="H66:H74" si="19">F66*G66</f>
        <v>37249.65</v>
      </c>
      <c r="I66" s="412"/>
      <c r="J66" s="292">
        <v>3</v>
      </c>
      <c r="K66" s="293">
        <f t="shared" si="17"/>
        <v>3185.9999999999959</v>
      </c>
      <c r="L66" s="294">
        <f t="shared" si="18"/>
        <v>1061.9999999999986</v>
      </c>
      <c r="M66" s="295">
        <v>0.20208333333333331</v>
      </c>
      <c r="N66" s="295">
        <v>0.23680555555555557</v>
      </c>
      <c r="O66" s="293">
        <v>20</v>
      </c>
      <c r="P66" s="415">
        <f t="shared" ref="P66:P71" si="20">(N66-M66)*24*60</f>
        <v>50.000000000000064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1414</v>
      </c>
      <c r="H67" s="291">
        <f t="shared" si="19"/>
        <v>25706.52</v>
      </c>
      <c r="I67" s="412"/>
      <c r="J67" s="292">
        <v>3</v>
      </c>
      <c r="K67" s="293">
        <f t="shared" si="17"/>
        <v>3142.2222222222235</v>
      </c>
      <c r="L67" s="294">
        <f t="shared" si="18"/>
        <v>1047.4074074074078</v>
      </c>
      <c r="M67" s="295">
        <v>0.25069444444444444</v>
      </c>
      <c r="N67" s="295">
        <v>0.26944444444444443</v>
      </c>
      <c r="O67" s="293">
        <v>20</v>
      </c>
      <c r="P67" s="415">
        <f t="shared" si="20"/>
        <v>26.999999999999986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1495</v>
      </c>
      <c r="H68" s="291">
        <f t="shared" si="19"/>
        <v>26746.909090909092</v>
      </c>
      <c r="I68" s="412"/>
      <c r="J68" s="292">
        <v>3</v>
      </c>
      <c r="K68" s="293">
        <f t="shared" si="17"/>
        <v>3093.1034482758646</v>
      </c>
      <c r="L68" s="294">
        <f t="shared" si="18"/>
        <v>1031.0344827586216</v>
      </c>
      <c r="M68" s="295">
        <v>0.28333333333333333</v>
      </c>
      <c r="N68" s="295">
        <v>0.3034722222222222</v>
      </c>
      <c r="O68" s="293">
        <v>20</v>
      </c>
      <c r="P68" s="415">
        <f t="shared" si="20"/>
        <v>28.999999999999979</v>
      </c>
      <c r="Q68" s="296">
        <v>0.3034722222222222</v>
      </c>
      <c r="R68" s="296">
        <v>0.34513888888888888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2530</v>
      </c>
      <c r="H69" s="291">
        <f t="shared" si="19"/>
        <v>42149.8</v>
      </c>
      <c r="I69" s="412"/>
      <c r="J69" s="292">
        <v>4</v>
      </c>
      <c r="K69" s="293">
        <f t="shared" si="17"/>
        <v>3162.5000000000009</v>
      </c>
      <c r="L69" s="294">
        <f t="shared" si="18"/>
        <v>790.62500000000023</v>
      </c>
      <c r="M69" s="295">
        <v>0.36249999999999999</v>
      </c>
      <c r="N69" s="295">
        <v>0.39583333333333331</v>
      </c>
      <c r="O69" s="293">
        <v>25</v>
      </c>
      <c r="P69" s="415">
        <f t="shared" si="20"/>
        <v>47.999999999999986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2315</v>
      </c>
      <c r="H70" s="291">
        <f t="shared" si="19"/>
        <v>69450</v>
      </c>
      <c r="I70" s="412"/>
      <c r="J70" s="292">
        <v>4</v>
      </c>
      <c r="K70" s="293">
        <f t="shared" si="17"/>
        <v>3156.8181818181874</v>
      </c>
      <c r="L70" s="294">
        <f t="shared" si="18"/>
        <v>789.20454545454686</v>
      </c>
      <c r="M70" s="295">
        <v>0.40972222222222227</v>
      </c>
      <c r="N70" s="295">
        <v>0.44027777777777777</v>
      </c>
      <c r="O70" s="293">
        <v>20</v>
      </c>
      <c r="P70" s="415">
        <f t="shared" si="20"/>
        <v>43.999999999999922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3991</v>
      </c>
      <c r="H71" s="291">
        <f t="shared" si="19"/>
        <v>57014.285714285703</v>
      </c>
      <c r="I71" s="412"/>
      <c r="J71" s="292">
        <v>3</v>
      </c>
      <c r="K71" s="293">
        <f t="shared" si="17"/>
        <v>3192.8000000000011</v>
      </c>
      <c r="L71" s="294">
        <f t="shared" si="18"/>
        <v>1064.2666666666671</v>
      </c>
      <c r="M71" s="295">
        <v>0.45416666666666666</v>
      </c>
      <c r="N71" s="295">
        <v>0.50624999999999998</v>
      </c>
      <c r="O71" s="293">
        <v>20</v>
      </c>
      <c r="P71" s="415">
        <f t="shared" si="20"/>
        <v>74.999999999999972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3158.2841866945332</v>
      </c>
      <c r="L75" s="303">
        <f>AVERAGE(L65:L74)</f>
        <v>939.73920941765789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1234</v>
      </c>
      <c r="H92" s="291">
        <f t="shared" ref="H92:H99" si="22">F92*G92</f>
        <v>30282.36</v>
      </c>
      <c r="I92" s="412"/>
      <c r="J92" s="292">
        <v>3</v>
      </c>
      <c r="K92" s="293">
        <f>G92/P92*60</f>
        <v>2115.4285714285693</v>
      </c>
      <c r="L92" s="294">
        <f t="shared" ref="L92:L94" si="23">K92/J92</f>
        <v>705.14285714285643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670</v>
      </c>
      <c r="H93" s="291">
        <f t="shared" si="22"/>
        <v>15590.9</v>
      </c>
      <c r="I93" s="412"/>
      <c r="J93" s="292">
        <v>4</v>
      </c>
      <c r="K93" s="293">
        <f t="shared" ref="K93:K94" si="24">G93/P93*60</f>
        <v>2010.0000000000073</v>
      </c>
      <c r="L93" s="294">
        <f t="shared" si="23"/>
        <v>502.50000000000182</v>
      </c>
      <c r="M93" s="295">
        <v>0.76041666666666663</v>
      </c>
      <c r="N93" s="295">
        <v>0.77430555555555547</v>
      </c>
      <c r="O93" s="289">
        <v>20</v>
      </c>
      <c r="P93" s="415">
        <f>(N93-M93)*24*60</f>
        <v>19.999999999999929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1819</v>
      </c>
      <c r="H94" s="291">
        <f t="shared" si="22"/>
        <v>44256.27</v>
      </c>
      <c r="I94" s="412"/>
      <c r="J94" s="292">
        <v>4</v>
      </c>
      <c r="K94" s="293">
        <f t="shared" si="24"/>
        <v>2182.8000000000079</v>
      </c>
      <c r="L94" s="294">
        <f t="shared" si="23"/>
        <v>545.70000000000198</v>
      </c>
      <c r="M94" s="295">
        <v>0.78819444444444453</v>
      </c>
      <c r="N94" s="295">
        <v>0.82291666666666663</v>
      </c>
      <c r="O94" s="289">
        <v>20</v>
      </c>
      <c r="P94" s="415">
        <f>(N94-M94)*24*60</f>
        <v>49.999999999999822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2102.7428571428613</v>
      </c>
      <c r="L100" s="303">
        <f>AVERAGE(L92:L99)</f>
        <v>584.44761904762015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850</v>
      </c>
      <c r="H101" s="291">
        <f t="shared" ref="H101:H110" si="25">F101*G101</f>
        <v>21275.5</v>
      </c>
      <c r="I101" s="412"/>
      <c r="J101" s="292">
        <v>4</v>
      </c>
      <c r="K101" s="293">
        <f>G101/P101*60</f>
        <v>3400.0000000000123</v>
      </c>
      <c r="L101" s="294">
        <f t="shared" ref="L101:L107" si="26">K101/J101</f>
        <v>850.00000000000307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2822</v>
      </c>
      <c r="H102" s="291">
        <f t="shared" si="25"/>
        <v>80624.539999999994</v>
      </c>
      <c r="I102" s="412"/>
      <c r="J102" s="292">
        <v>3</v>
      </c>
      <c r="K102" s="293">
        <f t="shared" ref="K102:K107" si="28">G102/P102*60</f>
        <v>3078.5454545454563</v>
      </c>
      <c r="L102" s="294">
        <f t="shared" si="26"/>
        <v>1026.1818181818187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>
        <v>0.78472222222222221</v>
      </c>
      <c r="R102" s="296">
        <v>0.82638888888888884</v>
      </c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848</v>
      </c>
      <c r="H103" s="291">
        <f t="shared" si="25"/>
        <v>0</v>
      </c>
      <c r="I103" s="412"/>
      <c r="J103" s="292">
        <v>5</v>
      </c>
      <c r="K103" s="293">
        <f t="shared" si="28"/>
        <v>2544.0000000000091</v>
      </c>
      <c r="L103" s="294">
        <f t="shared" si="26"/>
        <v>508.80000000000183</v>
      </c>
      <c r="M103" s="295">
        <v>0.79861111111111116</v>
      </c>
      <c r="N103" s="295">
        <v>0.8125</v>
      </c>
      <c r="O103" s="289">
        <v>20</v>
      </c>
      <c r="P103" s="293">
        <f t="shared" si="27"/>
        <v>19.999999999999929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768</v>
      </c>
      <c r="H104" s="291">
        <f t="shared" si="25"/>
        <v>0</v>
      </c>
      <c r="I104" s="412"/>
      <c r="J104" s="292">
        <v>5</v>
      </c>
      <c r="K104" s="293">
        <f t="shared" si="28"/>
        <v>2303.9999999999895</v>
      </c>
      <c r="L104" s="294">
        <f t="shared" si="26"/>
        <v>460.79999999999791</v>
      </c>
      <c r="M104" s="295">
        <v>0.82638888888888884</v>
      </c>
      <c r="N104" s="295">
        <v>0.84027777777777779</v>
      </c>
      <c r="O104" s="289">
        <v>20</v>
      </c>
      <c r="P104" s="293">
        <f>(N104-M104)*24*60</f>
        <v>20.000000000000089</v>
      </c>
      <c r="Q104" s="296"/>
      <c r="R104" s="296"/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1485</v>
      </c>
      <c r="H105" s="291">
        <f t="shared" si="25"/>
        <v>36857.699999999997</v>
      </c>
      <c r="I105" s="412"/>
      <c r="J105" s="292">
        <v>4</v>
      </c>
      <c r="K105" s="293">
        <f t="shared" si="28"/>
        <v>2970.0000000000105</v>
      </c>
      <c r="L105" s="294">
        <f t="shared" si="26"/>
        <v>742.50000000000261</v>
      </c>
      <c r="M105" s="295">
        <v>0.89583333333333337</v>
      </c>
      <c r="N105" s="295">
        <v>0.91666666666666663</v>
      </c>
      <c r="O105" s="289">
        <v>20</v>
      </c>
      <c r="P105" s="293">
        <f>(N105-M105)*24*60</f>
        <v>29.999999999999893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1579</v>
      </c>
      <c r="H106" s="291">
        <f t="shared" si="25"/>
        <v>47370</v>
      </c>
      <c r="I106" s="412"/>
      <c r="J106" s="292">
        <v>3</v>
      </c>
      <c r="K106" s="293">
        <f t="shared" si="28"/>
        <v>3157.9999999999945</v>
      </c>
      <c r="L106" s="294">
        <f t="shared" si="26"/>
        <v>1052.6666666666649</v>
      </c>
      <c r="M106" s="295">
        <v>0.93055555555555547</v>
      </c>
      <c r="N106" s="295">
        <v>0.95138888888888884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7828</v>
      </c>
      <c r="H107" s="291">
        <f t="shared" si="25"/>
        <v>111828.57142857141</v>
      </c>
      <c r="I107" s="412"/>
      <c r="J107" s="292">
        <v>3</v>
      </c>
      <c r="K107" s="293">
        <f t="shared" si="28"/>
        <v>3030.1935485464082</v>
      </c>
      <c r="L107" s="294">
        <f t="shared" si="26"/>
        <v>1010.0645161821361</v>
      </c>
      <c r="M107" s="295">
        <v>46218.965277777781</v>
      </c>
      <c r="N107" s="295">
        <v>46219.072916666664</v>
      </c>
      <c r="O107" s="289">
        <v>20</v>
      </c>
      <c r="P107" s="293">
        <f>(N107-M107)*24*60</f>
        <v>154.99999999185093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2926.3912861559829</v>
      </c>
      <c r="L111" s="303">
        <f>AVERAGE(L101:L110)</f>
        <v>807.28757157580355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1105</v>
      </c>
      <c r="H112" s="329">
        <f t="shared" si="13"/>
        <v>18453.5</v>
      </c>
      <c r="I112" s="412"/>
      <c r="J112" s="292">
        <v>3</v>
      </c>
      <c r="K112" s="293">
        <f t="shared" ref="K112:K118" si="29">G112/P112*60</f>
        <v>3314.999999999985</v>
      </c>
      <c r="L112" s="294">
        <f t="shared" ref="L112:L118" si="30">K112/J112</f>
        <v>1104.999999999995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3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997</v>
      </c>
      <c r="H113" s="329">
        <f t="shared" si="13"/>
        <v>18125.46</v>
      </c>
      <c r="I113" s="412"/>
      <c r="J113" s="292">
        <v>4</v>
      </c>
      <c r="K113" s="293">
        <f t="shared" si="29"/>
        <v>2991.0000000000109</v>
      </c>
      <c r="L113" s="294">
        <f t="shared" si="30"/>
        <v>747.75000000000273</v>
      </c>
      <c r="M113" s="295">
        <v>0.75</v>
      </c>
      <c r="N113" s="295">
        <v>0.76388888888888884</v>
      </c>
      <c r="O113" s="289">
        <v>20</v>
      </c>
      <c r="P113" s="415">
        <f t="shared" si="3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1091</v>
      </c>
      <c r="H114" s="329">
        <f t="shared" si="13"/>
        <v>19834.38</v>
      </c>
      <c r="I114" s="412"/>
      <c r="J114" s="292">
        <v>3</v>
      </c>
      <c r="K114" s="293">
        <f t="shared" si="29"/>
        <v>3273.0000000000118</v>
      </c>
      <c r="L114" s="294">
        <f t="shared" si="30"/>
        <v>1091.0000000000039</v>
      </c>
      <c r="M114" s="295">
        <v>0.77777777777777779</v>
      </c>
      <c r="N114" s="295">
        <v>0.79166666666666663</v>
      </c>
      <c r="O114" s="289">
        <v>20</v>
      </c>
      <c r="P114" s="415">
        <f t="shared" si="3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4950</v>
      </c>
      <c r="H115" s="329">
        <f t="shared" si="13"/>
        <v>82467</v>
      </c>
      <c r="I115" s="412"/>
      <c r="J115" s="292">
        <v>4</v>
      </c>
      <c r="K115" s="293">
        <f t="shared" si="29"/>
        <v>2969.9999999999964</v>
      </c>
      <c r="L115" s="294">
        <f t="shared" si="30"/>
        <v>742.49999999999909</v>
      </c>
      <c r="M115" s="295">
        <v>0.80555555555555547</v>
      </c>
      <c r="N115" s="295">
        <v>0.875</v>
      </c>
      <c r="O115" s="289">
        <v>20</v>
      </c>
      <c r="P115" s="415">
        <f t="shared" si="31"/>
        <v>100.00000000000013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989</v>
      </c>
      <c r="H116" s="329">
        <f t="shared" si="13"/>
        <v>22036.718181818182</v>
      </c>
      <c r="I116" s="412"/>
      <c r="J116" s="292">
        <v>4</v>
      </c>
      <c r="K116" s="293">
        <f t="shared" si="29"/>
        <v>2966.9999999999868</v>
      </c>
      <c r="L116" s="294">
        <f t="shared" si="30"/>
        <v>741.7499999999967</v>
      </c>
      <c r="M116" s="295">
        <v>0.88888888888888884</v>
      </c>
      <c r="N116" s="331">
        <v>0.90277777777777779</v>
      </c>
      <c r="O116" s="289">
        <v>20</v>
      </c>
      <c r="P116" s="415">
        <f t="shared" si="31"/>
        <v>20.000000000000089</v>
      </c>
      <c r="Q116" s="296">
        <v>0.90277777777777779</v>
      </c>
      <c r="R116" s="296">
        <v>0.94444444444444453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3400</v>
      </c>
      <c r="H117" s="329">
        <f t="shared" ref="H117:H123" si="32">F117*G117</f>
        <v>60829.090909090912</v>
      </c>
      <c r="I117" s="412"/>
      <c r="J117" s="292">
        <v>3</v>
      </c>
      <c r="K117" s="293">
        <f t="shared" si="29"/>
        <v>2914.2857143826477</v>
      </c>
      <c r="L117" s="294">
        <f t="shared" si="30"/>
        <v>971.42857146088261</v>
      </c>
      <c r="M117" s="295">
        <v>46218.958333333336</v>
      </c>
      <c r="N117" s="295">
        <v>46219.006944444445</v>
      </c>
      <c r="O117" s="293">
        <v>20</v>
      </c>
      <c r="P117" s="415">
        <f t="shared" si="31"/>
        <v>69.999999997671694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5822</v>
      </c>
      <c r="H118" s="329">
        <f t="shared" si="32"/>
        <v>81682.66</v>
      </c>
      <c r="I118" s="412"/>
      <c r="J118" s="292">
        <v>3</v>
      </c>
      <c r="K118" s="293">
        <f t="shared" si="29"/>
        <v>2911</v>
      </c>
      <c r="L118" s="294">
        <f t="shared" si="30"/>
        <v>970.33333333333337</v>
      </c>
      <c r="M118" s="295">
        <v>2.0833333333333332E-2</v>
      </c>
      <c r="N118" s="295">
        <v>0.10416666666666667</v>
      </c>
      <c r="O118" s="293">
        <v>20</v>
      </c>
      <c r="P118" s="415">
        <f t="shared" si="31"/>
        <v>120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3048.755102054663</v>
      </c>
      <c r="L124" s="303">
        <f>AVERAGE(L112:L123)</f>
        <v>909.96598639917318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T164" sqref="T164"/>
      <selection activeCell="T164" sqref="T164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175703.63</v>
      </c>
      <c r="F1" s="421" t="s">
        <v>4</v>
      </c>
      <c r="G1" s="30">
        <f>SUM(H5:H173)</f>
        <v>6970665.8080396177</v>
      </c>
      <c r="H1" s="417" t="s">
        <v>166</v>
      </c>
      <c r="I1" s="31">
        <f>M17+M30+M43+M56+M69+M82+M95+M108+M121+M134+M147+M160+M173</f>
        <v>191.22222222222217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364</v>
      </c>
      <c r="B2" s="446"/>
      <c r="C2" s="420"/>
      <c r="D2" s="420" t="s">
        <v>84</v>
      </c>
      <c r="E2" s="34">
        <f>AVERAGE(O17,O30,O43,O56,O69,O82,O95,O108,O121,O134,O147,O160,O173)</f>
        <v>133.28337529016073</v>
      </c>
      <c r="F2" s="35" t="s">
        <v>85</v>
      </c>
      <c r="G2" s="36">
        <f>G1/E1</f>
        <v>39.672861670755566</v>
      </c>
      <c r="H2" s="417" t="s">
        <v>176</v>
      </c>
      <c r="I2" s="417">
        <f>COUNT(I5:I173)</f>
        <v>10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6022</v>
      </c>
      <c r="H5" s="45">
        <f t="shared" ref="H5:H16" si="0">F5*G5</f>
        <v>227812.25999999998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0" si="1">G5/W5*60</f>
        <v>2331.0967741935483</v>
      </c>
      <c r="O5" s="47">
        <f t="shared" ref="O5:O10" si="2">N5/M5</f>
        <v>116.55483870967741</v>
      </c>
      <c r="P5" s="48">
        <f t="shared" ref="P5:P10" si="3">M5-J5</f>
        <v>0</v>
      </c>
      <c r="Q5" s="49">
        <f t="shared" ref="Q5:Q10" si="4">O5-L5</f>
        <v>-3.4451612903225879</v>
      </c>
      <c r="R5" s="425">
        <f t="shared" ref="R5:R10" si="5">O5/L5</f>
        <v>0.97129032258064507</v>
      </c>
      <c r="S5" s="459">
        <f>R17</f>
        <v>0.89545093796775821</v>
      </c>
      <c r="T5" s="89">
        <v>0.25</v>
      </c>
      <c r="U5" s="89">
        <v>0.3576388888888889</v>
      </c>
      <c r="V5" s="421">
        <v>5</v>
      </c>
      <c r="W5" s="418">
        <f>(U5-T5)*24*60</f>
        <v>155</v>
      </c>
      <c r="X5" s="421"/>
      <c r="Y5" s="421"/>
      <c r="Z5" s="51"/>
      <c r="AA5" s="51"/>
      <c r="AB5" s="447"/>
      <c r="AC5" s="447"/>
      <c r="AD5" s="52">
        <v>1</v>
      </c>
      <c r="AE5" s="52"/>
      <c r="AF5" s="48">
        <f t="shared" ref="AF5:AF70" si="6">N5-K5</f>
        <v>-68.903225806451701</v>
      </c>
      <c r="AG5" s="425">
        <f t="shared" ref="AG5:AG70" si="7">N5/K5</f>
        <v>0.97129032258064507</v>
      </c>
      <c r="AH5" s="459">
        <f>AG17</f>
        <v>0.90492224428008872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2597</v>
      </c>
      <c r="H6" s="45">
        <f t="shared" si="0"/>
        <v>107541.76999999999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2164.166666666667</v>
      </c>
      <c r="O6" s="47">
        <f t="shared" si="2"/>
        <v>113.90350877192984</v>
      </c>
      <c r="P6" s="48">
        <f t="shared" si="3"/>
        <v>0</v>
      </c>
      <c r="Q6" s="49">
        <f t="shared" si="4"/>
        <v>-21.412280701754383</v>
      </c>
      <c r="R6" s="425">
        <f t="shared" si="5"/>
        <v>0.84176066381433945</v>
      </c>
      <c r="S6" s="459"/>
      <c r="T6" s="89">
        <v>0.37291666666666667</v>
      </c>
      <c r="U6" s="89">
        <v>0.42291666666666666</v>
      </c>
      <c r="V6" s="421">
        <v>22</v>
      </c>
      <c r="W6" s="418">
        <f t="shared" ref="W6:W17" si="8">(U6-T6)*24*60</f>
        <v>71.999999999999986</v>
      </c>
      <c r="X6" s="53">
        <v>0.36249999999999999</v>
      </c>
      <c r="Y6" s="53">
        <v>0.37222222222222223</v>
      </c>
      <c r="Z6" s="54"/>
      <c r="AA6" s="54"/>
      <c r="AB6" s="447"/>
      <c r="AC6" s="447"/>
      <c r="AD6" s="435"/>
      <c r="AE6" s="435"/>
      <c r="AF6" s="48">
        <f t="shared" si="6"/>
        <v>-406.83333333333303</v>
      </c>
      <c r="AG6" s="425">
        <f t="shared" si="7"/>
        <v>0.84176066381433956</v>
      </c>
      <c r="AH6" s="459"/>
    </row>
    <row r="7" spans="1:34" ht="19.149999999999999" customHeight="1">
      <c r="A7" s="457"/>
      <c r="B7" s="40" t="s">
        <v>193</v>
      </c>
      <c r="C7" s="41"/>
      <c r="D7" s="42" t="s">
        <v>197</v>
      </c>
      <c r="E7" s="43"/>
      <c r="F7" s="343">
        <v>38.99</v>
      </c>
      <c r="G7" s="44">
        <v>1141</v>
      </c>
      <c r="H7" s="45">
        <f t="shared" si="0"/>
        <v>44487.590000000004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2282.0000000000018</v>
      </c>
      <c r="O7" s="47">
        <f t="shared" si="2"/>
        <v>126.77777777777789</v>
      </c>
      <c r="P7" s="48">
        <f t="shared" si="3"/>
        <v>0</v>
      </c>
      <c r="Q7" s="49">
        <f t="shared" si="4"/>
        <v>-16.055555555555458</v>
      </c>
      <c r="R7" s="425">
        <f t="shared" si="5"/>
        <v>0.88759237650719636</v>
      </c>
      <c r="S7" s="459"/>
      <c r="T7" s="89">
        <v>0.42777777777777776</v>
      </c>
      <c r="U7" s="89">
        <v>0.44861111111111107</v>
      </c>
      <c r="V7" s="421">
        <v>7</v>
      </c>
      <c r="W7" s="418">
        <f t="shared" si="8"/>
        <v>29.999999999999972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-288.99999999999818</v>
      </c>
      <c r="AG7" s="425">
        <f t="shared" si="7"/>
        <v>0.88759237650719636</v>
      </c>
      <c r="AH7" s="459"/>
    </row>
    <row r="8" spans="1:34" ht="19.149999999999999" customHeight="1">
      <c r="A8" s="457"/>
      <c r="B8" s="40" t="s">
        <v>193</v>
      </c>
      <c r="C8" s="41"/>
      <c r="D8" s="42" t="s">
        <v>196</v>
      </c>
      <c r="E8" s="43"/>
      <c r="F8" s="343">
        <v>35.89</v>
      </c>
      <c r="G8" s="44">
        <v>2823</v>
      </c>
      <c r="H8" s="45">
        <f t="shared" si="0"/>
        <v>101317.47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2352.4999999999982</v>
      </c>
      <c r="O8" s="47">
        <f t="shared" si="2"/>
        <v>130.69444444444434</v>
      </c>
      <c r="P8" s="48">
        <f t="shared" si="3"/>
        <v>0</v>
      </c>
      <c r="Q8" s="49">
        <f t="shared" si="4"/>
        <v>-12.138888888888999</v>
      </c>
      <c r="R8" s="425">
        <f t="shared" si="5"/>
        <v>0.91501361338000697</v>
      </c>
      <c r="S8" s="459"/>
      <c r="T8" s="89">
        <v>0.48819444444444438</v>
      </c>
      <c r="U8" s="89">
        <v>0.53819444444444442</v>
      </c>
      <c r="V8" s="421">
        <v>4</v>
      </c>
      <c r="W8" s="418">
        <f t="shared" si="8"/>
        <v>72.000000000000057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-218.50000000000182</v>
      </c>
      <c r="AG8" s="425">
        <f t="shared" si="7"/>
        <v>0.91501361338000708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1566</v>
      </c>
      <c r="H9" s="45">
        <f t="shared" si="0"/>
        <v>45194.76</v>
      </c>
      <c r="I9" s="435"/>
      <c r="J9" s="46">
        <v>17</v>
      </c>
      <c r="K9" s="44">
        <v>2571</v>
      </c>
      <c r="L9" s="47">
        <v>151.23529411764707</v>
      </c>
      <c r="M9" s="419">
        <v>18</v>
      </c>
      <c r="N9" s="44">
        <f t="shared" si="1"/>
        <v>2348.9999999999991</v>
      </c>
      <c r="O9" s="47">
        <f t="shared" si="2"/>
        <v>130.49999999999994</v>
      </c>
      <c r="P9" s="48">
        <f t="shared" si="3"/>
        <v>1</v>
      </c>
      <c r="Q9" s="49">
        <f t="shared" si="4"/>
        <v>-20.735294117647129</v>
      </c>
      <c r="R9" s="425">
        <f t="shared" si="5"/>
        <v>0.86289381563593892</v>
      </c>
      <c r="S9" s="459"/>
      <c r="T9" s="89">
        <v>0.54374999999999996</v>
      </c>
      <c r="U9" s="89">
        <v>0.57152777777777775</v>
      </c>
      <c r="V9" s="421">
        <v>8</v>
      </c>
      <c r="W9" s="418">
        <f t="shared" si="8"/>
        <v>40.000000000000014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-222.00000000000091</v>
      </c>
      <c r="AG9" s="425">
        <f t="shared" si="7"/>
        <v>0.91365227537922955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2839</v>
      </c>
      <c r="H10" s="45">
        <f t="shared" si="0"/>
        <v>88321.29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2504.9999999999968</v>
      </c>
      <c r="O10" s="47">
        <f t="shared" si="2"/>
        <v>139.16666666666649</v>
      </c>
      <c r="P10" s="48">
        <f t="shared" si="3"/>
        <v>0</v>
      </c>
      <c r="Q10" s="49">
        <f t="shared" si="4"/>
        <v>-14.666666666666856</v>
      </c>
      <c r="R10" s="425">
        <f t="shared" si="5"/>
        <v>0.90465872156012883</v>
      </c>
      <c r="S10" s="460"/>
      <c r="T10" s="89">
        <v>0.58749999999999991</v>
      </c>
      <c r="U10" s="89">
        <v>0.63472222222222219</v>
      </c>
      <c r="V10" s="421">
        <v>23</v>
      </c>
      <c r="W10" s="418">
        <f t="shared" si="8"/>
        <v>68.000000000000085</v>
      </c>
      <c r="X10" s="53">
        <v>0.57638888888888895</v>
      </c>
      <c r="Y10" s="53">
        <v>0.58680555555555558</v>
      </c>
      <c r="Z10" s="54"/>
      <c r="AA10" s="54"/>
      <c r="AB10" s="447"/>
      <c r="AC10" s="447"/>
      <c r="AD10" s="435"/>
      <c r="AE10" s="435"/>
      <c r="AF10" s="48">
        <f t="shared" si="6"/>
        <v>-264.00000000000318</v>
      </c>
      <c r="AG10" s="425">
        <f t="shared" si="7"/>
        <v>0.90465872156012883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18.5</v>
      </c>
      <c r="N17" s="70">
        <f t="shared" si="9"/>
        <v>2330.6272401433685</v>
      </c>
      <c r="O17" s="73">
        <f t="shared" si="9"/>
        <v>126.26620606174932</v>
      </c>
      <c r="P17" s="65">
        <f t="shared" ref="P17:P23" si="10">M17-J17</f>
        <v>0.16666666666666785</v>
      </c>
      <c r="Q17" s="74">
        <f t="shared" ref="Q17:Q23" si="11">O17-L17</f>
        <v>-14.742307870139243</v>
      </c>
      <c r="R17" s="75">
        <f>O17/L17</f>
        <v>0.89545093796775821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-244.87275985663155</v>
      </c>
      <c r="AG17" s="426">
        <f t="shared" si="7"/>
        <v>0.90492224428008872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789</v>
      </c>
      <c r="H18" s="84">
        <f t="shared" ref="H18:H29" si="12">F18*G18</f>
        <v>21697.5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1479.3749999999995</v>
      </c>
      <c r="O18" s="86">
        <f t="shared" ref="O18:O23" si="14">N18/M18</f>
        <v>123.28124999999996</v>
      </c>
      <c r="P18" s="54">
        <f t="shared" si="10"/>
        <v>0</v>
      </c>
      <c r="Q18" s="88">
        <f t="shared" si="11"/>
        <v>-43.3854166666667</v>
      </c>
      <c r="R18" s="428">
        <f t="shared" ref="R18:R23" si="15">O18/L18</f>
        <v>0.73968749999999983</v>
      </c>
      <c r="S18" s="468">
        <f>R30</f>
        <v>0.8464675506301057</v>
      </c>
      <c r="T18" s="89">
        <v>0.125</v>
      </c>
      <c r="U18" s="89">
        <v>0.14722222222222223</v>
      </c>
      <c r="V18" s="435">
        <v>5</v>
      </c>
      <c r="W18" s="90">
        <f>(U18-T18)*24*60</f>
        <v>32.000000000000007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-520.62500000000045</v>
      </c>
      <c r="AG18" s="92">
        <f t="shared" si="7"/>
        <v>0.73968749999999972</v>
      </c>
      <c r="AH18" s="469">
        <f>AG30</f>
        <v>0.85578817076262292</v>
      </c>
    </row>
    <row r="19" spans="1:34" ht="19.149999999999999" customHeight="1">
      <c r="A19" s="467"/>
      <c r="B19" s="432" t="s">
        <v>207</v>
      </c>
      <c r="C19" s="431"/>
      <c r="D19" s="82" t="s">
        <v>209</v>
      </c>
      <c r="E19" s="83"/>
      <c r="F19" s="343">
        <v>49.91</v>
      </c>
      <c r="G19" s="57">
        <v>2980</v>
      </c>
      <c r="H19" s="84">
        <f t="shared" si="12"/>
        <v>148731.79999999999</v>
      </c>
      <c r="I19" s="43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1375.3846153846152</v>
      </c>
      <c r="O19" s="95">
        <f t="shared" si="14"/>
        <v>80.904977375565608</v>
      </c>
      <c r="P19" s="54">
        <f t="shared" si="10"/>
        <v>0</v>
      </c>
      <c r="Q19" s="88">
        <f t="shared" si="11"/>
        <v>-11.15384615384616</v>
      </c>
      <c r="R19" s="428">
        <f t="shared" si="15"/>
        <v>0.8788400098304251</v>
      </c>
      <c r="S19" s="468"/>
      <c r="T19" s="89">
        <v>0.15138888888888891</v>
      </c>
      <c r="U19" s="89">
        <v>0.2416666666666667</v>
      </c>
      <c r="V19" s="435">
        <v>6</v>
      </c>
      <c r="W19" s="90">
        <f>(U19-T19)*24*60</f>
        <v>130.00000000000003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-189.61538461538476</v>
      </c>
      <c r="AG19" s="425">
        <f t="shared" si="7"/>
        <v>0.8788400098304251</v>
      </c>
      <c r="AH19" s="470"/>
    </row>
    <row r="20" spans="1:34" ht="19.149999999999999" customHeight="1">
      <c r="A20" s="467"/>
      <c r="B20" s="432" t="s">
        <v>207</v>
      </c>
      <c r="C20" s="55"/>
      <c r="D20" s="42" t="s">
        <v>208</v>
      </c>
      <c r="E20" s="83"/>
      <c r="F20" s="343">
        <v>44.3</v>
      </c>
      <c r="G20" s="57">
        <v>2217</v>
      </c>
      <c r="H20" s="84">
        <f t="shared" si="12"/>
        <v>98213.099999999991</v>
      </c>
      <c r="I20" s="435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1385.6250000000005</v>
      </c>
      <c r="O20" s="95">
        <f t="shared" si="14"/>
        <v>76.979166666666686</v>
      </c>
      <c r="P20" s="54">
        <f t="shared" si="10"/>
        <v>0</v>
      </c>
      <c r="Q20" s="88">
        <f t="shared" si="11"/>
        <v>-9.9652777777777573</v>
      </c>
      <c r="R20" s="428">
        <f t="shared" si="15"/>
        <v>0.88538338658146987</v>
      </c>
      <c r="S20" s="468"/>
      <c r="T20" s="89">
        <v>0.25763888888888892</v>
      </c>
      <c r="U20" s="89">
        <v>0.32430555555555557</v>
      </c>
      <c r="V20" s="435">
        <v>23</v>
      </c>
      <c r="W20" s="90">
        <f t="shared" ref="W20:W29" si="16">(U20-T20)*24*60</f>
        <v>95.999999999999972</v>
      </c>
      <c r="X20" s="96">
        <v>0.24652777777777779</v>
      </c>
      <c r="Y20" s="96">
        <v>0.25694444444444448</v>
      </c>
      <c r="Z20" s="54"/>
      <c r="AA20" s="54"/>
      <c r="AB20" s="447"/>
      <c r="AC20" s="447"/>
      <c r="AD20" s="435"/>
      <c r="AE20" s="435">
        <v>1</v>
      </c>
      <c r="AF20" s="91">
        <f t="shared" si="6"/>
        <v>-179.37499999999955</v>
      </c>
      <c r="AG20" s="92">
        <f t="shared" si="7"/>
        <v>0.88538338658146998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246</v>
      </c>
      <c r="E21" s="43"/>
      <c r="F21" s="343">
        <v>50.67</v>
      </c>
      <c r="G21" s="44">
        <v>3331.2000000000003</v>
      </c>
      <c r="H21" s="84">
        <f t="shared" si="12"/>
        <v>168791.90400000001</v>
      </c>
      <c r="I21" s="4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1368.9863013698634</v>
      </c>
      <c r="O21" s="95">
        <f t="shared" si="14"/>
        <v>72.051910598413869</v>
      </c>
      <c r="P21" s="54">
        <f t="shared" si="10"/>
        <v>0</v>
      </c>
      <c r="Q21" s="88">
        <f t="shared" si="11"/>
        <v>-6.8954578226387611</v>
      </c>
      <c r="R21" s="428">
        <f t="shared" si="15"/>
        <v>0.9126575342465757</v>
      </c>
      <c r="S21" s="468"/>
      <c r="T21" s="89">
        <v>0.33958333333333335</v>
      </c>
      <c r="U21" s="89">
        <v>0.44097222222222221</v>
      </c>
      <c r="V21" s="435">
        <v>22</v>
      </c>
      <c r="W21" s="90">
        <f t="shared" si="16"/>
        <v>145.99999999999997</v>
      </c>
      <c r="X21" s="96">
        <v>0.32916666666666666</v>
      </c>
      <c r="Y21" s="96">
        <v>0.33888888888888885</v>
      </c>
      <c r="Z21" s="54"/>
      <c r="AA21" s="54"/>
      <c r="AB21" s="447"/>
      <c r="AC21" s="447"/>
      <c r="AD21" s="435"/>
      <c r="AE21" s="435"/>
      <c r="AF21" s="48">
        <f t="shared" si="6"/>
        <v>-131.01369863013656</v>
      </c>
      <c r="AG21" s="425">
        <f t="shared" si="7"/>
        <v>0.91265753424657559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205</v>
      </c>
      <c r="E22" s="43"/>
      <c r="F22" s="343">
        <v>36.729999999999997</v>
      </c>
      <c r="G22" s="44">
        <v>1949</v>
      </c>
      <c r="H22" s="84">
        <f t="shared" si="12"/>
        <v>71586.76999999999</v>
      </c>
      <c r="I22" s="42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2126.1818181818194</v>
      </c>
      <c r="O22" s="95">
        <f t="shared" si="14"/>
        <v>118.12121212121218</v>
      </c>
      <c r="P22" s="54">
        <f t="shared" si="10"/>
        <v>0</v>
      </c>
      <c r="Q22" s="88">
        <f t="shared" si="11"/>
        <v>-15.212121212121161</v>
      </c>
      <c r="R22" s="428">
        <f t="shared" si="15"/>
        <v>0.88590909090909131</v>
      </c>
      <c r="S22" s="468"/>
      <c r="T22" s="89">
        <v>0.48055555555555551</v>
      </c>
      <c r="U22" s="89">
        <v>0.51874999999999993</v>
      </c>
      <c r="V22" s="435">
        <v>4</v>
      </c>
      <c r="W22" s="90">
        <f t="shared" si="16"/>
        <v>54.999999999999964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-273.81818181818062</v>
      </c>
      <c r="AG22" s="92">
        <f t="shared" si="7"/>
        <v>0.88590909090909142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210</v>
      </c>
      <c r="E23" s="43"/>
      <c r="F23" s="343">
        <v>38.479999999999997</v>
      </c>
      <c r="G23" s="44">
        <v>2913</v>
      </c>
      <c r="H23" s="84">
        <f t="shared" si="12"/>
        <v>112092.23999999999</v>
      </c>
      <c r="I23" s="421"/>
      <c r="J23" s="93">
        <v>19</v>
      </c>
      <c r="K23" s="44">
        <v>2769</v>
      </c>
      <c r="L23" s="47">
        <v>145.73684210526315</v>
      </c>
      <c r="M23" s="93">
        <v>19</v>
      </c>
      <c r="N23" s="94">
        <f t="shared" si="13"/>
        <v>2361.8918918918903</v>
      </c>
      <c r="O23" s="95">
        <f t="shared" si="14"/>
        <v>124.31009957325739</v>
      </c>
      <c r="P23" s="54">
        <f t="shared" si="10"/>
        <v>0</v>
      </c>
      <c r="Q23" s="88">
        <f t="shared" si="11"/>
        <v>-21.426742532005761</v>
      </c>
      <c r="R23" s="428">
        <f t="shared" si="15"/>
        <v>0.85297648677930316</v>
      </c>
      <c r="S23" s="468"/>
      <c r="T23" s="89">
        <v>0.52430555555555547</v>
      </c>
      <c r="U23" s="89">
        <v>0.5756944444444444</v>
      </c>
      <c r="V23" s="435">
        <v>8</v>
      </c>
      <c r="W23" s="90">
        <f t="shared" si="16"/>
        <v>74.000000000000057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-407.10810810810972</v>
      </c>
      <c r="AG23" s="425">
        <f t="shared" si="7"/>
        <v>0.85297648677930304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17.166666666666668</v>
      </c>
      <c r="K30" s="101">
        <v>1966.5</v>
      </c>
      <c r="L30" s="104">
        <v>117.28124641669534</v>
      </c>
      <c r="M30" s="101">
        <f t="shared" ref="M30:O30" si="17">AVERAGE(M18:M29)</f>
        <v>17.166666666666668</v>
      </c>
      <c r="N30" s="101">
        <f t="shared" si="17"/>
        <v>1682.907437804698</v>
      </c>
      <c r="O30" s="104">
        <f t="shared" si="17"/>
        <v>99.274769389185963</v>
      </c>
      <c r="P30" s="54">
        <f t="shared" ref="P30:P37" si="18">M30-J30</f>
        <v>0</v>
      </c>
      <c r="Q30" s="88">
        <f t="shared" ref="Q30:Q37" si="19">O30-L30</f>
        <v>-18.006477027509376</v>
      </c>
      <c r="R30" s="105">
        <f t="shared" ref="R30:R37" si="20">O30/L30</f>
        <v>0.8464675506301057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1</v>
      </c>
      <c r="AF30" s="108">
        <f t="shared" si="6"/>
        <v>-283.59256219530198</v>
      </c>
      <c r="AG30" s="109">
        <f t="shared" ref="AG30" si="21">N30/K30</f>
        <v>0.85578817076262292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1866.8999999999999</v>
      </c>
      <c r="H31" s="112">
        <f t="shared" ref="H31:H40" si="22">F31*G31</f>
        <v>49472.85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1534.4383561643838</v>
      </c>
      <c r="O31" s="115">
        <f t="shared" ref="O31:O37" si="24">N31/M31</f>
        <v>127.86986301369865</v>
      </c>
      <c r="P31" s="116">
        <f t="shared" si="18"/>
        <v>0</v>
      </c>
      <c r="Q31" s="117">
        <f t="shared" si="19"/>
        <v>-38.796803652968009</v>
      </c>
      <c r="R31" s="429">
        <f t="shared" si="20"/>
        <v>0.76721917808219198</v>
      </c>
      <c r="S31" s="477">
        <f>R43</f>
        <v>0.89076798863238882</v>
      </c>
      <c r="T31" s="118">
        <v>0.125</v>
      </c>
      <c r="U31" s="118">
        <v>0.17569444444444443</v>
      </c>
      <c r="V31" s="142">
        <v>5</v>
      </c>
      <c r="W31" s="119">
        <f t="shared" ref="W31:W42" si="25">(U31-T31)*24*60</f>
        <v>72.999999999999986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-465.56164383561622</v>
      </c>
      <c r="AG31" s="120">
        <f t="shared" si="7"/>
        <v>0.76721917808219187</v>
      </c>
      <c r="AH31" s="473">
        <f>AG43</f>
        <v>0.88528083057012363</v>
      </c>
    </row>
    <row r="32" spans="1:34" ht="19.149999999999999" customHeight="1">
      <c r="A32" s="476"/>
      <c r="B32" s="121" t="s">
        <v>118</v>
      </c>
      <c r="C32" s="122"/>
      <c r="D32" s="42" t="s">
        <v>361</v>
      </c>
      <c r="E32" s="43"/>
      <c r="F32" s="343">
        <v>25.26</v>
      </c>
      <c r="G32" s="134">
        <v>2503.62</v>
      </c>
      <c r="H32" s="84">
        <f t="shared" si="22"/>
        <v>63241.441200000001</v>
      </c>
      <c r="I32" s="418"/>
      <c r="J32" s="46">
        <v>7</v>
      </c>
      <c r="K32" s="44">
        <v>2200</v>
      </c>
      <c r="L32" s="47">
        <v>314.28571428571428</v>
      </c>
      <c r="M32" s="62">
        <v>7</v>
      </c>
      <c r="N32" s="44">
        <f t="shared" si="23"/>
        <v>2086.3500000000004</v>
      </c>
      <c r="O32" s="47">
        <f t="shared" si="24"/>
        <v>298.05000000000007</v>
      </c>
      <c r="P32" s="116">
        <f t="shared" si="18"/>
        <v>0</v>
      </c>
      <c r="Q32" s="49">
        <f t="shared" si="19"/>
        <v>-16.235714285714209</v>
      </c>
      <c r="R32" s="425">
        <f t="shared" si="20"/>
        <v>0.94834090909090929</v>
      </c>
      <c r="S32" s="468"/>
      <c r="T32" s="89">
        <v>0.125</v>
      </c>
      <c r="U32" s="89">
        <v>0.17499999999999999</v>
      </c>
      <c r="V32" s="142">
        <v>5</v>
      </c>
      <c r="W32" s="90">
        <f t="shared" si="25"/>
        <v>71.999999999999986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-113.64999999999964</v>
      </c>
      <c r="AG32" s="425">
        <f t="shared" si="7"/>
        <v>0.94834090909090929</v>
      </c>
      <c r="AH32" s="459"/>
    </row>
    <row r="33" spans="1:34" ht="19.149999999999999" customHeight="1">
      <c r="A33" s="476"/>
      <c r="B33" s="121" t="s">
        <v>193</v>
      </c>
      <c r="C33" s="435"/>
      <c r="D33" s="42" t="s">
        <v>195</v>
      </c>
      <c r="E33" s="83"/>
      <c r="F33" s="343">
        <v>46.93</v>
      </c>
      <c r="G33" s="134">
        <v>2560</v>
      </c>
      <c r="H33" s="84">
        <f t="shared" si="22"/>
        <v>120140.8</v>
      </c>
      <c r="I33" s="435"/>
      <c r="J33" s="46">
        <v>21</v>
      </c>
      <c r="K33" s="44">
        <v>2400</v>
      </c>
      <c r="L33" s="47">
        <v>114.28571428571429</v>
      </c>
      <c r="M33" s="62">
        <v>21</v>
      </c>
      <c r="N33" s="44">
        <f t="shared" si="23"/>
        <v>2133.3333333333326</v>
      </c>
      <c r="O33" s="47">
        <f t="shared" si="24"/>
        <v>101.58730158730155</v>
      </c>
      <c r="P33" s="116">
        <f t="shared" si="18"/>
        <v>0</v>
      </c>
      <c r="Q33" s="49">
        <f t="shared" si="19"/>
        <v>-12.698412698412739</v>
      </c>
      <c r="R33" s="425">
        <f t="shared" si="20"/>
        <v>0.88888888888888851</v>
      </c>
      <c r="S33" s="468"/>
      <c r="T33" s="89">
        <v>0.17986111111111111</v>
      </c>
      <c r="U33" s="89">
        <v>0.22986111111111113</v>
      </c>
      <c r="V33" s="142">
        <v>7</v>
      </c>
      <c r="W33" s="90">
        <f t="shared" si="25"/>
        <v>72.000000000000028</v>
      </c>
      <c r="X33" s="123"/>
      <c r="Y33" s="123"/>
      <c r="Z33" s="124"/>
      <c r="AA33" s="124"/>
      <c r="AB33" s="447"/>
      <c r="AC33" s="447"/>
      <c r="AD33" s="435"/>
      <c r="AE33" s="435"/>
      <c r="AF33" s="48">
        <f t="shared" si="6"/>
        <v>-266.66666666666742</v>
      </c>
      <c r="AG33" s="125">
        <f t="shared" si="7"/>
        <v>0.88888888888888862</v>
      </c>
      <c r="AH33" s="459"/>
    </row>
    <row r="34" spans="1:34" ht="19.149999999999999" customHeight="1">
      <c r="A34" s="476"/>
      <c r="B34" s="121" t="s">
        <v>203</v>
      </c>
      <c r="C34" s="126"/>
      <c r="D34" s="147" t="s">
        <v>206</v>
      </c>
      <c r="E34" s="83"/>
      <c r="F34" s="343">
        <v>43.14</v>
      </c>
      <c r="G34" s="137">
        <v>2014</v>
      </c>
      <c r="H34" s="84">
        <f t="shared" si="22"/>
        <v>86883.96</v>
      </c>
      <c r="I34" s="435"/>
      <c r="J34" s="113">
        <v>17</v>
      </c>
      <c r="K34" s="94">
        <v>1500</v>
      </c>
      <c r="L34" s="95">
        <v>88.235294117647058</v>
      </c>
      <c r="M34" s="149">
        <v>17</v>
      </c>
      <c r="N34" s="44">
        <f t="shared" si="23"/>
        <v>1357.7528089887639</v>
      </c>
      <c r="O34" s="47">
        <f t="shared" si="24"/>
        <v>79.867812293456709</v>
      </c>
      <c r="P34" s="116">
        <f t="shared" si="18"/>
        <v>0</v>
      </c>
      <c r="Q34" s="49">
        <f t="shared" si="19"/>
        <v>-8.3674818241903495</v>
      </c>
      <c r="R34" s="425">
        <f t="shared" si="20"/>
        <v>0.90516853932584274</v>
      </c>
      <c r="S34" s="468"/>
      <c r="T34" s="89">
        <v>0.24513888888888891</v>
      </c>
      <c r="U34" s="89">
        <v>0.30694444444444446</v>
      </c>
      <c r="V34" s="137">
        <v>22</v>
      </c>
      <c r="W34" s="90">
        <f t="shared" si="25"/>
        <v>89</v>
      </c>
      <c r="X34" s="123">
        <v>0.23472222222222219</v>
      </c>
      <c r="Y34" s="123">
        <v>0.24444444444444446</v>
      </c>
      <c r="Z34" s="124"/>
      <c r="AA34" s="124"/>
      <c r="AB34" s="447"/>
      <c r="AC34" s="447"/>
      <c r="AD34" s="435"/>
      <c r="AE34" s="435"/>
      <c r="AF34" s="48">
        <f t="shared" si="6"/>
        <v>-142.24719101123605</v>
      </c>
      <c r="AG34" s="125">
        <f t="shared" si="7"/>
        <v>0.90516853932584262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3913.33</v>
      </c>
      <c r="H35" s="84">
        <f t="shared" si="22"/>
        <v>195314.30029999997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1423.0290909090911</v>
      </c>
      <c r="O35" s="47">
        <f t="shared" si="24"/>
        <v>83.707593582887711</v>
      </c>
      <c r="P35" s="116">
        <f t="shared" si="18"/>
        <v>0</v>
      </c>
      <c r="Q35" s="49">
        <f t="shared" si="19"/>
        <v>-8.3512299465240574</v>
      </c>
      <c r="R35" s="425">
        <f t="shared" si="20"/>
        <v>0.90928376415916357</v>
      </c>
      <c r="S35" s="468"/>
      <c r="T35" s="89">
        <v>0.32222222222222224</v>
      </c>
      <c r="U35" s="89">
        <v>0.43680555555555556</v>
      </c>
      <c r="V35" s="134">
        <v>22</v>
      </c>
      <c r="W35" s="90">
        <f t="shared" si="25"/>
        <v>164.99999999999997</v>
      </c>
      <c r="X35" s="123">
        <v>0.31111111111111112</v>
      </c>
      <c r="Y35" s="123">
        <v>0.32083333333333336</v>
      </c>
      <c r="Z35" s="124"/>
      <c r="AA35" s="124"/>
      <c r="AB35" s="447"/>
      <c r="AC35" s="447"/>
      <c r="AD35" s="435"/>
      <c r="AE35" s="435"/>
      <c r="AF35" s="116">
        <f t="shared" si="6"/>
        <v>-141.97090909090889</v>
      </c>
      <c r="AG35" s="120">
        <f t="shared" si="7"/>
        <v>0.90928376415916368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1208</v>
      </c>
      <c r="H36" s="84">
        <f t="shared" si="22"/>
        <v>56691.44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2131.76470588235</v>
      </c>
      <c r="O36" s="47">
        <f t="shared" si="24"/>
        <v>112.19814241486053</v>
      </c>
      <c r="P36" s="116">
        <f t="shared" si="18"/>
        <v>0</v>
      </c>
      <c r="Q36" s="49">
        <f t="shared" si="19"/>
        <v>-14.117647058823678</v>
      </c>
      <c r="R36" s="425">
        <f t="shared" si="20"/>
        <v>0.8882352941176459</v>
      </c>
      <c r="S36" s="468"/>
      <c r="T36" s="89">
        <v>0.4770833333333333</v>
      </c>
      <c r="U36" s="89">
        <v>0.50069444444444444</v>
      </c>
      <c r="V36" s="134">
        <v>5</v>
      </c>
      <c r="W36" s="90">
        <f t="shared" si="25"/>
        <v>34.000000000000043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-268.23529411765003</v>
      </c>
      <c r="AG36" s="425">
        <f t="shared" si="7"/>
        <v>0.88823529411764579</v>
      </c>
      <c r="AH36" s="460"/>
    </row>
    <row r="37" spans="1:34" ht="19.149999999999999" customHeight="1">
      <c r="A37" s="476"/>
      <c r="B37" s="121" t="s">
        <v>193</v>
      </c>
      <c r="C37" s="128"/>
      <c r="D37" s="150" t="s">
        <v>219</v>
      </c>
      <c r="E37" s="83"/>
      <c r="F37" s="343">
        <v>43.96</v>
      </c>
      <c r="G37" s="134">
        <v>1319</v>
      </c>
      <c r="H37" s="84">
        <f t="shared" si="22"/>
        <v>57983.24</v>
      </c>
      <c r="I37" s="435"/>
      <c r="J37" s="46">
        <v>19</v>
      </c>
      <c r="K37" s="44">
        <v>2400</v>
      </c>
      <c r="L37" s="47">
        <v>126.31578947368421</v>
      </c>
      <c r="M37" s="149">
        <v>19</v>
      </c>
      <c r="N37" s="44">
        <f t="shared" si="23"/>
        <v>2138.9189189189174</v>
      </c>
      <c r="O37" s="47">
        <f t="shared" si="24"/>
        <v>112.57467994310092</v>
      </c>
      <c r="P37" s="116">
        <f t="shared" si="18"/>
        <v>0</v>
      </c>
      <c r="Q37" s="49">
        <f t="shared" si="19"/>
        <v>-13.741109530583287</v>
      </c>
      <c r="R37" s="425">
        <f t="shared" si="20"/>
        <v>0.89121621621621561</v>
      </c>
      <c r="S37" s="468"/>
      <c r="T37" s="89">
        <v>0.50624999999999998</v>
      </c>
      <c r="U37" s="89">
        <v>0.53194444444444444</v>
      </c>
      <c r="V37" s="134">
        <v>8</v>
      </c>
      <c r="W37" s="90">
        <f t="shared" si="25"/>
        <v>37.000000000000028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-261.08108108108263</v>
      </c>
      <c r="AG37" s="125">
        <f t="shared" si="7"/>
        <v>0.89121621621621561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16</v>
      </c>
      <c r="K43" s="101">
        <v>2066.4285714285716</v>
      </c>
      <c r="L43" s="104">
        <v>146.88054169036036</v>
      </c>
      <c r="M43" s="101">
        <f t="shared" ref="M43:O43" si="26">AVERAGE(M31:M42)</f>
        <v>16</v>
      </c>
      <c r="N43" s="101">
        <f t="shared" si="26"/>
        <v>1829.36960202812</v>
      </c>
      <c r="O43" s="104">
        <f t="shared" si="26"/>
        <v>130.83648469075803</v>
      </c>
      <c r="P43" s="54">
        <f>M43-J43</f>
        <v>0</v>
      </c>
      <c r="Q43" s="88">
        <f>N43-K43</f>
        <v>-237.05896940045159</v>
      </c>
      <c r="R43" s="105">
        <f t="shared" ref="R43:R51" si="27">O43/L43</f>
        <v>0.89076798863238882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0</v>
      </c>
      <c r="AF43" s="48">
        <f t="shared" ref="AF43:AF54" si="28">N43-K43</f>
        <v>-237.05896940045159</v>
      </c>
      <c r="AG43" s="426">
        <f t="shared" si="7"/>
        <v>0.88528083057012363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1610</v>
      </c>
      <c r="H44" s="45">
        <f>F44*G44</f>
        <v>39815.300000000003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2146.6666666666665</v>
      </c>
      <c r="O44" s="138">
        <f t="shared" ref="O44:O51" si="30">N44/M44</f>
        <v>429.33333333333331</v>
      </c>
      <c r="P44" s="51">
        <f t="shared" ref="P44:P51" si="31">M44-J44</f>
        <v>1</v>
      </c>
      <c r="Q44" s="139">
        <f t="shared" ref="Q44:Q51" si="32">O44-L44</f>
        <v>-70.666666666666686</v>
      </c>
      <c r="R44" s="140">
        <f t="shared" si="27"/>
        <v>0.85866666666666658</v>
      </c>
      <c r="S44" s="459">
        <f>R56</f>
        <v>0.90869753397151842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146.66666666666652</v>
      </c>
      <c r="AG44" s="430">
        <f t="shared" si="7"/>
        <v>1.0733333333333333</v>
      </c>
      <c r="AH44" s="482">
        <f>AG56</f>
        <v>0.98117045633429778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1513</v>
      </c>
      <c r="H45" s="45">
        <f>F45*G45</f>
        <v>37416.49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2111.1627906976742</v>
      </c>
      <c r="O45" s="138">
        <f t="shared" si="30"/>
        <v>422.23255813953483</v>
      </c>
      <c r="P45" s="51">
        <f t="shared" si="31"/>
        <v>1</v>
      </c>
      <c r="Q45" s="139">
        <f t="shared" si="32"/>
        <v>-77.767441860465169</v>
      </c>
      <c r="R45" s="140">
        <f t="shared" si="27"/>
        <v>0.84446511627906962</v>
      </c>
      <c r="S45" s="459"/>
      <c r="T45" s="89">
        <v>0.15972222222222221</v>
      </c>
      <c r="U45" s="89">
        <v>0.18958333333333333</v>
      </c>
      <c r="V45" s="142">
        <v>5</v>
      </c>
      <c r="W45" s="143">
        <f t="shared" si="33"/>
        <v>43.000000000000007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111.16279069767415</v>
      </c>
      <c r="AG45" s="430">
        <f t="shared" si="7"/>
        <v>1.0555813953488371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1192.2</v>
      </c>
      <c r="H46" s="45">
        <f t="shared" ref="H46:H51" si="34">F46*G46</f>
        <v>30114.972000000002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2103.8823529411766</v>
      </c>
      <c r="O46" s="138">
        <f t="shared" si="30"/>
        <v>300.55462184873949</v>
      </c>
      <c r="P46" s="51">
        <f t="shared" si="31"/>
        <v>0</v>
      </c>
      <c r="Q46" s="139">
        <f t="shared" si="32"/>
        <v>-13.731092436974791</v>
      </c>
      <c r="R46" s="140">
        <f t="shared" si="27"/>
        <v>0.95631016042780748</v>
      </c>
      <c r="S46" s="459"/>
      <c r="T46" s="89">
        <v>0.19305555555555554</v>
      </c>
      <c r="U46" s="89">
        <v>0.21666666666666665</v>
      </c>
      <c r="V46" s="142">
        <v>5</v>
      </c>
      <c r="W46" s="143">
        <f t="shared" si="33"/>
        <v>34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-96.117647058823422</v>
      </c>
      <c r="AG46" s="430">
        <f t="shared" si="7"/>
        <v>0.95631016042780759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1897</v>
      </c>
      <c r="H47" s="45">
        <f t="shared" si="34"/>
        <v>59622.71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1440.7594936708861</v>
      </c>
      <c r="O47" s="138">
        <f t="shared" si="30"/>
        <v>205.82278481012659</v>
      </c>
      <c r="P47" s="51">
        <f t="shared" si="31"/>
        <v>0</v>
      </c>
      <c r="Q47" s="139">
        <f t="shared" si="32"/>
        <v>-8.4629294755876856</v>
      </c>
      <c r="R47" s="140">
        <f t="shared" si="27"/>
        <v>0.96050632911392408</v>
      </c>
      <c r="S47" s="459"/>
      <c r="T47" s="89">
        <v>0.23402777777777775</v>
      </c>
      <c r="U47" s="89">
        <v>0.28888888888888886</v>
      </c>
      <c r="V47" s="137">
        <v>25</v>
      </c>
      <c r="W47" s="143">
        <f t="shared" si="33"/>
        <v>79</v>
      </c>
      <c r="X47" s="123">
        <v>0.22083333333333333</v>
      </c>
      <c r="Y47" s="123">
        <v>0.23333333333333331</v>
      </c>
      <c r="Z47" s="124"/>
      <c r="AA47" s="124"/>
      <c r="AB47" s="447"/>
      <c r="AC47" s="447"/>
      <c r="AD47" s="435"/>
      <c r="AE47" s="435">
        <v>1</v>
      </c>
      <c r="AF47" s="144">
        <f t="shared" si="28"/>
        <v>-59.240506329113941</v>
      </c>
      <c r="AG47" s="430">
        <f t="shared" si="7"/>
        <v>0.96050632911392408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1605</v>
      </c>
      <c r="H48" s="45">
        <f t="shared" si="34"/>
        <v>19035.3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1437.3134328358208</v>
      </c>
      <c r="O48" s="138">
        <f t="shared" si="30"/>
        <v>239.55223880597012</v>
      </c>
      <c r="P48" s="51">
        <f t="shared" si="31"/>
        <v>0</v>
      </c>
      <c r="Q48" s="139">
        <f t="shared" si="32"/>
        <v>-33.114427860696566</v>
      </c>
      <c r="R48" s="140">
        <f t="shared" si="27"/>
        <v>0.87855344305368011</v>
      </c>
      <c r="S48" s="459"/>
      <c r="T48" s="89">
        <v>0.29583333333333328</v>
      </c>
      <c r="U48" s="89">
        <v>0.34236111111111106</v>
      </c>
      <c r="V48" s="134">
        <v>10</v>
      </c>
      <c r="W48" s="143">
        <f t="shared" si="33"/>
        <v>67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-198.68656716417922</v>
      </c>
      <c r="AG48" s="430">
        <f t="shared" si="7"/>
        <v>0.87855344305368022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1343</v>
      </c>
      <c r="H49" s="45">
        <f t="shared" si="34"/>
        <v>38235.21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1438.9285714285704</v>
      </c>
      <c r="O49" s="138">
        <f t="shared" si="30"/>
        <v>205.56122448979576</v>
      </c>
      <c r="P49" s="51">
        <f t="shared" si="31"/>
        <v>0</v>
      </c>
      <c r="Q49" s="139">
        <f t="shared" si="32"/>
        <v>-8.7244897959185153</v>
      </c>
      <c r="R49" s="140">
        <f t="shared" si="27"/>
        <v>0.95928571428571363</v>
      </c>
      <c r="S49" s="459"/>
      <c r="T49" s="89">
        <v>0.34930555555555548</v>
      </c>
      <c r="U49" s="89">
        <v>0.3881944444444444</v>
      </c>
      <c r="V49" s="134">
        <v>10</v>
      </c>
      <c r="W49" s="143">
        <f t="shared" si="33"/>
        <v>56.000000000000043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28"/>
        <v>-61.071428571429578</v>
      </c>
      <c r="AG49" s="430">
        <f t="shared" si="7"/>
        <v>0.95928571428571363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4546.6400000000003</v>
      </c>
      <c r="H50" s="45">
        <f t="shared" si="34"/>
        <v>45875.597600000001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1451.055319148936</v>
      </c>
      <c r="O50" s="138">
        <f t="shared" si="30"/>
        <v>241.84255319148932</v>
      </c>
      <c r="P50" s="51">
        <f t="shared" si="31"/>
        <v>0</v>
      </c>
      <c r="Q50" s="139">
        <f t="shared" si="32"/>
        <v>-8.1574468085106844</v>
      </c>
      <c r="R50" s="140">
        <f t="shared" si="27"/>
        <v>0.96737021276595725</v>
      </c>
      <c r="S50" s="459"/>
      <c r="T50" s="89">
        <v>0.4055555555555555</v>
      </c>
      <c r="U50" s="89">
        <v>0.53611111111111109</v>
      </c>
      <c r="V50" s="134">
        <v>25</v>
      </c>
      <c r="W50" s="143">
        <f t="shared" si="33"/>
        <v>188.00000000000006</v>
      </c>
      <c r="X50" s="152">
        <v>0.3923611111111111</v>
      </c>
      <c r="Y50" s="152">
        <v>0.40416666666666662</v>
      </c>
      <c r="Z50" s="153"/>
      <c r="AA50" s="153"/>
      <c r="AB50" s="447"/>
      <c r="AC50" s="447"/>
      <c r="AD50" s="435"/>
      <c r="AE50" s="435"/>
      <c r="AF50" s="144">
        <f t="shared" si="28"/>
        <v>-48.944680851064049</v>
      </c>
      <c r="AG50" s="430">
        <f t="shared" si="7"/>
        <v>0.96737021276595725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3734.7400000000002</v>
      </c>
      <c r="H51" s="45">
        <f t="shared" si="34"/>
        <v>37683.526600000005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1445.7058064516134</v>
      </c>
      <c r="O51" s="138">
        <f t="shared" si="30"/>
        <v>240.95096774193556</v>
      </c>
      <c r="P51" s="51">
        <f t="shared" si="31"/>
        <v>0</v>
      </c>
      <c r="Q51" s="139">
        <f t="shared" si="32"/>
        <v>-9.0490322580644431</v>
      </c>
      <c r="R51" s="140">
        <f t="shared" si="27"/>
        <v>0.96380387096774223</v>
      </c>
      <c r="S51" s="459"/>
      <c r="T51" s="151">
        <v>0.57638888888888884</v>
      </c>
      <c r="U51" s="151">
        <v>0.68402777777777768</v>
      </c>
      <c r="V51" s="134">
        <v>5</v>
      </c>
      <c r="W51" s="143">
        <f t="shared" si="33"/>
        <v>154.99999999999994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-54.294193548386602</v>
      </c>
      <c r="AG51" s="430">
        <f t="shared" si="7"/>
        <v>0.96380387096774223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1696.934304230168</v>
      </c>
      <c r="O56" s="104">
        <f t="shared" si="35"/>
        <v>285.73128529511564</v>
      </c>
      <c r="P56" s="158">
        <f>M56-J56</f>
        <v>0.25</v>
      </c>
      <c r="Q56" s="117">
        <f>N56-K56</f>
        <v>-32.565695769832018</v>
      </c>
      <c r="R56" s="159">
        <f t="shared" ref="R56:R61" si="36">O56/L56</f>
        <v>0.90869753397151842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-32.565695769832018</v>
      </c>
      <c r="AG56" s="428">
        <f>N56/K56</f>
        <v>0.98117045633429778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1293</v>
      </c>
      <c r="H57" s="84">
        <f t="shared" ref="H57:H66" si="37">F57*G57</f>
        <v>36540.18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1463.7735849056598</v>
      </c>
      <c r="O57" s="86">
        <f t="shared" ref="O57:O61" si="39">N57/M57</f>
        <v>209.11051212937997</v>
      </c>
      <c r="P57" s="165">
        <f t="shared" ref="P57:P61" si="40">M57-J57</f>
        <v>0</v>
      </c>
      <c r="Q57" s="49">
        <f t="shared" ref="Q57:Q61" si="41">O57-L57</f>
        <v>-5.1752021563343078</v>
      </c>
      <c r="R57" s="425">
        <f t="shared" si="36"/>
        <v>0.97584905660377319</v>
      </c>
      <c r="S57" s="459">
        <f>R69</f>
        <v>0.96654679766026819</v>
      </c>
      <c r="T57" s="50">
        <v>0.125</v>
      </c>
      <c r="U57" s="50">
        <v>0.16180555555555556</v>
      </c>
      <c r="V57" s="421">
        <v>5</v>
      </c>
      <c r="W57" s="418">
        <f>(U57-T57)*24*60</f>
        <v>53.000000000000014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-36.226415094340155</v>
      </c>
      <c r="AG57" s="429">
        <f t="shared" si="7"/>
        <v>0.97584905660377319</v>
      </c>
      <c r="AH57" s="473">
        <f>AG69</f>
        <v>0.96650325282856075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3546</v>
      </c>
      <c r="H58" s="45">
        <f t="shared" si="37"/>
        <v>98862.48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1437.5675675675673</v>
      </c>
      <c r="O58" s="47">
        <f t="shared" si="39"/>
        <v>205.36679536679532</v>
      </c>
      <c r="P58" s="165">
        <f t="shared" si="40"/>
        <v>0</v>
      </c>
      <c r="Q58" s="49">
        <f t="shared" si="41"/>
        <v>-8.9189189189189619</v>
      </c>
      <c r="R58" s="425">
        <f t="shared" si="36"/>
        <v>0.95837837837837814</v>
      </c>
      <c r="S58" s="459"/>
      <c r="T58" s="50">
        <v>0.16875000000000001</v>
      </c>
      <c r="U58" s="50">
        <v>0.27152777777777781</v>
      </c>
      <c r="V58" s="421">
        <v>10</v>
      </c>
      <c r="W58" s="418">
        <f>(U58-T58)*24*60</f>
        <v>148.00000000000003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-62.432432432432734</v>
      </c>
      <c r="AG58" s="425">
        <f t="shared" si="7"/>
        <v>0.95837837837837814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3470</v>
      </c>
      <c r="H59" s="45">
        <f t="shared" si="37"/>
        <v>97160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1445.8333333333328</v>
      </c>
      <c r="O59" s="47">
        <f t="shared" si="39"/>
        <v>206.54761904761898</v>
      </c>
      <c r="P59" s="165">
        <f t="shared" si="40"/>
        <v>0</v>
      </c>
      <c r="Q59" s="49">
        <f t="shared" si="41"/>
        <v>-7.7380952380952976</v>
      </c>
      <c r="R59" s="425">
        <f t="shared" si="36"/>
        <v>0.96388888888888857</v>
      </c>
      <c r="S59" s="459"/>
      <c r="T59" s="50">
        <v>0.28888888888888892</v>
      </c>
      <c r="U59" s="50">
        <v>0.38888888888888895</v>
      </c>
      <c r="V59" s="142">
        <v>25</v>
      </c>
      <c r="W59" s="418">
        <f t="shared" ref="W59:W69" si="42">(U59-T59)*24*60</f>
        <v>144.00000000000006</v>
      </c>
      <c r="X59" s="53">
        <v>0.27638888888888885</v>
      </c>
      <c r="Y59" s="53">
        <v>0.28819444444444448</v>
      </c>
      <c r="Z59" s="54"/>
      <c r="AA59" s="54"/>
      <c r="AB59" s="447"/>
      <c r="AC59" s="447"/>
      <c r="AD59" s="435"/>
      <c r="AE59" s="435"/>
      <c r="AF59" s="48">
        <f t="shared" si="6"/>
        <v>-54.166666666667197</v>
      </c>
      <c r="AG59" s="425">
        <f t="shared" si="7"/>
        <v>0.96388888888888857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3572.36</v>
      </c>
      <c r="H60" s="45">
        <f t="shared" si="37"/>
        <v>36045.112399999998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1448.254054054054</v>
      </c>
      <c r="O60" s="47">
        <f t="shared" si="39"/>
        <v>241.37567567567567</v>
      </c>
      <c r="P60" s="165">
        <f t="shared" si="40"/>
        <v>0</v>
      </c>
      <c r="Q60" s="49">
        <f t="shared" si="41"/>
        <v>-8.6243243243243342</v>
      </c>
      <c r="R60" s="425">
        <f t="shared" si="36"/>
        <v>0.96550270270270266</v>
      </c>
      <c r="S60" s="459"/>
      <c r="T60" s="50">
        <v>0.40972222222222227</v>
      </c>
      <c r="U60" s="50">
        <v>0.51250000000000007</v>
      </c>
      <c r="V60" s="142">
        <v>30</v>
      </c>
      <c r="W60" s="418">
        <f t="shared" si="42"/>
        <v>148.00000000000003</v>
      </c>
      <c r="X60" s="53">
        <v>0.39305555555555555</v>
      </c>
      <c r="Y60" s="53">
        <v>0.40833333333333338</v>
      </c>
      <c r="Z60" s="54"/>
      <c r="AA60" s="54"/>
      <c r="AB60" s="447"/>
      <c r="AC60" s="447"/>
      <c r="AD60" s="435"/>
      <c r="AE60" s="435"/>
      <c r="AF60" s="48">
        <f t="shared" si="6"/>
        <v>-51.745945945946005</v>
      </c>
      <c r="AG60" s="429">
        <f t="shared" si="7"/>
        <v>0.96550270270270266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4384.26</v>
      </c>
      <c r="H61" s="45">
        <f t="shared" si="37"/>
        <v>44237.183400000002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1453.3458563535912</v>
      </c>
      <c r="O61" s="47">
        <f t="shared" si="39"/>
        <v>242.22430939226521</v>
      </c>
      <c r="P61" s="165">
        <f t="shared" si="40"/>
        <v>0</v>
      </c>
      <c r="Q61" s="49">
        <f t="shared" si="41"/>
        <v>-7.7756906077347878</v>
      </c>
      <c r="R61" s="425">
        <f t="shared" si="36"/>
        <v>0.96889723756906088</v>
      </c>
      <c r="S61" s="459"/>
      <c r="T61" s="50">
        <v>0.55277777777777781</v>
      </c>
      <c r="U61" s="50">
        <v>0.67847222222222225</v>
      </c>
      <c r="V61" s="142">
        <v>5</v>
      </c>
      <c r="W61" s="418">
        <f t="shared" si="42"/>
        <v>181</v>
      </c>
      <c r="X61" s="53"/>
      <c r="Y61" s="53"/>
      <c r="Z61" s="54"/>
      <c r="AA61" s="54"/>
      <c r="AB61" s="447"/>
      <c r="AC61" s="447"/>
      <c r="AD61" s="435"/>
      <c r="AE61" s="435"/>
      <c r="AF61" s="48">
        <f t="shared" si="6"/>
        <v>-46.654143646408784</v>
      </c>
      <c r="AG61" s="425">
        <f t="shared" si="7"/>
        <v>0.96889723756906077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1449.7548792428411</v>
      </c>
      <c r="O69" s="73">
        <f t="shared" si="43"/>
        <v>220.92498232234703</v>
      </c>
      <c r="P69" s="48">
        <f>M69-J69</f>
        <v>0</v>
      </c>
      <c r="Q69" s="49">
        <f>N69-K69</f>
        <v>-50.245120757158929</v>
      </c>
      <c r="R69" s="172">
        <f t="shared" ref="R69:R74" si="44">O69/L69</f>
        <v>0.96654679766026819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-50.245120757158929</v>
      </c>
      <c r="AG69" s="425">
        <f t="shared" si="7"/>
        <v>0.96650325282856075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1233.2</v>
      </c>
      <c r="H70" s="45">
        <f>F70*G70</f>
        <v>66703.788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4" si="45">G70/W70*60</f>
        <v>1370.2222222222231</v>
      </c>
      <c r="O70" s="47">
        <f t="shared" ref="O70:O74" si="46">N70/M70</f>
        <v>80.601307189542538</v>
      </c>
      <c r="P70" s="48">
        <f t="shared" ref="P70:P74" si="47">M70-J70</f>
        <v>1</v>
      </c>
      <c r="Q70" s="49">
        <f t="shared" ref="Q70:Q74" si="48">O70-L70</f>
        <v>-13.148692810457462</v>
      </c>
      <c r="R70" s="425">
        <f t="shared" si="44"/>
        <v>0.85974727668845374</v>
      </c>
      <c r="S70" s="459">
        <f>R82</f>
        <v>0.88208550672860331</v>
      </c>
      <c r="T70" s="50">
        <v>0.25</v>
      </c>
      <c r="U70" s="50">
        <v>0.28749999999999998</v>
      </c>
      <c r="V70" s="421">
        <v>5</v>
      </c>
      <c r="W70" s="418">
        <f>(U70-T70)*24*60</f>
        <v>53.999999999999972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-129.77777777777692</v>
      </c>
      <c r="AG70" s="425">
        <f t="shared" si="7"/>
        <v>0.913481481481482</v>
      </c>
      <c r="AH70" s="459">
        <f>AG82</f>
        <v>0.89146085045273915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4415.2</v>
      </c>
      <c r="H71" s="45">
        <f>F71*G71</f>
        <v>235595.07199999999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1379.7500000000005</v>
      </c>
      <c r="O71" s="47">
        <f t="shared" si="46"/>
        <v>72.618421052631604</v>
      </c>
      <c r="P71" s="48">
        <f t="shared" si="47"/>
        <v>0</v>
      </c>
      <c r="Q71" s="49">
        <f t="shared" si="48"/>
        <v>-13.486842105263136</v>
      </c>
      <c r="R71" s="425">
        <f t="shared" si="44"/>
        <v>0.8433679706601469</v>
      </c>
      <c r="S71" s="459"/>
      <c r="T71" s="50">
        <v>0.29236111111111107</v>
      </c>
      <c r="U71" s="50">
        <v>0.42569444444444438</v>
      </c>
      <c r="V71" s="421">
        <v>7</v>
      </c>
      <c r="W71" s="418">
        <f t="shared" ref="W71:W81" si="49">(U71-T71)*24*60</f>
        <v>191.99999999999994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-256.24999999999955</v>
      </c>
      <c r="AG71" s="425">
        <f>N71/K71</f>
        <v>0.84336797066014701</v>
      </c>
      <c r="AH71" s="459"/>
    </row>
    <row r="72" spans="1:34" ht="19.149999999999999" customHeight="1">
      <c r="A72" s="455"/>
      <c r="B72" s="421" t="s">
        <v>227</v>
      </c>
      <c r="C72" s="66"/>
      <c r="D72" s="173" t="s">
        <v>240</v>
      </c>
      <c r="E72" s="43"/>
      <c r="F72" s="343">
        <v>56.43</v>
      </c>
      <c r="G72" s="44">
        <v>949</v>
      </c>
      <c r="H72" s="45">
        <f t="shared" ref="H72:H80" si="50">F72*G72</f>
        <v>53552.07</v>
      </c>
      <c r="I72" s="421"/>
      <c r="J72" s="87">
        <v>18</v>
      </c>
      <c r="K72" s="57">
        <v>1500</v>
      </c>
      <c r="L72" s="86">
        <v>83.333333333333329</v>
      </c>
      <c r="M72" s="419">
        <v>18</v>
      </c>
      <c r="N72" s="44">
        <f t="shared" si="45"/>
        <v>1294.090909090909</v>
      </c>
      <c r="O72" s="47">
        <f t="shared" si="46"/>
        <v>71.893939393939391</v>
      </c>
      <c r="P72" s="48">
        <f t="shared" si="47"/>
        <v>0</v>
      </c>
      <c r="Q72" s="49">
        <f t="shared" si="48"/>
        <v>-11.439393939393938</v>
      </c>
      <c r="R72" s="425">
        <f t="shared" si="44"/>
        <v>0.86272727272727279</v>
      </c>
      <c r="S72" s="459"/>
      <c r="T72" s="50">
        <v>0.44097222222222215</v>
      </c>
      <c r="U72" s="50">
        <v>0.47152777777777771</v>
      </c>
      <c r="V72" s="421">
        <v>22</v>
      </c>
      <c r="W72" s="418">
        <f t="shared" si="49"/>
        <v>44</v>
      </c>
      <c r="X72" s="53">
        <v>0.43055555555555558</v>
      </c>
      <c r="Y72" s="53">
        <v>0.44027777777777777</v>
      </c>
      <c r="Z72" s="54"/>
      <c r="AA72" s="54"/>
      <c r="AB72" s="447"/>
      <c r="AC72" s="447"/>
      <c r="AD72" s="435"/>
      <c r="AE72" s="435"/>
      <c r="AF72" s="48">
        <f>N72-K72</f>
        <v>-205.90909090909099</v>
      </c>
      <c r="AG72" s="425">
        <f>N72/K72</f>
        <v>0.86272727272727268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242</v>
      </c>
      <c r="E73" s="177"/>
      <c r="F73" s="343">
        <v>47.51</v>
      </c>
      <c r="G73" s="44">
        <v>1918</v>
      </c>
      <c r="H73" s="45">
        <f t="shared" si="50"/>
        <v>91124.18</v>
      </c>
      <c r="I73" s="435"/>
      <c r="J73" s="178">
        <v>17</v>
      </c>
      <c r="K73" s="179">
        <v>1440</v>
      </c>
      <c r="L73" s="86">
        <v>84.705882352941174</v>
      </c>
      <c r="M73" s="424">
        <v>17</v>
      </c>
      <c r="N73" s="44">
        <f t="shared" si="45"/>
        <v>1322.7586206896549</v>
      </c>
      <c r="O73" s="47">
        <f t="shared" si="46"/>
        <v>77.809330628803224</v>
      </c>
      <c r="P73" s="48">
        <f t="shared" si="47"/>
        <v>0</v>
      </c>
      <c r="Q73" s="49">
        <f t="shared" si="48"/>
        <v>-6.8965517241379501</v>
      </c>
      <c r="R73" s="425">
        <f t="shared" si="44"/>
        <v>0.91858237547892696</v>
      </c>
      <c r="S73" s="459"/>
      <c r="T73" s="50">
        <v>0.51180555555555551</v>
      </c>
      <c r="U73" s="50">
        <v>0.57222222222222219</v>
      </c>
      <c r="V73" s="421">
        <v>5</v>
      </c>
      <c r="W73" s="418">
        <f t="shared" si="49"/>
        <v>87.000000000000014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-117.24137931034511</v>
      </c>
      <c r="AG73" s="425">
        <f>N73/K73</f>
        <v>0.91858237547892696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2222.33</v>
      </c>
      <c r="H74" s="45">
        <f t="shared" si="50"/>
        <v>119472.46079999999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1333.3980000000004</v>
      </c>
      <c r="O74" s="47">
        <f t="shared" si="46"/>
        <v>83.337375000000023</v>
      </c>
      <c r="P74" s="48">
        <f t="shared" si="47"/>
        <v>0</v>
      </c>
      <c r="Q74" s="49">
        <f t="shared" si="48"/>
        <v>-6.6626249999999771</v>
      </c>
      <c r="R74" s="425">
        <f t="shared" si="44"/>
        <v>0.92597083333333363</v>
      </c>
      <c r="S74" s="459"/>
      <c r="T74" s="50">
        <v>0.58749999999999991</v>
      </c>
      <c r="U74" s="50">
        <v>0.65694444444444433</v>
      </c>
      <c r="V74" s="421">
        <v>22</v>
      </c>
      <c r="W74" s="418">
        <f t="shared" si="49"/>
        <v>99.999999999999972</v>
      </c>
      <c r="X74" s="180">
        <v>0.57638888888888895</v>
      </c>
      <c r="Y74" s="180">
        <v>0.58680555555555558</v>
      </c>
      <c r="Z74" s="124"/>
      <c r="AA74" s="124"/>
      <c r="AB74" s="447"/>
      <c r="AC74" s="447"/>
      <c r="AD74" s="435"/>
      <c r="AE74" s="435"/>
      <c r="AF74" s="48">
        <f t="shared" ref="AF74:AF80" si="51">N74-K74</f>
        <v>-106.60199999999963</v>
      </c>
      <c r="AG74" s="425">
        <f t="shared" ref="AG74:AG80" si="52">N74/K74</f>
        <v>0.92597083333333363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1340.0439504005576</v>
      </c>
      <c r="O82" s="184">
        <f t="shared" si="53"/>
        <v>77.252074652983339</v>
      </c>
      <c r="P82" s="116">
        <f>M82-J82</f>
        <v>0.19999999999999929</v>
      </c>
      <c r="Q82" s="117">
        <f>N82-K82</f>
        <v>-163.15604959944244</v>
      </c>
      <c r="R82" s="172">
        <f>O82/L82</f>
        <v>0.88208550672860331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0</v>
      </c>
      <c r="AF82" s="48">
        <f>N82-K82</f>
        <v>-163.15604959944244</v>
      </c>
      <c r="AG82" s="425">
        <f>N82/K82</f>
        <v>0.89146085045273915</v>
      </c>
      <c r="AH82" s="459"/>
    </row>
    <row r="83" spans="1:34" ht="19.149999999999999" customHeight="1">
      <c r="A83" s="487" t="s">
        <v>244</v>
      </c>
      <c r="B83" s="110" t="s">
        <v>203</v>
      </c>
      <c r="C83" s="66"/>
      <c r="D83" s="358" t="s">
        <v>251</v>
      </c>
      <c r="E83" s="43"/>
      <c r="F83" s="350">
        <v>29.46</v>
      </c>
      <c r="G83" s="57">
        <v>1407.09</v>
      </c>
      <c r="H83" s="84">
        <f t="shared" ref="H83:H94" si="54">F83*G83</f>
        <v>41452.871399999996</v>
      </c>
      <c r="I83" s="435"/>
      <c r="J83" s="87">
        <v>16</v>
      </c>
      <c r="K83" s="57">
        <v>1385</v>
      </c>
      <c r="L83" s="86">
        <v>86.5625</v>
      </c>
      <c r="M83" s="424">
        <v>16</v>
      </c>
      <c r="N83" s="57">
        <f t="shared" ref="N83:N88" si="55">G83/W83*60</f>
        <v>1140.8837837837841</v>
      </c>
      <c r="O83" s="183">
        <f t="shared" ref="O83:O88" si="56">N83/M83</f>
        <v>71.305236486486507</v>
      </c>
      <c r="P83" s="54">
        <f t="shared" ref="P83:P88" si="57">M83-J83</f>
        <v>0</v>
      </c>
      <c r="Q83" s="88">
        <f t="shared" ref="Q83:Q88" si="58">O83-L83</f>
        <v>-15.257263513513493</v>
      </c>
      <c r="R83" s="185">
        <f t="shared" ref="R83:R88" si="59">O83/L83</f>
        <v>0.82374280417601742</v>
      </c>
      <c r="S83" s="459">
        <f>R95</f>
        <v>0.84620065931430077</v>
      </c>
      <c r="T83" s="50">
        <v>0.33333333333333331</v>
      </c>
      <c r="U83" s="50">
        <v>0.38472222222222219</v>
      </c>
      <c r="V83" s="421">
        <v>5</v>
      </c>
      <c r="W83" s="418">
        <f t="shared" ref="W83:W93" si="60">(U83-T83)*24*60</f>
        <v>73.999999999999972</v>
      </c>
      <c r="X83" s="53"/>
      <c r="Y83" s="53"/>
      <c r="Z83" s="54"/>
      <c r="AA83" s="54"/>
      <c r="AB83" s="447"/>
      <c r="AC83" s="447"/>
      <c r="AD83" s="435">
        <v>1</v>
      </c>
      <c r="AE83" s="435">
        <v>1</v>
      </c>
      <c r="AF83" s="48">
        <f t="shared" ref="AF83:AF173" si="61">N83-K83</f>
        <v>-244.11621621621589</v>
      </c>
      <c r="AG83" s="425">
        <f t="shared" ref="AG83:AG173" si="62">N83/K83</f>
        <v>0.82374280417601742</v>
      </c>
      <c r="AH83" s="459">
        <f>AG95</f>
        <v>0.84629598317056776</v>
      </c>
    </row>
    <row r="84" spans="1:34" ht="19.149999999999999" customHeight="1">
      <c r="A84" s="488"/>
      <c r="B84" s="110" t="s">
        <v>238</v>
      </c>
      <c r="C84" s="431"/>
      <c r="D84" s="186" t="s">
        <v>245</v>
      </c>
      <c r="E84" s="43"/>
      <c r="F84" s="350">
        <v>61.02</v>
      </c>
      <c r="G84" s="44">
        <v>2516</v>
      </c>
      <c r="H84" s="84">
        <f t="shared" si="54"/>
        <v>153526.32</v>
      </c>
      <c r="I84" s="421"/>
      <c r="J84" s="87">
        <v>17</v>
      </c>
      <c r="K84" s="57">
        <v>1440</v>
      </c>
      <c r="L84" s="86">
        <v>84.705882352941174</v>
      </c>
      <c r="M84" s="424">
        <v>17</v>
      </c>
      <c r="N84" s="57">
        <f t="shared" si="55"/>
        <v>1335.929203539823</v>
      </c>
      <c r="O84" s="183">
        <f t="shared" si="56"/>
        <v>78.584070796460182</v>
      </c>
      <c r="P84" s="54">
        <f t="shared" si="57"/>
        <v>0</v>
      </c>
      <c r="Q84" s="88">
        <f t="shared" si="58"/>
        <v>-6.1218115564809921</v>
      </c>
      <c r="R84" s="185">
        <f t="shared" si="59"/>
        <v>0.92772861356932157</v>
      </c>
      <c r="S84" s="459"/>
      <c r="T84" s="50">
        <v>0.39027777777777772</v>
      </c>
      <c r="U84" s="50">
        <v>0.46874999999999994</v>
      </c>
      <c r="V84" s="421">
        <v>8</v>
      </c>
      <c r="W84" s="418">
        <f t="shared" si="60"/>
        <v>113</v>
      </c>
      <c r="X84" s="53"/>
      <c r="Y84" s="53"/>
      <c r="Z84" s="54"/>
      <c r="AA84" s="54"/>
      <c r="AB84" s="447"/>
      <c r="AC84" s="447"/>
      <c r="AD84" s="435"/>
      <c r="AE84" s="435"/>
      <c r="AF84" s="48">
        <f t="shared" si="61"/>
        <v>-104.07079646017701</v>
      </c>
      <c r="AG84" s="425">
        <f t="shared" si="62"/>
        <v>0.92772861356932157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2098</v>
      </c>
      <c r="H85" s="84">
        <f t="shared" si="54"/>
        <v>128166.82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1297.731958762887</v>
      </c>
      <c r="O85" s="183">
        <f t="shared" si="56"/>
        <v>76.337174044875709</v>
      </c>
      <c r="P85" s="54">
        <f t="shared" si="57"/>
        <v>0</v>
      </c>
      <c r="Q85" s="88">
        <f t="shared" si="58"/>
        <v>-8.3687083080654645</v>
      </c>
      <c r="R85" s="185">
        <f t="shared" si="59"/>
        <v>0.90120274914089382</v>
      </c>
      <c r="S85" s="459"/>
      <c r="T85" s="50">
        <v>0.50902777777777775</v>
      </c>
      <c r="U85" s="50">
        <v>0.57638888888888884</v>
      </c>
      <c r="V85" s="421">
        <v>5</v>
      </c>
      <c r="W85" s="418">
        <f t="shared" si="60"/>
        <v>96.999999999999972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-142.26804123711304</v>
      </c>
      <c r="AG85" s="425">
        <f t="shared" si="62"/>
        <v>0.90120274914089371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5313</v>
      </c>
      <c r="H86" s="84">
        <f t="shared" si="54"/>
        <v>200831.4</v>
      </c>
      <c r="I86" s="421"/>
      <c r="J86" s="87">
        <v>20</v>
      </c>
      <c r="K86" s="57">
        <v>2769</v>
      </c>
      <c r="L86" s="86">
        <v>138.44999999999999</v>
      </c>
      <c r="M86" s="424">
        <v>20</v>
      </c>
      <c r="N86" s="57">
        <f t="shared" si="55"/>
        <v>2396.8421052631579</v>
      </c>
      <c r="O86" s="183">
        <f t="shared" si="56"/>
        <v>119.84210526315789</v>
      </c>
      <c r="P86" s="54">
        <f t="shared" si="57"/>
        <v>0</v>
      </c>
      <c r="Q86" s="88">
        <f t="shared" si="58"/>
        <v>-18.607894736842098</v>
      </c>
      <c r="R86" s="185">
        <f t="shared" si="59"/>
        <v>0.86559844899355654</v>
      </c>
      <c r="S86" s="459"/>
      <c r="T86" s="50">
        <v>0.59166666666666656</v>
      </c>
      <c r="U86" s="50">
        <v>0.68402777777777768</v>
      </c>
      <c r="V86" s="421">
        <v>22</v>
      </c>
      <c r="W86" s="418">
        <f t="shared" si="60"/>
        <v>133</v>
      </c>
      <c r="X86" s="53">
        <v>0.5805555555555556</v>
      </c>
      <c r="Y86" s="53">
        <v>0.59027777777777779</v>
      </c>
      <c r="Z86" s="54"/>
      <c r="AA86" s="54"/>
      <c r="AB86" s="447"/>
      <c r="AC86" s="447"/>
      <c r="AD86" s="435">
        <v>1</v>
      </c>
      <c r="AE86" s="435"/>
      <c r="AF86" s="48">
        <f t="shared" si="61"/>
        <v>-372.15789473684208</v>
      </c>
      <c r="AG86" s="425">
        <f t="shared" si="62"/>
        <v>0.86559844899355654</v>
      </c>
      <c r="AH86" s="459"/>
    </row>
    <row r="87" spans="1:34" ht="19.149999999999999" customHeight="1">
      <c r="A87" s="488"/>
      <c r="B87" s="110" t="s">
        <v>203</v>
      </c>
      <c r="C87" s="97"/>
      <c r="D87" s="186" t="s">
        <v>251</v>
      </c>
      <c r="E87" s="43"/>
      <c r="F87" s="350">
        <v>29.46</v>
      </c>
      <c r="G87" s="44">
        <v>173.91</v>
      </c>
      <c r="H87" s="84">
        <f t="shared" si="54"/>
        <v>5123.3886000000002</v>
      </c>
      <c r="I87" s="421">
        <v>1</v>
      </c>
      <c r="J87" s="87">
        <v>16</v>
      </c>
      <c r="K87" s="57">
        <v>1385</v>
      </c>
      <c r="L87" s="86">
        <v>86.5625</v>
      </c>
      <c r="M87" s="424">
        <v>16</v>
      </c>
      <c r="N87" s="57">
        <f t="shared" si="55"/>
        <v>1043.4600000000037</v>
      </c>
      <c r="O87" s="183">
        <f t="shared" si="56"/>
        <v>65.21625000000023</v>
      </c>
      <c r="P87" s="54">
        <f t="shared" si="57"/>
        <v>0</v>
      </c>
      <c r="Q87" s="88">
        <f t="shared" si="58"/>
        <v>-21.34624999999977</v>
      </c>
      <c r="R87" s="185">
        <f t="shared" si="59"/>
        <v>0.7534007220216633</v>
      </c>
      <c r="S87" s="459"/>
      <c r="T87" s="50">
        <v>0.68888888888888877</v>
      </c>
      <c r="U87" s="50">
        <v>0.69583333333333319</v>
      </c>
      <c r="V87" s="421">
        <v>7</v>
      </c>
      <c r="W87" s="418">
        <f t="shared" si="60"/>
        <v>9.9999999999999645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-341.53999999999633</v>
      </c>
      <c r="AG87" s="425">
        <f t="shared" si="62"/>
        <v>0.7534007220216633</v>
      </c>
      <c r="AH87" s="459"/>
    </row>
    <row r="88" spans="1:34" ht="19.149999999999999" customHeight="1">
      <c r="A88" s="488"/>
      <c r="B88" s="110" t="s">
        <v>227</v>
      </c>
      <c r="C88" s="431"/>
      <c r="D88" s="186" t="s">
        <v>329</v>
      </c>
      <c r="E88" s="43"/>
      <c r="F88" s="350">
        <v>54.5</v>
      </c>
      <c r="G88" s="57">
        <v>2013</v>
      </c>
      <c r="H88" s="84">
        <f t="shared" si="54"/>
        <v>109708.5</v>
      </c>
      <c r="I88" s="421"/>
      <c r="J88" s="87">
        <v>21</v>
      </c>
      <c r="K88" s="57">
        <v>1440</v>
      </c>
      <c r="L88" s="86">
        <v>68.571428571428569</v>
      </c>
      <c r="M88" s="424">
        <v>21</v>
      </c>
      <c r="N88" s="57">
        <f t="shared" si="55"/>
        <v>1128.7850467289725</v>
      </c>
      <c r="O88" s="183">
        <f t="shared" si="56"/>
        <v>53.751668891855829</v>
      </c>
      <c r="P88" s="54">
        <f t="shared" si="57"/>
        <v>0</v>
      </c>
      <c r="Q88" s="88">
        <f t="shared" si="58"/>
        <v>-14.819759679572741</v>
      </c>
      <c r="R88" s="185">
        <f t="shared" si="59"/>
        <v>0.78387850467289755</v>
      </c>
      <c r="S88" s="459"/>
      <c r="T88" s="50">
        <v>0.71180555555555536</v>
      </c>
      <c r="U88" s="50">
        <v>0.78611111111111087</v>
      </c>
      <c r="V88" s="421">
        <v>23</v>
      </c>
      <c r="W88" s="418">
        <f t="shared" si="60"/>
        <v>106.99999999999994</v>
      </c>
      <c r="X88" s="53">
        <v>0.70000000000000007</v>
      </c>
      <c r="Y88" s="53">
        <v>0.71111111111111114</v>
      </c>
      <c r="Z88" s="54"/>
      <c r="AA88" s="54"/>
      <c r="AB88" s="447"/>
      <c r="AC88" s="447"/>
      <c r="AD88" s="435"/>
      <c r="AE88" s="435"/>
      <c r="AF88" s="48">
        <f t="shared" si="61"/>
        <v>-311.21495327102753</v>
      </c>
      <c r="AG88" s="425">
        <f t="shared" si="62"/>
        <v>0.78387850467289755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54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0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0</v>
      </c>
      <c r="AG89" s="425" t="e">
        <f t="shared" si="62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17.833333333333332</v>
      </c>
      <c r="K95" s="202">
        <v>1643.1666666666667</v>
      </c>
      <c r="L95" s="203">
        <v>91.593032212885149</v>
      </c>
      <c r="M95" s="202">
        <f t="shared" ref="M95:O95" si="63">AVERAGE(M83:M94)</f>
        <v>17.833333333333332</v>
      </c>
      <c r="N95" s="202">
        <f t="shared" si="63"/>
        <v>1390.6053496797713</v>
      </c>
      <c r="O95" s="203">
        <f t="shared" si="63"/>
        <v>77.506084247139398</v>
      </c>
      <c r="P95" s="204">
        <f>M95-J95</f>
        <v>0</v>
      </c>
      <c r="Q95" s="205">
        <f t="shared" ref="Q95:Q104" si="64">O95-L95</f>
        <v>-14.08694796574575</v>
      </c>
      <c r="R95" s="206">
        <f>O95/L95</f>
        <v>0.84620065931430077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2</v>
      </c>
      <c r="AE95" s="107">
        <f>SUM(AE83:AE94)</f>
        <v>1</v>
      </c>
      <c r="AF95" s="65">
        <f t="shared" si="61"/>
        <v>-252.56131698689546</v>
      </c>
      <c r="AG95" s="426">
        <f t="shared" si="62"/>
        <v>0.84629598317056776</v>
      </c>
      <c r="AH95" s="460"/>
    </row>
    <row r="96" spans="1:34" ht="19.149999999999999" customHeight="1">
      <c r="A96" s="490" t="s">
        <v>250</v>
      </c>
      <c r="B96" s="421" t="s">
        <v>118</v>
      </c>
      <c r="C96" s="97"/>
      <c r="D96" s="42" t="s">
        <v>361</v>
      </c>
      <c r="E96" s="43"/>
      <c r="F96" s="343">
        <v>25.26</v>
      </c>
      <c r="G96" s="44">
        <v>2265.1799999999998</v>
      </c>
      <c r="H96" s="45">
        <f t="shared" ref="H96:H105" si="65">F96*G96</f>
        <v>57218.446799999998</v>
      </c>
      <c r="I96" s="421"/>
      <c r="J96" s="46">
        <v>7</v>
      </c>
      <c r="K96" s="44">
        <v>2200</v>
      </c>
      <c r="L96" s="47">
        <v>314.28571428571428</v>
      </c>
      <c r="M96" s="419">
        <v>7</v>
      </c>
      <c r="N96" s="44">
        <f t="shared" ref="N96:N104" si="66">G96/W96*60</f>
        <v>2059.2545454545452</v>
      </c>
      <c r="O96" s="47">
        <f t="shared" ref="O96:O104" si="67">N96/M96</f>
        <v>294.17922077922077</v>
      </c>
      <c r="P96" s="48">
        <f t="shared" ref="P96:P104" si="68">M96-J96</f>
        <v>0</v>
      </c>
      <c r="Q96" s="49">
        <f t="shared" si="64"/>
        <v>-20.106493506493507</v>
      </c>
      <c r="R96" s="425">
        <f t="shared" ref="R96:R104" si="69">O96/L96</f>
        <v>0.9360247933884297</v>
      </c>
      <c r="S96" s="459">
        <f>R108</f>
        <v>0.88407767412509752</v>
      </c>
      <c r="T96" s="89">
        <v>0.33333333333333331</v>
      </c>
      <c r="U96" s="89">
        <v>0.37916666666666665</v>
      </c>
      <c r="V96" s="435">
        <v>5</v>
      </c>
      <c r="W96" s="90">
        <f t="shared" ref="W96:W133" si="70">(U96-T96)*24*60</f>
        <v>66</v>
      </c>
      <c r="X96" s="96"/>
      <c r="Y96" s="96"/>
      <c r="Z96" s="54"/>
      <c r="AA96" s="54"/>
      <c r="AB96" s="447"/>
      <c r="AC96" s="447"/>
      <c r="AD96" s="435"/>
      <c r="AE96" s="435">
        <v>1</v>
      </c>
      <c r="AF96" s="54">
        <f t="shared" si="61"/>
        <v>-140.74545454545478</v>
      </c>
      <c r="AG96" s="428">
        <f t="shared" si="62"/>
        <v>0.9360247933884297</v>
      </c>
      <c r="AH96" s="468">
        <f>AG108</f>
        <v>0.87101962922016041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2417</v>
      </c>
      <c r="H97" s="210">
        <f t="shared" si="65"/>
        <v>157757.59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1272.1052631578946</v>
      </c>
      <c r="O97" s="47">
        <f t="shared" si="67"/>
        <v>70.672514619883032</v>
      </c>
      <c r="P97" s="48">
        <f t="shared" si="68"/>
        <v>0</v>
      </c>
      <c r="Q97" s="49">
        <f t="shared" si="64"/>
        <v>-9.3274853801169684</v>
      </c>
      <c r="R97" s="425">
        <f t="shared" si="69"/>
        <v>0.88340643274853792</v>
      </c>
      <c r="S97" s="459"/>
      <c r="T97" s="211">
        <v>0.38472222222222219</v>
      </c>
      <c r="U97" s="211">
        <v>0.46388888888888885</v>
      </c>
      <c r="V97" s="212">
        <v>8</v>
      </c>
      <c r="W97" s="90">
        <f t="shared" si="70"/>
        <v>114</v>
      </c>
      <c r="X97" s="53"/>
      <c r="Y97" s="53"/>
      <c r="Z97" s="54"/>
      <c r="AA97" s="54"/>
      <c r="AB97" s="447"/>
      <c r="AC97" s="447"/>
      <c r="AD97" s="212"/>
      <c r="AE97" s="212"/>
      <c r="AF97" s="213">
        <f t="shared" si="61"/>
        <v>-167.89473684210543</v>
      </c>
      <c r="AG97" s="214">
        <f t="shared" si="62"/>
        <v>0.88340643274853792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260</v>
      </c>
      <c r="E98" s="83"/>
      <c r="F98" s="354">
        <v>71.55</v>
      </c>
      <c r="G98" s="57">
        <v>910</v>
      </c>
      <c r="H98" s="210">
        <f t="shared" si="65"/>
        <v>65110.5</v>
      </c>
      <c r="I98" s="43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1213.3333333333333</v>
      </c>
      <c r="O98" s="47">
        <f t="shared" si="67"/>
        <v>67.407407407407405</v>
      </c>
      <c r="P98" s="48">
        <f t="shared" si="68"/>
        <v>0</v>
      </c>
      <c r="Q98" s="49">
        <f t="shared" si="64"/>
        <v>-9.5370370370370381</v>
      </c>
      <c r="R98" s="425">
        <f t="shared" si="69"/>
        <v>0.87605294825511426</v>
      </c>
      <c r="S98" s="459"/>
      <c r="T98" s="89">
        <v>0.5034722222222221</v>
      </c>
      <c r="U98" s="89">
        <v>0.5347222222222221</v>
      </c>
      <c r="V98" s="435">
        <v>4</v>
      </c>
      <c r="W98" s="90">
        <f t="shared" si="70"/>
        <v>45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-171.66666666666674</v>
      </c>
      <c r="AG98" s="428">
        <f t="shared" si="62"/>
        <v>0.87605294825511426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261</v>
      </c>
      <c r="E99" s="83"/>
      <c r="F99" s="354">
        <v>59.54</v>
      </c>
      <c r="G99" s="57">
        <v>1350</v>
      </c>
      <c r="H99" s="210">
        <f t="shared" si="65"/>
        <v>80379</v>
      </c>
      <c r="I99" s="435"/>
      <c r="J99" s="46">
        <v>18</v>
      </c>
      <c r="K99" s="44">
        <v>1385</v>
      </c>
      <c r="L99" s="47">
        <v>76.944444444444443</v>
      </c>
      <c r="M99" s="419">
        <v>18</v>
      </c>
      <c r="N99" s="44">
        <f t="shared" si="66"/>
        <v>1246.1538461538476</v>
      </c>
      <c r="O99" s="47">
        <f t="shared" si="67"/>
        <v>69.230769230769312</v>
      </c>
      <c r="P99" s="48">
        <f t="shared" si="68"/>
        <v>0</v>
      </c>
      <c r="Q99" s="49">
        <f t="shared" si="64"/>
        <v>-7.7136752136751312</v>
      </c>
      <c r="R99" s="425">
        <f t="shared" si="69"/>
        <v>0.89975006942516078</v>
      </c>
      <c r="S99" s="459"/>
      <c r="T99" s="89">
        <v>0.53888888888888875</v>
      </c>
      <c r="U99" s="89">
        <v>0.58402777777777759</v>
      </c>
      <c r="V99" s="435">
        <v>6</v>
      </c>
      <c r="W99" s="90">
        <f t="shared" si="70"/>
        <v>64.999999999999929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-138.84615384615245</v>
      </c>
      <c r="AG99" s="214">
        <f t="shared" si="62"/>
        <v>0.89975006942516067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253</v>
      </c>
      <c r="E100" s="83"/>
      <c r="F100" s="354">
        <v>77.349999999999994</v>
      </c>
      <c r="G100" s="57">
        <v>215</v>
      </c>
      <c r="H100" s="210">
        <f t="shared" si="65"/>
        <v>16630.25</v>
      </c>
      <c r="I100" s="435"/>
      <c r="J100" s="46">
        <v>19</v>
      </c>
      <c r="K100" s="44">
        <v>1440</v>
      </c>
      <c r="L100" s="47">
        <v>75.78947368421052</v>
      </c>
      <c r="M100" s="87">
        <v>18</v>
      </c>
      <c r="N100" s="44">
        <f t="shared" si="66"/>
        <v>1075.0000000000039</v>
      </c>
      <c r="O100" s="47">
        <f t="shared" si="67"/>
        <v>59.722222222222435</v>
      </c>
      <c r="P100" s="48">
        <f t="shared" si="68"/>
        <v>-1</v>
      </c>
      <c r="Q100" s="49">
        <f t="shared" si="64"/>
        <v>-16.067251461988086</v>
      </c>
      <c r="R100" s="425">
        <f t="shared" si="69"/>
        <v>0.78800154320987936</v>
      </c>
      <c r="S100" s="459"/>
      <c r="T100" s="211">
        <v>0.59999999999999987</v>
      </c>
      <c r="U100" s="211">
        <v>0.60833333333333317</v>
      </c>
      <c r="V100" s="212">
        <v>23</v>
      </c>
      <c r="W100" s="90">
        <f t="shared" si="70"/>
        <v>11.999999999999957</v>
      </c>
      <c r="X100" s="219">
        <v>0.58888888888888891</v>
      </c>
      <c r="Y100" s="219">
        <v>0.59861111111111109</v>
      </c>
      <c r="Z100" s="217"/>
      <c r="AA100" s="217"/>
      <c r="AB100" s="447"/>
      <c r="AC100" s="447"/>
      <c r="AD100" s="435"/>
      <c r="AE100" s="435"/>
      <c r="AF100" s="54">
        <f t="shared" si="61"/>
        <v>-364.99999999999613</v>
      </c>
      <c r="AG100" s="428">
        <f t="shared" si="62"/>
        <v>0.74652777777778045</v>
      </c>
      <c r="AH100" s="468"/>
    </row>
    <row r="101" spans="1:34" s="218" customFormat="1" ht="19.149999999999999" customHeight="1">
      <c r="A101" s="490"/>
      <c r="B101" s="421" t="s">
        <v>227</v>
      </c>
      <c r="C101" s="55"/>
      <c r="D101" s="82" t="s">
        <v>255</v>
      </c>
      <c r="E101" s="83"/>
      <c r="F101" s="354">
        <v>51.44</v>
      </c>
      <c r="G101" s="57">
        <v>1275.8499999999999</v>
      </c>
      <c r="H101" s="210">
        <f t="shared" si="65"/>
        <v>65629.723999999987</v>
      </c>
      <c r="I101" s="435"/>
      <c r="J101" s="46">
        <v>20</v>
      </c>
      <c r="K101" s="44">
        <v>1440</v>
      </c>
      <c r="L101" s="47">
        <v>72</v>
      </c>
      <c r="M101" s="87">
        <v>21</v>
      </c>
      <c r="N101" s="44">
        <f t="shared" si="66"/>
        <v>1275.850000000001</v>
      </c>
      <c r="O101" s="47">
        <f t="shared" si="67"/>
        <v>60.754761904761956</v>
      </c>
      <c r="P101" s="48">
        <f t="shared" si="68"/>
        <v>1</v>
      </c>
      <c r="Q101" s="49">
        <f t="shared" si="64"/>
        <v>-11.245238095238044</v>
      </c>
      <c r="R101" s="425">
        <f t="shared" si="69"/>
        <v>0.84381613756613827</v>
      </c>
      <c r="S101" s="459"/>
      <c r="T101" s="211">
        <v>0.61319444444444426</v>
      </c>
      <c r="U101" s="89">
        <v>0.65486111111111089</v>
      </c>
      <c r="V101" s="212">
        <v>7</v>
      </c>
      <c r="W101" s="90">
        <f t="shared" si="70"/>
        <v>59.999999999999943</v>
      </c>
      <c r="X101" s="220"/>
      <c r="Y101" s="220"/>
      <c r="Z101" s="217"/>
      <c r="AA101" s="217"/>
      <c r="AB101" s="447"/>
      <c r="AC101" s="447"/>
      <c r="AD101" s="435">
        <v>1</v>
      </c>
      <c r="AE101" s="435"/>
      <c r="AF101" s="213">
        <f t="shared" si="61"/>
        <v>-164.14999999999895</v>
      </c>
      <c r="AG101" s="214">
        <f t="shared" si="62"/>
        <v>0.88600694444444517</v>
      </c>
      <c r="AH101" s="468"/>
    </row>
    <row r="102" spans="1:34" s="218" customFormat="1" ht="19.149999999999999" customHeight="1">
      <c r="A102" s="490"/>
      <c r="B102" s="421" t="s">
        <v>207</v>
      </c>
      <c r="C102" s="175"/>
      <c r="D102" s="176" t="s">
        <v>246</v>
      </c>
      <c r="E102" s="177"/>
      <c r="F102" s="354">
        <v>50.67</v>
      </c>
      <c r="G102" s="57">
        <v>832.80000000000007</v>
      </c>
      <c r="H102" s="210">
        <f t="shared" si="65"/>
        <v>42197.976000000002</v>
      </c>
      <c r="I102" s="421">
        <v>1</v>
      </c>
      <c r="J102" s="46">
        <v>19</v>
      </c>
      <c r="K102" s="44">
        <v>1500</v>
      </c>
      <c r="L102" s="47">
        <v>78.94736842105263</v>
      </c>
      <c r="M102" s="87">
        <v>19</v>
      </c>
      <c r="N102" s="44">
        <f t="shared" si="66"/>
        <v>1314.9473684210518</v>
      </c>
      <c r="O102" s="47">
        <f t="shared" si="67"/>
        <v>69.207756232686933</v>
      </c>
      <c r="P102" s="48">
        <f t="shared" si="68"/>
        <v>0</v>
      </c>
      <c r="Q102" s="49">
        <f t="shared" si="64"/>
        <v>-9.7396121883656974</v>
      </c>
      <c r="R102" s="425">
        <f t="shared" si="69"/>
        <v>0.87663157894736787</v>
      </c>
      <c r="S102" s="459"/>
      <c r="T102" s="211">
        <v>0.66041666666666643</v>
      </c>
      <c r="U102" s="211">
        <v>0.68680555555555534</v>
      </c>
      <c r="V102" s="212">
        <v>8</v>
      </c>
      <c r="W102" s="90">
        <f t="shared" si="70"/>
        <v>38.000000000000028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-185.05263157894819</v>
      </c>
      <c r="AG102" s="428">
        <f t="shared" si="62"/>
        <v>0.87663157894736787</v>
      </c>
      <c r="AH102" s="468"/>
    </row>
    <row r="103" spans="1:34" s="218" customFormat="1" ht="19.149999999999999" customHeight="1">
      <c r="A103" s="490"/>
      <c r="B103" s="421" t="s">
        <v>207</v>
      </c>
      <c r="C103" s="221"/>
      <c r="D103" s="82" t="s">
        <v>217</v>
      </c>
      <c r="E103" s="83"/>
      <c r="F103" s="354">
        <v>49.91</v>
      </c>
      <c r="G103" s="57">
        <v>483.67</v>
      </c>
      <c r="H103" s="210">
        <f t="shared" si="65"/>
        <v>24139.969699999998</v>
      </c>
      <c r="I103" s="222">
        <v>1</v>
      </c>
      <c r="J103" s="46">
        <v>17</v>
      </c>
      <c r="K103" s="44">
        <v>1565</v>
      </c>
      <c r="L103" s="47">
        <v>92.058823529411768</v>
      </c>
      <c r="M103" s="87">
        <v>17</v>
      </c>
      <c r="N103" s="44">
        <f t="shared" si="66"/>
        <v>1381.9142857142906</v>
      </c>
      <c r="O103" s="47">
        <f t="shared" si="67"/>
        <v>81.289075630252384</v>
      </c>
      <c r="P103" s="48">
        <f t="shared" si="68"/>
        <v>0</v>
      </c>
      <c r="Q103" s="49">
        <f t="shared" si="64"/>
        <v>-10.769747899159384</v>
      </c>
      <c r="R103" s="425">
        <f t="shared" si="69"/>
        <v>0.88301232314012168</v>
      </c>
      <c r="S103" s="459"/>
      <c r="T103" s="211">
        <v>0.69236111111111087</v>
      </c>
      <c r="U103" s="211">
        <v>0.70694444444444415</v>
      </c>
      <c r="V103" s="212">
        <v>8</v>
      </c>
      <c r="W103" s="90">
        <f t="shared" si="70"/>
        <v>20.999999999999925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-183.0857142857094</v>
      </c>
      <c r="AG103" s="428">
        <f t="shared" si="62"/>
        <v>0.88301232314012179</v>
      </c>
      <c r="AH103" s="468"/>
    </row>
    <row r="104" spans="1:34" s="218" customFormat="1" ht="19.149999999999999" customHeight="1">
      <c r="A104" s="490"/>
      <c r="B104" s="421" t="s">
        <v>238</v>
      </c>
      <c r="C104" s="223"/>
      <c r="D104" s="82" t="s">
        <v>241</v>
      </c>
      <c r="E104" s="83"/>
      <c r="F104" s="354">
        <v>53.76</v>
      </c>
      <c r="G104" s="209">
        <v>274.67</v>
      </c>
      <c r="H104" s="210">
        <f t="shared" si="65"/>
        <v>14766.2592</v>
      </c>
      <c r="I104" s="221">
        <v>1</v>
      </c>
      <c r="J104" s="46">
        <v>16</v>
      </c>
      <c r="K104" s="44">
        <v>1440</v>
      </c>
      <c r="L104" s="47">
        <v>90</v>
      </c>
      <c r="M104" s="87">
        <v>16</v>
      </c>
      <c r="N104" s="44">
        <f t="shared" si="66"/>
        <v>1177.1571428571469</v>
      </c>
      <c r="O104" s="47">
        <f t="shared" si="67"/>
        <v>73.572321428571684</v>
      </c>
      <c r="P104" s="48">
        <f t="shared" si="68"/>
        <v>0</v>
      </c>
      <c r="Q104" s="49">
        <f t="shared" si="64"/>
        <v>-16.427678571428316</v>
      </c>
      <c r="R104" s="425">
        <f t="shared" si="69"/>
        <v>0.81747023809524089</v>
      </c>
      <c r="S104" s="460"/>
      <c r="T104" s="211">
        <v>0.71249999999999969</v>
      </c>
      <c r="U104" s="211">
        <v>0.72222222222222188</v>
      </c>
      <c r="V104" s="212">
        <v>8</v>
      </c>
      <c r="W104" s="90">
        <f t="shared" si="70"/>
        <v>13.99999999999995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-262.84285714285306</v>
      </c>
      <c r="AG104" s="214">
        <f t="shared" si="62"/>
        <v>0.81747023809524089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16.888888888888889</v>
      </c>
      <c r="K108" s="101">
        <v>1532.7777777777778</v>
      </c>
      <c r="L108" s="104">
        <v>106.33002986769755</v>
      </c>
      <c r="M108" s="101">
        <f t="shared" ref="M108:O108" si="71">AVERAGE(M96:M107)</f>
        <v>16.888888888888889</v>
      </c>
      <c r="N108" s="101">
        <f t="shared" si="71"/>
        <v>1335.0795316769015</v>
      </c>
      <c r="O108" s="104">
        <f t="shared" si="71"/>
        <v>94.004005495086204</v>
      </c>
      <c r="P108" s="54">
        <f t="shared" ref="P108:P116" si="72">M108-J108</f>
        <v>0</v>
      </c>
      <c r="Q108" s="88">
        <f t="shared" ref="Q108:Q116" si="73">O108-L108</f>
        <v>-12.326024372611343</v>
      </c>
      <c r="R108" s="105">
        <f t="shared" ref="R108:R116" si="74">O108/L108</f>
        <v>0.88407767412509752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1"/>
        <v>-197.6982461008763</v>
      </c>
      <c r="AG108" s="428">
        <f t="shared" si="62"/>
        <v>0.87101962922016041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1687</v>
      </c>
      <c r="H109" s="45">
        <f t="shared" ref="H109:H119" si="75">F109*G109</f>
        <v>50551.787439613516</v>
      </c>
      <c r="I109" s="421"/>
      <c r="J109" s="46">
        <v>18</v>
      </c>
      <c r="K109" s="44">
        <v>1200</v>
      </c>
      <c r="L109" s="47">
        <v>66.666666666666671</v>
      </c>
      <c r="M109" s="419">
        <v>19</v>
      </c>
      <c r="N109" s="44">
        <f t="shared" ref="N109:N116" si="76">G109/W109*60</f>
        <v>1219.5180722891562</v>
      </c>
      <c r="O109" s="47">
        <f t="shared" ref="O109:O116" si="77">N109/M109</f>
        <v>64.185161699429273</v>
      </c>
      <c r="P109" s="48">
        <f t="shared" si="72"/>
        <v>1</v>
      </c>
      <c r="Q109" s="49">
        <f t="shared" si="73"/>
        <v>-2.4815049672373988</v>
      </c>
      <c r="R109" s="425">
        <f t="shared" si="74"/>
        <v>0.96277742549143908</v>
      </c>
      <c r="S109" s="494">
        <f>R121</f>
        <v>0.92326564747718043</v>
      </c>
      <c r="T109" s="226">
        <v>0.5</v>
      </c>
      <c r="U109" s="226">
        <v>0.55763888888888891</v>
      </c>
      <c r="V109" s="227">
        <v>5</v>
      </c>
      <c r="W109" s="418">
        <f t="shared" si="70"/>
        <v>83.000000000000028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19.51807228915618</v>
      </c>
      <c r="AG109" s="125">
        <f t="shared" si="62"/>
        <v>1.0162650602409635</v>
      </c>
      <c r="AH109" s="468">
        <f>AG121</f>
        <v>0.91002776526974283</v>
      </c>
    </row>
    <row r="110" spans="1:34" ht="19.149999999999999" customHeight="1">
      <c r="A110" s="492"/>
      <c r="B110" s="421" t="s">
        <v>227</v>
      </c>
      <c r="C110" s="175"/>
      <c r="D110" s="42" t="s">
        <v>282</v>
      </c>
      <c r="E110" s="177"/>
      <c r="F110" s="343">
        <v>50.67</v>
      </c>
      <c r="G110" s="174">
        <v>1695</v>
      </c>
      <c r="H110" s="45">
        <f t="shared" si="75"/>
        <v>85885.650000000009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1393.1506849315058</v>
      </c>
      <c r="O110" s="47">
        <f t="shared" si="77"/>
        <v>77.397260273972549</v>
      </c>
      <c r="P110" s="48">
        <f t="shared" si="72"/>
        <v>0</v>
      </c>
      <c r="Q110" s="49">
        <f t="shared" si="73"/>
        <v>-5.9360730593607798</v>
      </c>
      <c r="R110" s="425">
        <f t="shared" si="74"/>
        <v>0.92876712328767064</v>
      </c>
      <c r="S110" s="495"/>
      <c r="T110" s="226">
        <v>0.5625</v>
      </c>
      <c r="U110" s="226">
        <v>0.61319444444444449</v>
      </c>
      <c r="V110" s="227">
        <v>7</v>
      </c>
      <c r="W110" s="418">
        <f t="shared" si="70"/>
        <v>73.000000000000057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-106.84931506849421</v>
      </c>
      <c r="AG110" s="125">
        <f t="shared" si="62"/>
        <v>0.92876712328767053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657</v>
      </c>
      <c r="H111" s="45">
        <f t="shared" si="75"/>
        <v>50812.380000000005</v>
      </c>
      <c r="I111" s="435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1313.9999999999975</v>
      </c>
      <c r="O111" s="47">
        <f t="shared" si="77"/>
        <v>72.999999999999858</v>
      </c>
      <c r="P111" s="48">
        <f t="shared" si="72"/>
        <v>0</v>
      </c>
      <c r="Q111" s="49">
        <f t="shared" si="73"/>
        <v>-7.0000000000001421</v>
      </c>
      <c r="R111" s="425">
        <f t="shared" si="74"/>
        <v>0.9124999999999982</v>
      </c>
      <c r="S111" s="495"/>
      <c r="T111" s="226">
        <v>0.62916666666666665</v>
      </c>
      <c r="U111" s="226">
        <v>0.65</v>
      </c>
      <c r="V111" s="227">
        <v>23</v>
      </c>
      <c r="W111" s="418">
        <f t="shared" si="70"/>
        <v>30.000000000000053</v>
      </c>
      <c r="X111" s="53">
        <v>0.61805555555555558</v>
      </c>
      <c r="Y111" s="53">
        <v>0.62847222222222221</v>
      </c>
      <c r="Z111" s="54"/>
      <c r="AA111" s="54"/>
      <c r="AB111" s="447"/>
      <c r="AC111" s="447"/>
      <c r="AD111" s="435"/>
      <c r="AE111" s="435"/>
      <c r="AF111" s="48">
        <f t="shared" si="61"/>
        <v>-126.0000000000025</v>
      </c>
      <c r="AG111" s="125">
        <f t="shared" si="62"/>
        <v>0.91249999999999831</v>
      </c>
      <c r="AH111" s="468"/>
    </row>
    <row r="112" spans="1:34" ht="19.149999999999999" customHeight="1">
      <c r="A112" s="492"/>
      <c r="B112" s="421" t="s">
        <v>238</v>
      </c>
      <c r="C112" s="175"/>
      <c r="D112" s="176" t="s">
        <v>239</v>
      </c>
      <c r="E112" s="83"/>
      <c r="F112" s="343">
        <v>53.36</v>
      </c>
      <c r="G112" s="57">
        <v>1103.8</v>
      </c>
      <c r="H112" s="45">
        <f t="shared" si="75"/>
        <v>58898.767999999996</v>
      </c>
      <c r="I112" s="435">
        <v>1</v>
      </c>
      <c r="J112" s="46">
        <v>19</v>
      </c>
      <c r="K112" s="44">
        <v>1636</v>
      </c>
      <c r="L112" s="47">
        <v>86.10526315789474</v>
      </c>
      <c r="M112" s="419">
        <v>19</v>
      </c>
      <c r="N112" s="44">
        <f t="shared" si="76"/>
        <v>1351.5918367346942</v>
      </c>
      <c r="O112" s="47">
        <f t="shared" si="77"/>
        <v>71.136412459720745</v>
      </c>
      <c r="P112" s="48">
        <f t="shared" si="72"/>
        <v>0</v>
      </c>
      <c r="Q112" s="49">
        <f t="shared" si="73"/>
        <v>-14.968850698173995</v>
      </c>
      <c r="R112" s="425">
        <f t="shared" si="74"/>
        <v>0.82615637942218467</v>
      </c>
      <c r="S112" s="495"/>
      <c r="T112" s="226">
        <v>0.65486111111111112</v>
      </c>
      <c r="U112" s="226">
        <v>0.68888888888888888</v>
      </c>
      <c r="V112" s="227">
        <v>7</v>
      </c>
      <c r="W112" s="418">
        <f t="shared" si="70"/>
        <v>48.999999999999986</v>
      </c>
      <c r="X112" s="216"/>
      <c r="Y112" s="216"/>
      <c r="Z112" s="54"/>
      <c r="AA112" s="54"/>
      <c r="AB112" s="447"/>
      <c r="AC112" s="447"/>
      <c r="AD112" s="435">
        <v>1</v>
      </c>
      <c r="AE112" s="435"/>
      <c r="AF112" s="48">
        <f t="shared" si="61"/>
        <v>-284.4081632653058</v>
      </c>
      <c r="AG112" s="125">
        <f t="shared" si="62"/>
        <v>0.82615637942218467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263</v>
      </c>
      <c r="E113" s="83"/>
      <c r="F113" s="343">
        <v>54.09</v>
      </c>
      <c r="G113" s="57">
        <v>779</v>
      </c>
      <c r="H113" s="45">
        <f t="shared" si="75"/>
        <v>42136.11</v>
      </c>
      <c r="I113" s="435"/>
      <c r="J113" s="46">
        <v>16</v>
      </c>
      <c r="K113" s="44">
        <v>1440</v>
      </c>
      <c r="L113" s="47">
        <v>90</v>
      </c>
      <c r="M113" s="424">
        <v>15</v>
      </c>
      <c r="N113" s="44">
        <f t="shared" si="76"/>
        <v>1335.4285714285702</v>
      </c>
      <c r="O113" s="47">
        <f t="shared" si="77"/>
        <v>89.02857142857134</v>
      </c>
      <c r="P113" s="48">
        <f t="shared" si="72"/>
        <v>-1</v>
      </c>
      <c r="Q113" s="49">
        <f t="shared" si="73"/>
        <v>-0.97142857142866035</v>
      </c>
      <c r="R113" s="425">
        <f t="shared" si="74"/>
        <v>0.9892063492063482</v>
      </c>
      <c r="S113" s="495"/>
      <c r="T113" s="226">
        <v>0.72916666666666663</v>
      </c>
      <c r="U113" s="226">
        <v>0.75347222222222221</v>
      </c>
      <c r="V113" s="227">
        <v>5</v>
      </c>
      <c r="W113" s="418">
        <f t="shared" si="70"/>
        <v>35.000000000000036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-104.57142857142981</v>
      </c>
      <c r="AG113" s="125">
        <f t="shared" si="62"/>
        <v>0.92738095238095153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267</v>
      </c>
      <c r="E114" s="43"/>
      <c r="F114" s="343">
        <v>51.06</v>
      </c>
      <c r="G114" s="44">
        <v>1749</v>
      </c>
      <c r="H114" s="45">
        <f t="shared" si="75"/>
        <v>89303.94</v>
      </c>
      <c r="I114" s="435"/>
      <c r="J114" s="46">
        <v>16</v>
      </c>
      <c r="K114" s="44">
        <v>1500</v>
      </c>
      <c r="L114" s="47">
        <v>93.75</v>
      </c>
      <c r="M114" s="424">
        <v>14</v>
      </c>
      <c r="N114" s="44">
        <f t="shared" si="76"/>
        <v>1311.7499999999995</v>
      </c>
      <c r="O114" s="47">
        <f t="shared" si="77"/>
        <v>93.696428571428541</v>
      </c>
      <c r="P114" s="48">
        <f t="shared" si="72"/>
        <v>-2</v>
      </c>
      <c r="Q114" s="49">
        <f t="shared" si="73"/>
        <v>-5.3571428571459023E-2</v>
      </c>
      <c r="R114" s="425">
        <f t="shared" si="74"/>
        <v>0.99942857142857111</v>
      </c>
      <c r="S114" s="495"/>
      <c r="T114" s="226">
        <v>0.7583333333333333</v>
      </c>
      <c r="U114" s="226">
        <v>0.81388888888888888</v>
      </c>
      <c r="V114" s="227">
        <v>7</v>
      </c>
      <c r="W114" s="418">
        <f t="shared" si="70"/>
        <v>80.000000000000028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-188.25000000000045</v>
      </c>
      <c r="AG114" s="125">
        <f t="shared" si="62"/>
        <v>0.87449999999999972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277</v>
      </c>
      <c r="E115" s="83"/>
      <c r="F115" s="343">
        <v>56.43</v>
      </c>
      <c r="G115" s="229">
        <v>1158</v>
      </c>
      <c r="H115" s="45">
        <f t="shared" si="75"/>
        <v>65345.94</v>
      </c>
      <c r="I115" s="435"/>
      <c r="J115" s="46">
        <v>16</v>
      </c>
      <c r="K115" s="44">
        <v>1500</v>
      </c>
      <c r="L115" s="47">
        <v>93.75</v>
      </c>
      <c r="M115" s="424">
        <v>17</v>
      </c>
      <c r="N115" s="44">
        <f t="shared" si="76"/>
        <v>1362.3529411764712</v>
      </c>
      <c r="O115" s="47">
        <f t="shared" si="77"/>
        <v>80.138408304498299</v>
      </c>
      <c r="P115" s="48">
        <f t="shared" si="72"/>
        <v>1</v>
      </c>
      <c r="Q115" s="49">
        <f t="shared" si="73"/>
        <v>-13.611591695501701</v>
      </c>
      <c r="R115" s="425">
        <f t="shared" si="74"/>
        <v>0.85480968858131523</v>
      </c>
      <c r="S115" s="495"/>
      <c r="T115" s="226">
        <v>0.81944444444444442</v>
      </c>
      <c r="U115" s="226">
        <v>0.85486111111111107</v>
      </c>
      <c r="V115" s="227">
        <v>8</v>
      </c>
      <c r="W115" s="418">
        <f t="shared" si="70"/>
        <v>50.999999999999979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-137.64705882352882</v>
      </c>
      <c r="AG115" s="125">
        <f t="shared" si="62"/>
        <v>0.90823529411764747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353</v>
      </c>
      <c r="E116" s="83"/>
      <c r="F116" s="343">
        <v>54.09</v>
      </c>
      <c r="G116" s="229">
        <v>2595</v>
      </c>
      <c r="H116" s="45">
        <f t="shared" si="75"/>
        <v>140363.55000000002</v>
      </c>
      <c r="I116" s="435"/>
      <c r="J116" s="46">
        <v>19</v>
      </c>
      <c r="K116" s="44">
        <v>1440</v>
      </c>
      <c r="L116" s="47">
        <v>75.78947368421052</v>
      </c>
      <c r="M116" s="424">
        <v>19</v>
      </c>
      <c r="N116" s="44">
        <f t="shared" si="76"/>
        <v>1319.491525423728</v>
      </c>
      <c r="O116" s="47">
        <f t="shared" si="77"/>
        <v>69.446922390722534</v>
      </c>
      <c r="P116" s="48">
        <f t="shared" si="72"/>
        <v>0</v>
      </c>
      <c r="Q116" s="49">
        <f t="shared" si="73"/>
        <v>-6.3425512934879862</v>
      </c>
      <c r="R116" s="425">
        <f t="shared" si="74"/>
        <v>0.91631355932203351</v>
      </c>
      <c r="S116" s="495"/>
      <c r="T116" s="226">
        <v>0.8701388888888888</v>
      </c>
      <c r="U116" s="226">
        <v>0.95208333333333328</v>
      </c>
      <c r="V116" s="227">
        <v>22</v>
      </c>
      <c r="W116" s="418">
        <f t="shared" si="70"/>
        <v>118.00000000000006</v>
      </c>
      <c r="X116" s="216">
        <v>0.85972222222222217</v>
      </c>
      <c r="Y116" s="216">
        <v>0.86944444444444446</v>
      </c>
      <c r="Z116" s="217"/>
      <c r="AA116" s="217"/>
      <c r="AB116" s="447"/>
      <c r="AC116" s="447"/>
      <c r="AD116" s="221">
        <v>1</v>
      </c>
      <c r="AE116" s="221"/>
      <c r="AF116" s="48">
        <f t="shared" si="61"/>
        <v>-120.50847457627196</v>
      </c>
      <c r="AG116" s="125">
        <f t="shared" si="62"/>
        <v>0.9163135593220334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17.5</v>
      </c>
      <c r="K121" s="202">
        <v>1457</v>
      </c>
      <c r="L121" s="203">
        <v>83.674342105263165</v>
      </c>
      <c r="M121" s="202">
        <f t="shared" ref="M121:O121" si="78">AVERAGE(M109:M120)</f>
        <v>17.375</v>
      </c>
      <c r="N121" s="202">
        <f t="shared" si="78"/>
        <v>1325.9104539980153</v>
      </c>
      <c r="O121" s="203">
        <f t="shared" si="78"/>
        <v>77.253645641042894</v>
      </c>
      <c r="P121" s="48">
        <f t="shared" ref="P121:P130" si="79">M121-J121</f>
        <v>-0.125</v>
      </c>
      <c r="Q121" s="49">
        <f t="shared" ref="Q121:Q130" si="80">O121-L121</f>
        <v>-6.4206964642202706</v>
      </c>
      <c r="R121" s="172">
        <f t="shared" ref="R121:R130" si="81">O121/L121</f>
        <v>0.92326564747718043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2</v>
      </c>
      <c r="AE121" s="107">
        <f>SUM(AE109:AE120)</f>
        <v>0</v>
      </c>
      <c r="AF121" s="48">
        <f>N121-K121</f>
        <v>-131.08954600198467</v>
      </c>
      <c r="AG121" s="125">
        <f>N121/K121</f>
        <v>0.91002776526974283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950</v>
      </c>
      <c r="H122" s="45">
        <f t="shared" ref="H122:H132" si="82">F122*G122</f>
        <v>60724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1325.5813953488371</v>
      </c>
      <c r="O122" s="237">
        <f t="shared" ref="O122:O130" si="84">N122/M122</f>
        <v>69.767441860465112</v>
      </c>
      <c r="P122" s="108">
        <f t="shared" si="79"/>
        <v>0</v>
      </c>
      <c r="Q122" s="182">
        <f t="shared" si="80"/>
        <v>-6.022031823745408</v>
      </c>
      <c r="R122" s="109">
        <f t="shared" si="81"/>
        <v>0.9205426356589147</v>
      </c>
      <c r="S122" s="459">
        <f>R134</f>
        <v>0.89949841830384214</v>
      </c>
      <c r="T122" s="50">
        <v>0.5</v>
      </c>
      <c r="U122" s="50">
        <v>0.52986111111111112</v>
      </c>
      <c r="V122" s="227">
        <v>5</v>
      </c>
      <c r="W122" s="418">
        <f t="shared" si="70"/>
        <v>43.000000000000007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-114.41860465116292</v>
      </c>
      <c r="AG122" s="425">
        <f t="shared" si="62"/>
        <v>0.92054263565891459</v>
      </c>
      <c r="AH122" s="473">
        <f>AG134</f>
        <v>0.90083959854694651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1479.18</v>
      </c>
      <c r="H123" s="45">
        <f t="shared" si="82"/>
        <v>86783.490600000005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1324.6388059701476</v>
      </c>
      <c r="O123" s="86">
        <f t="shared" si="84"/>
        <v>69.717831893165666</v>
      </c>
      <c r="P123" s="54">
        <f t="shared" si="79"/>
        <v>0</v>
      </c>
      <c r="Q123" s="88">
        <f t="shared" si="80"/>
        <v>-6.0716417910448541</v>
      </c>
      <c r="R123" s="428">
        <f t="shared" si="81"/>
        <v>0.91988805970149146</v>
      </c>
      <c r="S123" s="459"/>
      <c r="T123" s="50">
        <v>0.53472222222222221</v>
      </c>
      <c r="U123" s="50">
        <v>0.58125000000000004</v>
      </c>
      <c r="V123" s="227">
        <v>7</v>
      </c>
      <c r="W123" s="418">
        <f t="shared" si="70"/>
        <v>67.000000000000085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-115.36119402985241</v>
      </c>
      <c r="AG123" s="425">
        <f t="shared" si="62"/>
        <v>0.91988805970149135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1967</v>
      </c>
      <c r="H124" s="45">
        <f t="shared" si="82"/>
        <v>117075.84000000001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1296.9230769230769</v>
      </c>
      <c r="O124" s="237">
        <f t="shared" si="84"/>
        <v>61.758241758241759</v>
      </c>
      <c r="P124" s="108">
        <f t="shared" si="79"/>
        <v>0</v>
      </c>
      <c r="Q124" s="182">
        <f t="shared" si="80"/>
        <v>-4.1941391941391899</v>
      </c>
      <c r="R124" s="109">
        <f t="shared" si="81"/>
        <v>0.93640655373507364</v>
      </c>
      <c r="S124" s="497"/>
      <c r="T124" s="50">
        <v>0.59722222222222232</v>
      </c>
      <c r="U124" s="50">
        <v>0.66041666666666676</v>
      </c>
      <c r="V124" s="227">
        <v>23</v>
      </c>
      <c r="W124" s="418">
        <f t="shared" si="70"/>
        <v>91</v>
      </c>
      <c r="X124" s="188">
        <v>0.58611111111111114</v>
      </c>
      <c r="Y124" s="188">
        <v>0.59583333333333333</v>
      </c>
      <c r="Z124" s="54"/>
      <c r="AA124" s="54"/>
      <c r="AB124" s="447"/>
      <c r="AC124" s="447"/>
      <c r="AD124" s="435"/>
      <c r="AE124" s="435"/>
      <c r="AF124" s="108">
        <f t="shared" si="61"/>
        <v>-88.076923076923094</v>
      </c>
      <c r="AG124" s="109">
        <f t="shared" si="62"/>
        <v>0.93640655373507353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1381</v>
      </c>
      <c r="H125" s="45">
        <f t="shared" si="82"/>
        <v>78426.990000000005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1404.4067796610182</v>
      </c>
      <c r="O125" s="237">
        <f t="shared" si="84"/>
        <v>78.022598870056569</v>
      </c>
      <c r="P125" s="108">
        <f t="shared" si="79"/>
        <v>0</v>
      </c>
      <c r="Q125" s="182">
        <f t="shared" si="80"/>
        <v>-12.866290018832316</v>
      </c>
      <c r="R125" s="109">
        <f t="shared" si="81"/>
        <v>0.85843935187103804</v>
      </c>
      <c r="S125" s="497"/>
      <c r="T125" s="50">
        <v>0.70069444444444451</v>
      </c>
      <c r="U125" s="50">
        <v>0.7416666666666667</v>
      </c>
      <c r="V125" s="227">
        <v>5</v>
      </c>
      <c r="W125" s="418">
        <f t="shared" si="70"/>
        <v>58.99999999999995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-231.59322033898184</v>
      </c>
      <c r="AG125" s="425">
        <f t="shared" si="62"/>
        <v>0.85843935187103804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1104</v>
      </c>
      <c r="H126" s="45">
        <f t="shared" si="82"/>
        <v>62784.479999999996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1440</v>
      </c>
      <c r="O126" s="86">
        <f t="shared" si="84"/>
        <v>80</v>
      </c>
      <c r="P126" s="54">
        <f t="shared" si="79"/>
        <v>0</v>
      </c>
      <c r="Q126" s="88">
        <f t="shared" si="80"/>
        <v>-10.888888888888886</v>
      </c>
      <c r="R126" s="428">
        <f t="shared" si="81"/>
        <v>0.88019559902200495</v>
      </c>
      <c r="S126" s="497"/>
      <c r="T126" s="50">
        <v>0.74722222222222223</v>
      </c>
      <c r="U126" s="50">
        <v>0.77916666666666667</v>
      </c>
      <c r="V126" s="227">
        <v>8</v>
      </c>
      <c r="W126" s="418">
        <f t="shared" si="70"/>
        <v>46</v>
      </c>
      <c r="X126" s="64"/>
      <c r="Y126" s="64"/>
      <c r="Z126" s="54"/>
      <c r="AA126" s="54"/>
      <c r="AB126" s="447"/>
      <c r="AC126" s="447"/>
      <c r="AD126" s="435"/>
      <c r="AE126" s="435">
        <v>1</v>
      </c>
      <c r="AF126" s="108">
        <f t="shared" si="61"/>
        <v>-196</v>
      </c>
      <c r="AG126" s="109">
        <f t="shared" si="62"/>
        <v>0.88019559902200484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1392</v>
      </c>
      <c r="H127" s="45">
        <f t="shared" si="82"/>
        <v>66259.199999999997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1305.0000000000016</v>
      </c>
      <c r="O127" s="86">
        <f t="shared" si="84"/>
        <v>68.68421052631588</v>
      </c>
      <c r="P127" s="54">
        <f t="shared" si="79"/>
        <v>0</v>
      </c>
      <c r="Q127" s="88">
        <f t="shared" si="80"/>
        <v>-7.1052631578946404</v>
      </c>
      <c r="R127" s="428">
        <f t="shared" si="81"/>
        <v>0.90625000000000122</v>
      </c>
      <c r="S127" s="497"/>
      <c r="T127" s="50">
        <v>0.78402777777777777</v>
      </c>
      <c r="U127" s="50">
        <v>0.82847222222222217</v>
      </c>
      <c r="V127" s="421">
        <v>7</v>
      </c>
      <c r="W127" s="418">
        <f t="shared" si="70"/>
        <v>63.999999999999929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-134.99999999999841</v>
      </c>
      <c r="AG127" s="109">
        <f t="shared" si="62"/>
        <v>0.90625000000000111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1318</v>
      </c>
      <c r="H128" s="45">
        <f t="shared" si="82"/>
        <v>66783.06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1363.44827586207</v>
      </c>
      <c r="O128" s="86">
        <f t="shared" si="84"/>
        <v>75.74712643678167</v>
      </c>
      <c r="P128" s="54">
        <f t="shared" si="79"/>
        <v>0</v>
      </c>
      <c r="Q128" s="88">
        <f t="shared" si="80"/>
        <v>-7.5862068965516585</v>
      </c>
      <c r="R128" s="428">
        <f t="shared" si="81"/>
        <v>0.90896551724138008</v>
      </c>
      <c r="S128" s="497"/>
      <c r="T128" s="50">
        <v>0.84374999999999989</v>
      </c>
      <c r="U128" s="50">
        <v>0.88402777777777763</v>
      </c>
      <c r="V128" s="421">
        <v>22</v>
      </c>
      <c r="W128" s="418">
        <f t="shared" si="70"/>
        <v>57.999999999999957</v>
      </c>
      <c r="X128" s="64">
        <v>0.83333333333333337</v>
      </c>
      <c r="Y128" s="64">
        <v>0.84305555555555556</v>
      </c>
      <c r="Z128" s="54"/>
      <c r="AA128" s="54"/>
      <c r="AB128" s="447"/>
      <c r="AC128" s="447"/>
      <c r="AD128" s="435"/>
      <c r="AE128" s="435"/>
      <c r="AF128" s="48">
        <f t="shared" si="61"/>
        <v>-136.55172413793002</v>
      </c>
      <c r="AG128" s="425">
        <f t="shared" si="62"/>
        <v>0.90896551724137997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1093</v>
      </c>
      <c r="H129" s="45">
        <f t="shared" si="82"/>
        <v>63579.810000000005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1425.6521739130435</v>
      </c>
      <c r="O129" s="86">
        <f t="shared" si="84"/>
        <v>89.103260869565219</v>
      </c>
      <c r="P129" s="54">
        <f t="shared" si="79"/>
        <v>0</v>
      </c>
      <c r="Q129" s="88">
        <f t="shared" si="80"/>
        <v>-13.146739130434781</v>
      </c>
      <c r="R129" s="428">
        <f t="shared" si="81"/>
        <v>0.87142553417667701</v>
      </c>
      <c r="S129" s="497"/>
      <c r="T129" s="50">
        <v>0.88888888888888873</v>
      </c>
      <c r="U129" s="50">
        <v>0.92083333333333317</v>
      </c>
      <c r="V129" s="421">
        <v>7</v>
      </c>
      <c r="W129" s="418">
        <f t="shared" si="70"/>
        <v>46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-210.3478260869565</v>
      </c>
      <c r="AG129" s="109">
        <f t="shared" si="62"/>
        <v>0.87142553417667701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1544</v>
      </c>
      <c r="H130" s="45">
        <f t="shared" si="82"/>
        <v>88471.2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1323.4285714285702</v>
      </c>
      <c r="O130" s="86">
        <f t="shared" si="84"/>
        <v>69.654135338345796</v>
      </c>
      <c r="P130" s="54">
        <f t="shared" si="79"/>
        <v>0</v>
      </c>
      <c r="Q130" s="88">
        <f t="shared" si="80"/>
        <v>-6.1353383458647244</v>
      </c>
      <c r="R130" s="428">
        <f t="shared" si="81"/>
        <v>0.91904761904761822</v>
      </c>
      <c r="S130" s="497"/>
      <c r="T130" s="50">
        <v>0.92638888888888871</v>
      </c>
      <c r="U130" s="50">
        <v>0.97499999999999987</v>
      </c>
      <c r="V130" s="421">
        <v>8</v>
      </c>
      <c r="W130" s="418">
        <f t="shared" si="70"/>
        <v>70.000000000000071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-116.57142857142981</v>
      </c>
      <c r="AG130" s="109">
        <f t="shared" si="62"/>
        <v>0.91904761904761822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1356.564342122974</v>
      </c>
      <c r="O134" s="243">
        <f t="shared" si="85"/>
        <v>73.606094172548637</v>
      </c>
      <c r="P134" s="51">
        <f t="shared" ref="P134:P142" si="86">M134-J134</f>
        <v>0</v>
      </c>
      <c r="Q134" s="139">
        <f t="shared" ref="Q134:Q142" si="87">O134-L134</f>
        <v>-8.2240599163773851</v>
      </c>
      <c r="R134" s="244">
        <f t="shared" ref="R134:R142" si="88">O134/L134</f>
        <v>0.89949841830384214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1</v>
      </c>
      <c r="AF134" s="48">
        <f t="shared" si="61"/>
        <v>-149.32454676591487</v>
      </c>
      <c r="AG134" s="425">
        <f t="shared" si="62"/>
        <v>0.90083959854694651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1849.8</v>
      </c>
      <c r="H135" s="245">
        <f t="shared" ref="H135:H146" si="89">F135*G135</f>
        <v>100055.682</v>
      </c>
      <c r="I135" s="435"/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2" si="90">G135/W135*60</f>
        <v>1387.3499999999995</v>
      </c>
      <c r="O135" s="115">
        <f t="shared" ref="O135:O142" si="91">N135/M135</f>
        <v>86.709374999999966</v>
      </c>
      <c r="P135" s="54">
        <f t="shared" si="86"/>
        <v>0</v>
      </c>
      <c r="Q135" s="88">
        <f t="shared" si="87"/>
        <v>-7.0406250000000341</v>
      </c>
      <c r="R135" s="428">
        <f t="shared" si="88"/>
        <v>0.92489999999999961</v>
      </c>
      <c r="S135" s="495">
        <f>R147</f>
        <v>0.90232459976764845</v>
      </c>
      <c r="T135" s="246">
        <v>0.5</v>
      </c>
      <c r="U135" s="50">
        <v>0.55555555555555558</v>
      </c>
      <c r="V135" s="142">
        <v>5</v>
      </c>
      <c r="W135" s="247">
        <f t="shared" ref="W135:W147" si="92">(U135-T135)*24*60</f>
        <v>80.000000000000028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-112.65000000000055</v>
      </c>
      <c r="AG135" s="120">
        <f t="shared" si="62"/>
        <v>0.92489999999999961</v>
      </c>
      <c r="AH135" s="468">
        <f>AG147</f>
        <v>0.91091112698420262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1527.2</v>
      </c>
      <c r="H136" s="84">
        <f t="shared" si="89"/>
        <v>88172.892000000007</v>
      </c>
      <c r="I136" s="435"/>
      <c r="J136" s="46">
        <v>16</v>
      </c>
      <c r="K136" s="57">
        <v>1565</v>
      </c>
      <c r="L136" s="86">
        <v>97.8125</v>
      </c>
      <c r="M136" s="424">
        <v>16</v>
      </c>
      <c r="N136" s="57">
        <f t="shared" si="90"/>
        <v>1388.3636363636379</v>
      </c>
      <c r="O136" s="86">
        <f t="shared" si="91"/>
        <v>86.772727272727366</v>
      </c>
      <c r="P136" s="54">
        <f t="shared" si="86"/>
        <v>0</v>
      </c>
      <c r="Q136" s="88">
        <f t="shared" si="87"/>
        <v>-11.039772727272634</v>
      </c>
      <c r="R136" s="428">
        <f t="shared" si="88"/>
        <v>0.88713331397037565</v>
      </c>
      <c r="S136" s="495"/>
      <c r="T136" s="246">
        <v>0.56041666666666667</v>
      </c>
      <c r="U136" s="50">
        <v>0.60624999999999996</v>
      </c>
      <c r="V136" s="142">
        <v>7</v>
      </c>
      <c r="W136" s="247">
        <f t="shared" si="92"/>
        <v>65.999999999999929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-176.63636363636215</v>
      </c>
      <c r="AG136" s="125">
        <f t="shared" si="62"/>
        <v>0.88713331397037565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1487</v>
      </c>
      <c r="H137" s="84">
        <f t="shared" si="89"/>
        <v>79212.490000000005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1372.6153846153861</v>
      </c>
      <c r="O137" s="86">
        <f t="shared" si="91"/>
        <v>85.788461538461632</v>
      </c>
      <c r="P137" s="54">
        <f t="shared" si="86"/>
        <v>0</v>
      </c>
      <c r="Q137" s="88">
        <f t="shared" si="87"/>
        <v>-7.9615384615383675</v>
      </c>
      <c r="R137" s="428">
        <f t="shared" si="88"/>
        <v>0.91507692307692412</v>
      </c>
      <c r="S137" s="495"/>
      <c r="T137" s="50">
        <v>0.62152777777777768</v>
      </c>
      <c r="U137" s="50">
        <v>0.66666666666666652</v>
      </c>
      <c r="V137" s="249">
        <v>22</v>
      </c>
      <c r="W137" s="247">
        <f t="shared" si="92"/>
        <v>64.999999999999929</v>
      </c>
      <c r="X137" s="53">
        <v>0.61111111111111105</v>
      </c>
      <c r="Y137" s="53">
        <v>0.62083333333333335</v>
      </c>
      <c r="Z137" s="54"/>
      <c r="AA137" s="54"/>
      <c r="AB137" s="447"/>
      <c r="AC137" s="447"/>
      <c r="AD137" s="435"/>
      <c r="AE137" s="435"/>
      <c r="AF137" s="48">
        <f t="shared" si="61"/>
        <v>-127.38461538461388</v>
      </c>
      <c r="AG137" s="125">
        <f t="shared" si="62"/>
        <v>0.91507692307692412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1542</v>
      </c>
      <c r="H138" s="84">
        <f t="shared" si="89"/>
        <v>78611.159999999989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1303.0985915492945</v>
      </c>
      <c r="O138" s="86">
        <f t="shared" si="91"/>
        <v>65.154929577464728</v>
      </c>
      <c r="P138" s="54">
        <f t="shared" si="86"/>
        <v>0</v>
      </c>
      <c r="Q138" s="88">
        <f t="shared" si="87"/>
        <v>-6.8450704225352723</v>
      </c>
      <c r="R138" s="434">
        <f t="shared" si="88"/>
        <v>0.90492957746478786</v>
      </c>
      <c r="S138" s="495"/>
      <c r="T138" s="50">
        <v>0.70833333333333337</v>
      </c>
      <c r="U138" s="50">
        <v>0.75763888888888897</v>
      </c>
      <c r="V138" s="249">
        <v>5</v>
      </c>
      <c r="W138" s="247">
        <f t="shared" si="92"/>
        <v>71.000000000000071</v>
      </c>
      <c r="X138" s="53"/>
      <c r="Y138" s="53"/>
      <c r="Z138" s="54"/>
      <c r="AA138" s="54"/>
      <c r="AB138" s="447"/>
      <c r="AC138" s="447"/>
      <c r="AD138" s="435">
        <v>1</v>
      </c>
      <c r="AE138" s="435"/>
      <c r="AF138" s="48">
        <f t="shared" si="61"/>
        <v>-136.9014084507055</v>
      </c>
      <c r="AG138" s="125">
        <f t="shared" si="62"/>
        <v>0.90492957746478786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975</v>
      </c>
      <c r="H139" s="84">
        <f t="shared" si="89"/>
        <v>49403.25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1392.8571428571424</v>
      </c>
      <c r="O139" s="86">
        <f t="shared" si="91"/>
        <v>81.932773109243669</v>
      </c>
      <c r="P139" s="54">
        <f t="shared" si="86"/>
        <v>0</v>
      </c>
      <c r="Q139" s="88">
        <f t="shared" si="87"/>
        <v>-6.3025210084033887</v>
      </c>
      <c r="R139" s="428">
        <f t="shared" si="88"/>
        <v>0.92857142857142827</v>
      </c>
      <c r="S139" s="495"/>
      <c r="T139" s="50">
        <v>0.76250000000000007</v>
      </c>
      <c r="U139" s="50">
        <v>0.79166666666666674</v>
      </c>
      <c r="V139" s="250">
        <v>7</v>
      </c>
      <c r="W139" s="247">
        <f t="shared" si="92"/>
        <v>42.000000000000014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-107.14285714285757</v>
      </c>
      <c r="AG139" s="125">
        <f t="shared" si="62"/>
        <v>0.92857142857142827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1757</v>
      </c>
      <c r="H140" s="84">
        <f t="shared" si="89"/>
        <v>89466.44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1301.4814814814811</v>
      </c>
      <c r="O140" s="86">
        <f t="shared" si="91"/>
        <v>68.499025341130576</v>
      </c>
      <c r="P140" s="54">
        <f t="shared" si="86"/>
        <v>0</v>
      </c>
      <c r="Q140" s="88">
        <f t="shared" si="87"/>
        <v>-7.2904483430799445</v>
      </c>
      <c r="R140" s="428">
        <f t="shared" si="88"/>
        <v>0.90380658436213956</v>
      </c>
      <c r="S140" s="502"/>
      <c r="T140" s="63">
        <v>0.80763888888888902</v>
      </c>
      <c r="U140" s="252">
        <v>0.86388888888888904</v>
      </c>
      <c r="V140" s="253">
        <v>23</v>
      </c>
      <c r="W140" s="247">
        <f t="shared" si="92"/>
        <v>81.000000000000028</v>
      </c>
      <c r="X140" s="53">
        <v>0.79583333333333339</v>
      </c>
      <c r="Y140" s="53">
        <v>0.80694444444444446</v>
      </c>
      <c r="Z140" s="54"/>
      <c r="AA140" s="54"/>
      <c r="AB140" s="447"/>
      <c r="AC140" s="447"/>
      <c r="AD140" s="435"/>
      <c r="AE140" s="435"/>
      <c r="AF140" s="48">
        <f t="shared" si="61"/>
        <v>-138.51851851851893</v>
      </c>
      <c r="AG140" s="125">
        <f t="shared" si="62"/>
        <v>0.90380658436213968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286</v>
      </c>
      <c r="E141" s="254"/>
      <c r="F141" s="343">
        <v>50.67</v>
      </c>
      <c r="G141" s="57">
        <v>893</v>
      </c>
      <c r="H141" s="84">
        <f t="shared" si="89"/>
        <v>45248.310000000005</v>
      </c>
      <c r="I141" s="435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1306.8292682926826</v>
      </c>
      <c r="O141" s="86">
        <f t="shared" si="91"/>
        <v>76.872309899569572</v>
      </c>
      <c r="P141" s="54">
        <f t="shared" si="86"/>
        <v>0</v>
      </c>
      <c r="Q141" s="88">
        <f t="shared" si="87"/>
        <v>-7.8335724533716018</v>
      </c>
      <c r="R141" s="428">
        <f t="shared" si="88"/>
        <v>0.90752032520325188</v>
      </c>
      <c r="S141" s="502"/>
      <c r="T141" s="63">
        <v>0.86875000000000013</v>
      </c>
      <c r="U141" s="252">
        <v>0.89722222222222237</v>
      </c>
      <c r="V141" s="55">
        <v>7</v>
      </c>
      <c r="W141" s="247">
        <f t="shared" si="92"/>
        <v>41.000000000000014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-133.17073170731737</v>
      </c>
      <c r="AG141" s="125">
        <f t="shared" si="62"/>
        <v>0.90752032520325188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287</v>
      </c>
      <c r="E142" s="254"/>
      <c r="F142" s="343">
        <v>50.49</v>
      </c>
      <c r="G142" s="57">
        <v>1231</v>
      </c>
      <c r="H142" s="84">
        <f t="shared" si="89"/>
        <v>62153.19</v>
      </c>
      <c r="I142" s="435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1318.9285714285725</v>
      </c>
      <c r="O142" s="86">
        <f t="shared" si="91"/>
        <v>87.928571428571502</v>
      </c>
      <c r="P142" s="54">
        <f t="shared" si="86"/>
        <v>1</v>
      </c>
      <c r="Q142" s="88">
        <f t="shared" si="87"/>
        <v>-14.92857142857136</v>
      </c>
      <c r="R142" s="428">
        <f t="shared" si="88"/>
        <v>0.85486111111111174</v>
      </c>
      <c r="S142" s="502"/>
      <c r="T142" s="63">
        <v>0.9027777777777779</v>
      </c>
      <c r="U142" s="252">
        <v>0.94166666666666676</v>
      </c>
      <c r="V142" s="55">
        <v>8</v>
      </c>
      <c r="W142" s="247">
        <f t="shared" si="92"/>
        <v>55.999999999999957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-121.07142857142753</v>
      </c>
      <c r="AG142" s="125">
        <f t="shared" si="62"/>
        <v>0.91592261904761973</v>
      </c>
      <c r="AH142" s="468"/>
    </row>
    <row r="143" spans="1:34" ht="19.149999999999999" customHeight="1">
      <c r="A143" s="500"/>
      <c r="B143" s="421">
        <v>0</v>
      </c>
      <c r="C143" s="255"/>
      <c r="D143" s="82"/>
      <c r="E143" s="83"/>
      <c r="F143" s="343" t="s">
        <v>109</v>
      </c>
      <c r="G143" s="57"/>
      <c r="H143" s="84">
        <f t="shared" si="89"/>
        <v>0</v>
      </c>
      <c r="I143" s="435"/>
      <c r="J143" s="87"/>
      <c r="K143" s="57"/>
      <c r="L143" s="86"/>
      <c r="M143" s="228"/>
      <c r="N143" s="57"/>
      <c r="O143" s="86"/>
      <c r="P143" s="54"/>
      <c r="Q143" s="88"/>
      <c r="R143" s="428"/>
      <c r="S143" s="502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0</v>
      </c>
      <c r="AG143" s="125" t="e">
        <f t="shared" si="62"/>
        <v>#DIV/0!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16.875</v>
      </c>
      <c r="K147" s="101">
        <v>1478.125</v>
      </c>
      <c r="L147" s="104">
        <v>88.612536626492712</v>
      </c>
      <c r="M147" s="242">
        <f t="shared" ref="M147:O147" si="93">AVERAGE(M135:M146)</f>
        <v>17</v>
      </c>
      <c r="N147" s="242">
        <f t="shared" si="93"/>
        <v>1346.4405095735244</v>
      </c>
      <c r="O147" s="243">
        <f t="shared" si="93"/>
        <v>79.957271645896128</v>
      </c>
      <c r="P147" s="51">
        <f t="shared" ref="P147:P154" si="94">M147-J147</f>
        <v>0.125</v>
      </c>
      <c r="Q147" s="139">
        <f t="shared" ref="Q147:Q154" si="95">O147-L147</f>
        <v>-8.6552649805965842</v>
      </c>
      <c r="R147" s="258">
        <f t="shared" ref="R147:R154" si="96">O147/L147</f>
        <v>0.90232459976764845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-131.68449042647558</v>
      </c>
      <c r="AG147" s="259">
        <f t="shared" si="62"/>
        <v>0.91091112698420262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2149.6999999999998</v>
      </c>
      <c r="H148" s="84">
        <f t="shared" ref="H148:H172" si="97">F148*G148</f>
        <v>79366.923999999999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1499.7906976744196</v>
      </c>
      <c r="O148" s="47">
        <f t="shared" ref="O148:O154" si="99">N148/M148</f>
        <v>124.98255813953496</v>
      </c>
      <c r="P148" s="48">
        <f t="shared" si="94"/>
        <v>0</v>
      </c>
      <c r="Q148" s="49">
        <f t="shared" si="95"/>
        <v>-41.684108527131698</v>
      </c>
      <c r="R148" s="425">
        <f t="shared" si="96"/>
        <v>0.74989534883720976</v>
      </c>
      <c r="S148" s="506">
        <f>R160</f>
        <v>0.87904650207051549</v>
      </c>
      <c r="T148" s="246">
        <v>0.45833333333333331</v>
      </c>
      <c r="U148" s="50">
        <v>0.51805555555555549</v>
      </c>
      <c r="V148" s="421">
        <v>5</v>
      </c>
      <c r="W148" s="418">
        <f>(U148-T148)*24*60</f>
        <v>85.999999999999929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-500.20930232558044</v>
      </c>
      <c r="AG148" s="125">
        <f t="shared" si="62"/>
        <v>0.74989534883720976</v>
      </c>
      <c r="AH148" s="468">
        <f>AG160</f>
        <v>0.85061881341863466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1066.8</v>
      </c>
      <c r="H149" s="84">
        <f t="shared" si="97"/>
        <v>28270.199999999997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1523.9999999999995</v>
      </c>
      <c r="O149" s="47">
        <f t="shared" si="99"/>
        <v>126.99999999999996</v>
      </c>
      <c r="P149" s="48">
        <f t="shared" si="94"/>
        <v>0</v>
      </c>
      <c r="Q149" s="49">
        <f t="shared" si="95"/>
        <v>-39.6666666666667</v>
      </c>
      <c r="R149" s="425">
        <f t="shared" si="96"/>
        <v>0.76199999999999979</v>
      </c>
      <c r="S149" s="507"/>
      <c r="T149" s="246">
        <v>0.5215277777777777</v>
      </c>
      <c r="U149" s="50">
        <v>0.55069444444444438</v>
      </c>
      <c r="V149" s="421">
        <v>5</v>
      </c>
      <c r="W149" s="418">
        <f t="shared" ref="W149:W159" si="100">(U149-T149)*24*60</f>
        <v>42.000000000000014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-476.00000000000045</v>
      </c>
      <c r="AG149" s="125">
        <f t="shared" si="62"/>
        <v>0.76199999999999979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200</v>
      </c>
      <c r="H150" s="84">
        <f t="shared" si="97"/>
        <v>11102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1333.333333333338</v>
      </c>
      <c r="O150" s="47">
        <f t="shared" si="99"/>
        <v>111.1111111111115</v>
      </c>
      <c r="P150" s="48">
        <f t="shared" si="94"/>
        <v>0</v>
      </c>
      <c r="Q150" s="49">
        <f t="shared" si="95"/>
        <v>-13.888888888888502</v>
      </c>
      <c r="R150" s="425">
        <f t="shared" si="96"/>
        <v>0.88888888888889195</v>
      </c>
      <c r="S150" s="507"/>
      <c r="T150" s="246">
        <v>0.70833333333333337</v>
      </c>
      <c r="U150" s="50">
        <v>0.71458333333333335</v>
      </c>
      <c r="V150" s="421">
        <v>5</v>
      </c>
      <c r="W150" s="418">
        <f t="shared" si="100"/>
        <v>8.999999999999968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-166.66666666666197</v>
      </c>
      <c r="AG150" s="125">
        <f t="shared" si="62"/>
        <v>0.88888888888889206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1288</v>
      </c>
      <c r="H151" s="84">
        <f t="shared" si="97"/>
        <v>36798.160000000003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1458.1132075471708</v>
      </c>
      <c r="O151" s="47">
        <f t="shared" si="99"/>
        <v>121.50943396226423</v>
      </c>
      <c r="P151" s="48">
        <f t="shared" si="94"/>
        <v>0</v>
      </c>
      <c r="Q151" s="49">
        <f t="shared" si="95"/>
        <v>-3.4905660377357748</v>
      </c>
      <c r="R151" s="425">
        <f t="shared" si="96"/>
        <v>0.97207547169811381</v>
      </c>
      <c r="S151" s="507"/>
      <c r="T151" s="246">
        <v>0.71805555555555556</v>
      </c>
      <c r="U151" s="50">
        <v>0.75486111111111109</v>
      </c>
      <c r="V151" s="421">
        <v>5</v>
      </c>
      <c r="W151" s="418">
        <f t="shared" si="100"/>
        <v>52.999999999999972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-41.886792452829241</v>
      </c>
      <c r="AG151" s="125">
        <f t="shared" si="62"/>
        <v>0.97207547169811381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257</v>
      </c>
      <c r="H152" s="84">
        <f t="shared" si="97"/>
        <v>5247.9400000000005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1028.0000000000036</v>
      </c>
      <c r="O152" s="47">
        <f t="shared" si="99"/>
        <v>85.66666666666697</v>
      </c>
      <c r="P152" s="48">
        <f t="shared" si="94"/>
        <v>0</v>
      </c>
      <c r="Q152" s="49">
        <f t="shared" si="95"/>
        <v>-39.33333333333303</v>
      </c>
      <c r="R152" s="425">
        <f t="shared" si="96"/>
        <v>0.68533333333333579</v>
      </c>
      <c r="S152" s="507"/>
      <c r="T152" s="261">
        <v>0.7583333333333333</v>
      </c>
      <c r="U152" s="63">
        <v>0.76874999999999993</v>
      </c>
      <c r="V152" s="422">
        <v>5</v>
      </c>
      <c r="W152" s="418">
        <f t="shared" si="100"/>
        <v>14.999999999999947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-471.99999999999636</v>
      </c>
      <c r="AG152" s="125">
        <f t="shared" si="62"/>
        <v>0.68533333333333579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768</v>
      </c>
      <c r="H153" s="84">
        <f t="shared" si="97"/>
        <v>14530.560000000001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2094.5454545454622</v>
      </c>
      <c r="O153" s="47">
        <f t="shared" si="99"/>
        <v>418.90909090909247</v>
      </c>
      <c r="P153" s="48">
        <f t="shared" si="94"/>
        <v>0</v>
      </c>
      <c r="Q153" s="49">
        <f t="shared" si="95"/>
        <v>-21.09090909090753</v>
      </c>
      <c r="R153" s="425">
        <f t="shared" si="96"/>
        <v>0.9520661157024829</v>
      </c>
      <c r="S153" s="507"/>
      <c r="T153" s="261">
        <v>0.77222222222222214</v>
      </c>
      <c r="U153" s="63">
        <v>0.78749999999999987</v>
      </c>
      <c r="V153" s="422">
        <v>5</v>
      </c>
      <c r="W153" s="418">
        <f t="shared" si="100"/>
        <v>21.999999999999922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-105.45454545453777</v>
      </c>
      <c r="AG153" s="125">
        <f t="shared" si="62"/>
        <v>0.95206611570248278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848</v>
      </c>
      <c r="H154" s="84">
        <f t="shared" si="97"/>
        <v>15018.08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2035.1999999999941</v>
      </c>
      <c r="O154" s="47">
        <f t="shared" si="99"/>
        <v>407.03999999999883</v>
      </c>
      <c r="P154" s="48">
        <f t="shared" si="94"/>
        <v>0</v>
      </c>
      <c r="Q154" s="49">
        <f t="shared" si="95"/>
        <v>-32.960000000001173</v>
      </c>
      <c r="R154" s="425">
        <f t="shared" si="96"/>
        <v>0.92509090909090641</v>
      </c>
      <c r="S154" s="507"/>
      <c r="T154" s="261">
        <v>0.79097222222222208</v>
      </c>
      <c r="U154" s="63">
        <v>0.80833333333333324</v>
      </c>
      <c r="V154" s="422">
        <v>5</v>
      </c>
      <c r="W154" s="418">
        <f t="shared" si="100"/>
        <v>25.000000000000071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-164.80000000000587</v>
      </c>
      <c r="AG154" s="125">
        <f t="shared" si="62"/>
        <v>0.92509090909090641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10</v>
      </c>
      <c r="N160" s="269">
        <f t="shared" si="101"/>
        <v>1567.5689561571983</v>
      </c>
      <c r="O160" s="270">
        <f t="shared" si="101"/>
        <v>199.45983725552409</v>
      </c>
      <c r="P160" s="65">
        <f t="shared" ref="P160:P163" si="102">M160-J160</f>
        <v>0</v>
      </c>
      <c r="Q160" s="74">
        <f t="shared" ref="Q160:Q163" si="103">O160-L160</f>
        <v>-27.444924649237805</v>
      </c>
      <c r="R160" s="271">
        <f>O160/L160</f>
        <v>0.87904650207051549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-275.28818669994462</v>
      </c>
      <c r="AG160" s="129">
        <f t="shared" si="62"/>
        <v>0.85061881341863466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1868</v>
      </c>
      <c r="H161" s="84">
        <f t="shared" ref="H161:H170" si="104">F161*G161</f>
        <v>65996.44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9" si="105">G161/W161*60</f>
        <v>2075.5555555555552</v>
      </c>
      <c r="O161" s="86">
        <f t="shared" ref="O161:O169" si="106">N161/M161</f>
        <v>172.96296296296293</v>
      </c>
      <c r="P161" s="54">
        <f t="shared" si="102"/>
        <v>0</v>
      </c>
      <c r="Q161" s="88">
        <f t="shared" si="103"/>
        <v>-3.5370370370370665</v>
      </c>
      <c r="R161" s="428">
        <f t="shared" ref="R161:R163" si="107">O161/L161</f>
        <v>0.97996013010177296</v>
      </c>
      <c r="S161" s="468">
        <f>R173</f>
        <v>0.93656251078345543</v>
      </c>
      <c r="T161" s="89">
        <v>0.16666666666666666</v>
      </c>
      <c r="U161" s="89">
        <v>0.20416666666666666</v>
      </c>
      <c r="V161" s="435">
        <v>5</v>
      </c>
      <c r="W161" s="90">
        <f t="shared" ref="W161:W172" si="108">(U161-T161)*24*60</f>
        <v>54.000000000000007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-42.444444444444798</v>
      </c>
      <c r="AG161" s="428">
        <f t="shared" si="62"/>
        <v>0.97996013010177296</v>
      </c>
      <c r="AH161" s="468">
        <f>AG173</f>
        <v>0.9405414491233739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1963</v>
      </c>
      <c r="H162" s="84">
        <f t="shared" si="104"/>
        <v>67193.489999999991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2141.454545454545</v>
      </c>
      <c r="O162" s="86">
        <f t="shared" si="106"/>
        <v>164.72727272727269</v>
      </c>
      <c r="P162" s="54">
        <f t="shared" si="102"/>
        <v>0</v>
      </c>
      <c r="Q162" s="88">
        <f t="shared" si="103"/>
        <v>-8.3496503496503749</v>
      </c>
      <c r="R162" s="428">
        <f t="shared" si="107"/>
        <v>0.95175757575757558</v>
      </c>
      <c r="S162" s="468"/>
      <c r="T162" s="89">
        <v>0.20902777777777778</v>
      </c>
      <c r="U162" s="89">
        <v>0.24722222222222223</v>
      </c>
      <c r="V162" s="435">
        <v>7</v>
      </c>
      <c r="W162" s="90">
        <f t="shared" si="108"/>
        <v>55.000000000000007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-108.54545454545496</v>
      </c>
      <c r="AG162" s="428">
        <f t="shared" si="62"/>
        <v>0.95175757575757558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2988.7000000000003</v>
      </c>
      <c r="H163" s="84">
        <f t="shared" si="104"/>
        <v>107085.121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2186.8536585365846</v>
      </c>
      <c r="O163" s="86">
        <f t="shared" si="106"/>
        <v>198.80487804878041</v>
      </c>
      <c r="P163" s="54">
        <f t="shared" si="102"/>
        <v>0</v>
      </c>
      <c r="Q163" s="88">
        <f t="shared" si="103"/>
        <v>-5.7405764966741231</v>
      </c>
      <c r="R163" s="428">
        <f t="shared" si="107"/>
        <v>0.97193495934959317</v>
      </c>
      <c r="S163" s="468"/>
      <c r="T163" s="89">
        <v>0.26250000000000001</v>
      </c>
      <c r="U163" s="89">
        <v>0.31944444444444448</v>
      </c>
      <c r="V163" s="435">
        <v>22</v>
      </c>
      <c r="W163" s="90">
        <f t="shared" si="108"/>
        <v>82.000000000000028</v>
      </c>
      <c r="X163" s="96">
        <v>0.25138888888888888</v>
      </c>
      <c r="Y163" s="96">
        <v>0.26111111111111113</v>
      </c>
      <c r="Z163" s="54"/>
      <c r="AA163" s="54"/>
      <c r="AB163" s="447"/>
      <c r="AC163" s="447"/>
      <c r="AD163" s="435">
        <v>1</v>
      </c>
      <c r="AE163" s="435"/>
      <c r="AF163" s="54">
        <f t="shared" si="61"/>
        <v>-63.146341463415411</v>
      </c>
      <c r="AG163" s="428">
        <f t="shared" si="62"/>
        <v>0.97193495934959317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1890.8500000000001</v>
      </c>
      <c r="H164" s="84">
        <f t="shared" si="104"/>
        <v>64723.7955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2224.5294117647068</v>
      </c>
      <c r="O164" s="86">
        <f t="shared" si="106"/>
        <v>171.11764705882359</v>
      </c>
      <c r="P164" s="54">
        <f>M164-J164</f>
        <v>0</v>
      </c>
      <c r="Q164" s="88">
        <f>O164-L164</f>
        <v>-1.959276018099473</v>
      </c>
      <c r="R164" s="428">
        <f>O164/L164</f>
        <v>0.9886797385620919</v>
      </c>
      <c r="S164" s="468"/>
      <c r="T164" s="89">
        <v>0.32430555555555557</v>
      </c>
      <c r="U164" s="89">
        <v>0.35972222222222222</v>
      </c>
      <c r="V164" s="435">
        <v>7</v>
      </c>
      <c r="W164" s="90">
        <f t="shared" si="108"/>
        <v>50.999999999999979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-25.470588235293235</v>
      </c>
      <c r="AG164" s="428">
        <f>N164/K164</f>
        <v>0.9886797385620919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1818.75</v>
      </c>
      <c r="H165" s="84">
        <f t="shared" si="104"/>
        <v>66220.6875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2372.282608695652</v>
      </c>
      <c r="O165" s="86">
        <f t="shared" si="106"/>
        <v>237.22826086956519</v>
      </c>
      <c r="P165" s="54">
        <f t="shared" ref="P165" si="109">M165-J165</f>
        <v>0</v>
      </c>
      <c r="Q165" s="88">
        <f t="shared" ref="Q165" si="110">O165-L165</f>
        <v>-39.671739130434787</v>
      </c>
      <c r="R165" s="428">
        <f t="shared" ref="R165" si="111">O165/L165</f>
        <v>0.85672900277921704</v>
      </c>
      <c r="S165" s="468"/>
      <c r="T165" s="89">
        <v>0.36527777777777776</v>
      </c>
      <c r="U165" s="89">
        <v>0.3972222222222222</v>
      </c>
      <c r="V165" s="435">
        <v>8</v>
      </c>
      <c r="W165" s="90">
        <f t="shared" si="108"/>
        <v>46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-396.71739130434798</v>
      </c>
      <c r="AG165" s="428">
        <f>N165/K165</f>
        <v>0.85672900277921704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5456.25</v>
      </c>
      <c r="H166" s="84">
        <f t="shared" si="104"/>
        <v>198662.06249999997</v>
      </c>
      <c r="I166" s="435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2407.1691176470604</v>
      </c>
      <c r="O166" s="86">
        <f t="shared" si="106"/>
        <v>240.71691176470603</v>
      </c>
      <c r="P166" s="54">
        <f>M166-J166</f>
        <v>0</v>
      </c>
      <c r="Q166" s="88">
        <f>O166-L166</f>
        <v>-36.183088235293951</v>
      </c>
      <c r="R166" s="428">
        <f>O166/L166</f>
        <v>0.86932795870244151</v>
      </c>
      <c r="S166" s="468"/>
      <c r="T166" s="89">
        <v>0.43749999999999994</v>
      </c>
      <c r="U166" s="89">
        <v>0.53194444444444433</v>
      </c>
      <c r="V166" s="435">
        <v>5</v>
      </c>
      <c r="W166" s="90">
        <f t="shared" si="108"/>
        <v>135.99999999999991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-361.83088235293962</v>
      </c>
      <c r="AG166" s="428">
        <f>N166/K166</f>
        <v>0.86932795870244139</v>
      </c>
      <c r="AH166" s="468"/>
    </row>
    <row r="167" spans="1:36" ht="19.149999999999999" customHeight="1">
      <c r="A167" s="467"/>
      <c r="B167" s="121" t="s">
        <v>118</v>
      </c>
      <c r="C167" s="121"/>
      <c r="D167" s="251" t="s">
        <v>216</v>
      </c>
      <c r="E167" s="60"/>
      <c r="F167" s="349">
        <v>35.83</v>
      </c>
      <c r="G167" s="57">
        <v>1609.3</v>
      </c>
      <c r="H167" s="84">
        <f t="shared" si="104"/>
        <v>57661.218999999997</v>
      </c>
      <c r="I167" s="435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2194.4999999999995</v>
      </c>
      <c r="O167" s="86">
        <f t="shared" si="106"/>
        <v>199.49999999999997</v>
      </c>
      <c r="P167" s="54">
        <f t="shared" ref="P167:P169" si="112">M167-J167</f>
        <v>0</v>
      </c>
      <c r="Q167" s="88">
        <f t="shared" ref="Q167:Q169" si="113">O167-L167</f>
        <v>-5.045454545454561</v>
      </c>
      <c r="R167" s="428">
        <f t="shared" ref="R167:R169" si="114">O167/L167</f>
        <v>0.97533333333333327</v>
      </c>
      <c r="S167" s="468"/>
      <c r="T167" s="89">
        <v>0.54722222222222205</v>
      </c>
      <c r="U167" s="89">
        <v>0.57777777777777761</v>
      </c>
      <c r="V167" s="435">
        <v>22</v>
      </c>
      <c r="W167" s="90">
        <f t="shared" si="108"/>
        <v>44</v>
      </c>
      <c r="X167" s="96">
        <v>0.53611111111111109</v>
      </c>
      <c r="Y167" s="96">
        <v>0.54583333333333328</v>
      </c>
      <c r="Z167" s="54"/>
      <c r="AA167" s="54"/>
      <c r="AB167" s="447"/>
      <c r="AC167" s="447"/>
      <c r="AD167" s="435"/>
      <c r="AE167" s="435"/>
      <c r="AF167" s="54">
        <f t="shared" si="61"/>
        <v>-55.500000000000455</v>
      </c>
      <c r="AG167" s="428">
        <f t="shared" si="62"/>
        <v>0.97533333333333316</v>
      </c>
      <c r="AH167" s="468"/>
    </row>
    <row r="168" spans="1:36" ht="19.149999999999999" customHeight="1">
      <c r="A168" s="467"/>
      <c r="B168" s="121" t="s">
        <v>118</v>
      </c>
      <c r="C168" s="121"/>
      <c r="D168" s="251" t="s">
        <v>215</v>
      </c>
      <c r="E168" s="60"/>
      <c r="F168" s="349">
        <v>34.229999999999997</v>
      </c>
      <c r="G168" s="57">
        <v>1018.15</v>
      </c>
      <c r="H168" s="84">
        <f t="shared" si="104"/>
        <v>34851.2745</v>
      </c>
      <c r="I168" s="435">
        <v>1</v>
      </c>
      <c r="J168" s="87">
        <v>13</v>
      </c>
      <c r="K168" s="57">
        <v>2250</v>
      </c>
      <c r="L168" s="86">
        <v>173.07692307692307</v>
      </c>
      <c r="M168" s="87">
        <v>13</v>
      </c>
      <c r="N168" s="57">
        <f t="shared" si="105"/>
        <v>2181.749999999995</v>
      </c>
      <c r="O168" s="86">
        <f t="shared" si="106"/>
        <v>167.8269230769227</v>
      </c>
      <c r="P168" s="54">
        <f t="shared" si="112"/>
        <v>0</v>
      </c>
      <c r="Q168" s="88">
        <f t="shared" si="113"/>
        <v>-5.2500000000003695</v>
      </c>
      <c r="R168" s="428">
        <f t="shared" si="114"/>
        <v>0.96966666666666457</v>
      </c>
      <c r="S168" s="468"/>
      <c r="T168" s="89">
        <v>0.58263888888888871</v>
      </c>
      <c r="U168" s="89">
        <v>0.60208333333333319</v>
      </c>
      <c r="V168" s="435">
        <v>7</v>
      </c>
      <c r="W168" s="90">
        <f t="shared" si="108"/>
        <v>28.00000000000006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-68.250000000005002</v>
      </c>
      <c r="AG168" s="428">
        <f t="shared" si="62"/>
        <v>0.96966666666666446</v>
      </c>
      <c r="AH168" s="468"/>
    </row>
    <row r="169" spans="1:36" ht="19.149999999999999" customHeight="1">
      <c r="A169" s="467"/>
      <c r="B169" s="121" t="s">
        <v>118</v>
      </c>
      <c r="C169" s="121"/>
      <c r="D169" s="251" t="s">
        <v>299</v>
      </c>
      <c r="E169" s="60"/>
      <c r="F169" s="349">
        <v>34.229999999999997</v>
      </c>
      <c r="G169" s="57">
        <v>1057</v>
      </c>
      <c r="H169" s="84">
        <f t="shared" si="104"/>
        <v>36181.109999999993</v>
      </c>
      <c r="I169" s="435">
        <v>1</v>
      </c>
      <c r="J169" s="87">
        <v>13</v>
      </c>
      <c r="K169" s="57">
        <v>2250</v>
      </c>
      <c r="L169" s="86">
        <v>173.07692307692307</v>
      </c>
      <c r="M169" s="87">
        <v>13</v>
      </c>
      <c r="N169" s="57">
        <f t="shared" si="105"/>
        <v>2113.9999999999964</v>
      </c>
      <c r="O169" s="86">
        <f t="shared" si="106"/>
        <v>162.61538461538433</v>
      </c>
      <c r="P169" s="54">
        <f t="shared" si="112"/>
        <v>0</v>
      </c>
      <c r="Q169" s="88">
        <f t="shared" si="113"/>
        <v>-10.461538461538737</v>
      </c>
      <c r="R169" s="428">
        <f t="shared" si="114"/>
        <v>0.93955555555555392</v>
      </c>
      <c r="S169" s="468"/>
      <c r="T169" s="89">
        <v>0.60624999999999984</v>
      </c>
      <c r="U169" s="89">
        <v>0.62708333333333321</v>
      </c>
      <c r="V169" s="435">
        <v>6</v>
      </c>
      <c r="W169" s="90">
        <f t="shared" si="108"/>
        <v>30.000000000000053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-136.00000000000364</v>
      </c>
      <c r="AG169" s="428">
        <f t="shared" si="62"/>
        <v>0.93955555555555392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11.777777777777779</v>
      </c>
      <c r="K173" s="101">
        <v>2350.6666666666665</v>
      </c>
      <c r="L173" s="104">
        <v>203.52206682206682</v>
      </c>
      <c r="M173" s="101">
        <f t="shared" ref="M173:O173" si="115">AVERAGE(M161:M172)</f>
        <v>11.777777777777779</v>
      </c>
      <c r="N173" s="101">
        <f t="shared" si="115"/>
        <v>2210.8994330726773</v>
      </c>
      <c r="O173" s="104">
        <f t="shared" si="115"/>
        <v>190.6111379027131</v>
      </c>
      <c r="P173" s="54">
        <f>M173-J173</f>
        <v>0</v>
      </c>
      <c r="Q173" s="88">
        <f>O173-L173</f>
        <v>-12.910928919353722</v>
      </c>
      <c r="R173" s="105">
        <f>O173/L173</f>
        <v>0.93656251078345543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0</v>
      </c>
      <c r="AF173" s="54">
        <f t="shared" si="61"/>
        <v>-139.7672335939892</v>
      </c>
      <c r="AG173" s="428">
        <f t="shared" si="62"/>
        <v>0.9405414491233739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 xr:uid="{00000000-0002-0000-2C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B1:W38"/>
  <sheetViews>
    <sheetView topLeftCell="A4"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365</v>
      </c>
      <c r="E3" s="583"/>
      <c r="F3" s="572" t="s">
        <v>3</v>
      </c>
      <c r="G3" s="533"/>
      <c r="H3" s="584">
        <v>237304.06000000003</v>
      </c>
      <c r="I3" s="585"/>
      <c r="J3" s="572" t="s">
        <v>4</v>
      </c>
      <c r="K3" s="533"/>
      <c r="L3" s="577">
        <v>7795072.085898825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384.72104624920411</v>
      </c>
      <c r="G6" s="574"/>
      <c r="H6" s="552">
        <f>AVERAGE(D13:P13,Q13)</f>
        <v>149.5616441058921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7</v>
      </c>
      <c r="Q6" s="541">
        <v>6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339.99868303703249</v>
      </c>
      <c r="G7" s="545"/>
      <c r="H7" s="546">
        <f>AVERAGE(D14:P14,Q14)</f>
        <v>135.26272197532307</v>
      </c>
      <c r="I7" s="547"/>
      <c r="J7" s="546">
        <f>AVERAGE(D31:E31,G31:H31)</f>
        <v>729.72196881570073</v>
      </c>
      <c r="K7" s="547"/>
      <c r="L7" s="548">
        <f>AVERAGE(K31:M31)</f>
        <v>775.80212028678545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0.90887491713067414</v>
      </c>
      <c r="G8" s="551"/>
      <c r="H8" s="550">
        <f>AVERAGE(D15:O15,P15:Q15)</f>
        <v>0.89866643893230269</v>
      </c>
      <c r="I8" s="551"/>
      <c r="J8" s="550">
        <f>AVERAGE(D32:E32,G32:H32)</f>
        <v>0.97975901176732494</v>
      </c>
      <c r="K8" s="551"/>
      <c r="L8" s="550">
        <f>AVERAGE(K32:M32)</f>
        <v>0.86200235587420604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111.59012727898178</v>
      </c>
      <c r="F13" s="19">
        <v>122.80213137886732</v>
      </c>
      <c r="G13" s="19">
        <v>314.44047619047615</v>
      </c>
      <c r="H13" s="19">
        <v>228.57142857142858</v>
      </c>
      <c r="I13" s="19">
        <v>87.578895768833846</v>
      </c>
      <c r="J13" s="19">
        <v>135.01765220074043</v>
      </c>
      <c r="K13" s="19">
        <v>110.01021548970465</v>
      </c>
      <c r="L13" s="19">
        <v>81.996240601503757</v>
      </c>
      <c r="M13" s="19">
        <v>81.830154088926022</v>
      </c>
      <c r="N13" s="19">
        <v>88.612536626492712</v>
      </c>
      <c r="O13" s="19">
        <v>226.9047619047619</v>
      </c>
      <c r="P13" s="19">
        <v>213.49988344988344</v>
      </c>
      <c r="Q13" s="21">
        <v>150</v>
      </c>
    </row>
    <row r="14" spans="2:17" ht="39.950000000000003" customHeight="1">
      <c r="B14" s="525"/>
      <c r="C14" s="14" t="s">
        <v>42</v>
      </c>
      <c r="D14" s="19">
        <v>126.38573542183565</v>
      </c>
      <c r="E14" s="19">
        <v>95.701173274607129</v>
      </c>
      <c r="F14" s="19">
        <v>107.22051940833681</v>
      </c>
      <c r="G14" s="19">
        <v>285.65289510991641</v>
      </c>
      <c r="H14" s="19">
        <v>223.73650020123608</v>
      </c>
      <c r="I14" s="19">
        <v>77.549375450794486</v>
      </c>
      <c r="J14" s="19">
        <v>122.44279695904773</v>
      </c>
      <c r="K14" s="19">
        <v>98.585960839221457</v>
      </c>
      <c r="L14" s="19">
        <v>71.836096763608893</v>
      </c>
      <c r="M14" s="19">
        <v>73.619134426355259</v>
      </c>
      <c r="N14" s="19">
        <v>79.533654618529198</v>
      </c>
      <c r="O14" s="19">
        <v>197.67080299147716</v>
      </c>
      <c r="P14" s="19">
        <v>197.14396937467959</v>
      </c>
      <c r="Q14" s="9">
        <v>136.59949281487732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0.89629861274109901</v>
      </c>
      <c r="E15" s="10">
        <f t="shared" si="0"/>
        <v>0.85761326389877357</v>
      </c>
      <c r="F15" s="10">
        <f t="shared" si="0"/>
        <v>0.87311611129567168</v>
      </c>
      <c r="G15" s="10">
        <f t="shared" si="0"/>
        <v>0.90844823341661241</v>
      </c>
      <c r="H15" s="10">
        <f t="shared" si="0"/>
        <v>0.97884718838040785</v>
      </c>
      <c r="I15" s="10">
        <f t="shared" si="0"/>
        <v>0.88548016928059392</v>
      </c>
      <c r="J15" s="10">
        <f t="shared" si="0"/>
        <v>0.90686510217940419</v>
      </c>
      <c r="K15" s="10">
        <f t="shared" si="0"/>
        <v>0.89615278363351325</v>
      </c>
      <c r="L15" s="10">
        <f t="shared" si="0"/>
        <v>0.87609012604282088</v>
      </c>
      <c r="M15" s="10">
        <f t="shared" si="0"/>
        <v>0.89965777586526685</v>
      </c>
      <c r="N15" s="10">
        <f t="shared" si="0"/>
        <v>0.89754404564411061</v>
      </c>
      <c r="O15" s="10">
        <f t="shared" si="0"/>
        <v>0.87116198590157823</v>
      </c>
      <c r="P15" s="362">
        <f t="shared" si="0"/>
        <v>0.92339146133986905</v>
      </c>
      <c r="Q15" s="11">
        <f t="shared" si="0"/>
        <v>0.91066328543251551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9" customHeight="1">
      <c r="B17" s="528"/>
      <c r="C17" s="360" t="s">
        <v>46</v>
      </c>
      <c r="D17" s="12">
        <v>0.61874999999999991</v>
      </c>
      <c r="E17" s="12">
        <v>0.49861111111111112</v>
      </c>
      <c r="F17" s="12">
        <v>0.53749999999999998</v>
      </c>
      <c r="G17" s="12">
        <v>0.68124999999999991</v>
      </c>
      <c r="H17" s="12">
        <v>0.65486111111111101</v>
      </c>
      <c r="I17" s="12">
        <v>0.61736111111111092</v>
      </c>
      <c r="J17" s="12">
        <v>0.75277777777777755</v>
      </c>
      <c r="K17" s="12">
        <v>0.71111111111111092</v>
      </c>
      <c r="L17" s="12">
        <v>0.95624999999999993</v>
      </c>
      <c r="M17" s="12">
        <v>0.93611111111111089</v>
      </c>
      <c r="N17" s="12">
        <v>0.90972222222222232</v>
      </c>
      <c r="O17" s="22">
        <v>0.79999999999999982</v>
      </c>
      <c r="P17" s="12">
        <v>0.50624999999999987</v>
      </c>
      <c r="Q17" s="363">
        <v>0.55208333333333337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 t="s">
        <v>49</v>
      </c>
      <c r="F20" s="365" t="s">
        <v>49</v>
      </c>
      <c r="G20" s="365" t="s">
        <v>49</v>
      </c>
      <c r="H20" s="365" t="s">
        <v>49</v>
      </c>
      <c r="I20" s="365" t="s">
        <v>49</v>
      </c>
      <c r="J20" s="365">
        <v>1</v>
      </c>
      <c r="K20" s="365">
        <v>1</v>
      </c>
      <c r="L20" s="365">
        <v>2</v>
      </c>
      <c r="M20" s="365">
        <v>1</v>
      </c>
      <c r="N20" s="365">
        <v>1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>
        <v>1</v>
      </c>
      <c r="G21" s="365" t="s">
        <v>49</v>
      </c>
      <c r="H21" s="365" t="s">
        <v>49</v>
      </c>
      <c r="I21" s="365">
        <v>1</v>
      </c>
      <c r="J21" s="365">
        <v>3</v>
      </c>
      <c r="K21" s="365">
        <v>1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18.5</v>
      </c>
      <c r="E22" s="367">
        <v>16.8</v>
      </c>
      <c r="F22" s="367">
        <v>17.571428571428573</v>
      </c>
      <c r="G22" s="367">
        <v>6.125</v>
      </c>
      <c r="H22" s="367">
        <v>6.6</v>
      </c>
      <c r="I22" s="367">
        <v>17.399999999999999</v>
      </c>
      <c r="J22" s="367">
        <v>15.285714285714286</v>
      </c>
      <c r="K22" s="367">
        <v>16.625</v>
      </c>
      <c r="L22" s="367">
        <v>18</v>
      </c>
      <c r="M22" s="367">
        <v>18.555555555555557</v>
      </c>
      <c r="N22" s="367">
        <v>17</v>
      </c>
      <c r="O22" s="367">
        <v>10</v>
      </c>
      <c r="P22" s="367">
        <v>11.5</v>
      </c>
      <c r="Q22" s="368">
        <v>12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171.68416666666667</v>
      </c>
      <c r="E31" s="8">
        <v>853.42857142857167</v>
      </c>
      <c r="F31" s="8">
        <v>0</v>
      </c>
      <c r="G31" s="8">
        <v>926.5897676884515</v>
      </c>
      <c r="H31" s="376">
        <v>967.18536947911309</v>
      </c>
      <c r="I31" s="375">
        <v>0</v>
      </c>
      <c r="J31" s="8">
        <v>0</v>
      </c>
      <c r="K31" s="8">
        <v>634.80555555555713</v>
      </c>
      <c r="L31" s="8">
        <v>799.13201970443401</v>
      </c>
      <c r="M31" s="376">
        <v>893.46878560036509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0.78038257575757575</v>
      </c>
      <c r="E32" s="10">
        <f t="shared" si="1"/>
        <v>1.0344588744588747</v>
      </c>
      <c r="F32" s="10">
        <f t="shared" si="1"/>
        <v>0</v>
      </c>
      <c r="G32" s="10">
        <f t="shared" si="1"/>
        <v>1.0295441863205017</v>
      </c>
      <c r="H32" s="10">
        <f t="shared" si="1"/>
        <v>1.0746504105323478</v>
      </c>
      <c r="I32" s="375">
        <f t="shared" si="1"/>
        <v>0</v>
      </c>
      <c r="J32" s="10">
        <f t="shared" si="1"/>
        <v>0</v>
      </c>
      <c r="K32" s="10">
        <f t="shared" si="1"/>
        <v>0.70533950617284125</v>
      </c>
      <c r="L32" s="10">
        <f t="shared" si="1"/>
        <v>0.88792446633826005</v>
      </c>
      <c r="M32" s="11">
        <f t="shared" si="1"/>
        <v>0.99274309511151682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2986.6666666666774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1.0416666666666666E-2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0.38541666666666669</v>
      </c>
      <c r="E34" s="12">
        <v>0.35416666666666669</v>
      </c>
      <c r="F34" s="12">
        <v>0</v>
      </c>
      <c r="G34" s="12">
        <v>1114.6666666666647</v>
      </c>
      <c r="H34" s="363">
        <v>0.4909722222222222</v>
      </c>
      <c r="I34" s="23">
        <v>0</v>
      </c>
      <c r="J34" s="12">
        <v>0</v>
      </c>
      <c r="K34" s="12">
        <v>0.80902777777777779</v>
      </c>
      <c r="L34" s="12">
        <v>1.0520833333333333</v>
      </c>
      <c r="M34" s="13">
        <v>0.99652777777777779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2D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4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8" tint="0.79998168889431442"/>
    <pageSetUpPr fitToPage="1"/>
  </sheetPr>
  <dimension ref="A1:R126"/>
  <sheetViews>
    <sheetView zoomScale="70" zoomScaleNormal="70" workbookViewId="0"/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74960</v>
      </c>
      <c r="F1" s="278" t="s">
        <v>4</v>
      </c>
      <c r="G1" s="279">
        <f>SUM(H5:H124)</f>
        <v>1415306.3471428568</v>
      </c>
      <c r="H1" s="280" t="s">
        <v>80</v>
      </c>
      <c r="I1" s="281">
        <f>+J16+J64+J24+J38+J51+J81+J100+J91+J57+J124+J111</f>
        <v>43.773809523809518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366</v>
      </c>
      <c r="B2" s="634"/>
      <c r="C2" s="283"/>
      <c r="D2" s="409" t="s">
        <v>84</v>
      </c>
      <c r="E2" s="284">
        <f>AVERAGE(L16,L24,L38,L51,L100,L111,L91)</f>
        <v>519.12996123402138</v>
      </c>
      <c r="F2" s="285" t="s">
        <v>85</v>
      </c>
      <c r="G2" s="286">
        <f>G1/E1</f>
        <v>18.880821066473544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792</v>
      </c>
      <c r="H5" s="291">
        <f t="shared" ref="H5:H15" si="0">F5*G5</f>
        <v>20306.88</v>
      </c>
      <c r="I5" s="412"/>
      <c r="J5" s="292">
        <v>10</v>
      </c>
      <c r="K5" s="293">
        <f>G5/P5*60</f>
        <v>1357.7142857142844</v>
      </c>
      <c r="L5" s="294">
        <f>K5/J5</f>
        <v>135.77142857142843</v>
      </c>
      <c r="M5" s="295">
        <v>0.42708333333333331</v>
      </c>
      <c r="N5" s="295">
        <v>0.4513888888888889</v>
      </c>
      <c r="O5" s="289">
        <v>5</v>
      </c>
      <c r="P5" s="415">
        <f>(N5-M5)*24*60</f>
        <v>35.000000000000036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2069</v>
      </c>
      <c r="H6" s="291">
        <f t="shared" si="0"/>
        <v>61759.65</v>
      </c>
      <c r="I6" s="412"/>
      <c r="J6" s="292">
        <v>13</v>
      </c>
      <c r="K6" s="293">
        <f>G6/P6*60</f>
        <v>1773.4285714285718</v>
      </c>
      <c r="L6" s="294">
        <f>K6/J6</f>
        <v>136.41758241758245</v>
      </c>
      <c r="M6" s="295">
        <v>0.4548611111111111</v>
      </c>
      <c r="N6" s="295">
        <v>0.50347222222222221</v>
      </c>
      <c r="O6" s="289">
        <v>5</v>
      </c>
      <c r="P6" s="415">
        <f>(N6-M6)*24*60</f>
        <v>69.999999999999986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1938</v>
      </c>
      <c r="H7" s="291">
        <f t="shared" si="0"/>
        <v>57209.760000000002</v>
      </c>
      <c r="I7" s="412"/>
      <c r="J7" s="292">
        <v>13</v>
      </c>
      <c r="K7" s="293">
        <f>G7/P7*60</f>
        <v>1788.9230769230746</v>
      </c>
      <c r="L7" s="294">
        <f>K7/J7</f>
        <v>137.60946745562111</v>
      </c>
      <c r="M7" s="295">
        <v>0.50694444444444442</v>
      </c>
      <c r="N7" s="295">
        <v>0.55208333333333337</v>
      </c>
      <c r="O7" s="289">
        <v>5</v>
      </c>
      <c r="P7" s="415">
        <f>(N7-M7)*24*60</f>
        <v>65.000000000000085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0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0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0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0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0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0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0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0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12</v>
      </c>
      <c r="K16" s="302">
        <f>AVERAGE(K5:K15)</f>
        <v>1640.0219780219768</v>
      </c>
      <c r="L16" s="303">
        <f>AVERAGE(L5:L15)</f>
        <v>136.59949281487732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2069</v>
      </c>
      <c r="H17" s="304">
        <f t="shared" ref="H17:H23" si="1">F17*G17</f>
        <v>0</v>
      </c>
      <c r="I17" s="305"/>
      <c r="J17" s="292">
        <v>9</v>
      </c>
      <c r="K17" s="293">
        <f>G17/P17*60</f>
        <v>1551.7500000000009</v>
      </c>
      <c r="L17" s="294">
        <f>K17/J17</f>
        <v>172.41666666666677</v>
      </c>
      <c r="M17" s="295">
        <v>0.17361111111111113</v>
      </c>
      <c r="N17" s="295">
        <v>0.22916666666666666</v>
      </c>
      <c r="O17" s="289">
        <v>10</v>
      </c>
      <c r="P17" s="415">
        <f>(N17-M17)*24*60</f>
        <v>79.999999999999957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1938</v>
      </c>
      <c r="H18" s="291">
        <f t="shared" si="1"/>
        <v>0</v>
      </c>
      <c r="I18" s="412"/>
      <c r="J18" s="292">
        <v>9</v>
      </c>
      <c r="K18" s="293">
        <f>G18/P18*60</f>
        <v>1550.3999999999999</v>
      </c>
      <c r="L18" s="294">
        <f>K18/J18</f>
        <v>172.26666666666665</v>
      </c>
      <c r="M18" s="295">
        <v>0.23263888888888887</v>
      </c>
      <c r="N18" s="295">
        <v>0.28472222222222221</v>
      </c>
      <c r="O18" s="289">
        <v>5</v>
      </c>
      <c r="P18" s="415">
        <f>(N18-M18)*24*60</f>
        <v>75.000000000000014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2054</v>
      </c>
      <c r="H19" s="291">
        <f t="shared" si="1"/>
        <v>40320.019999999997</v>
      </c>
      <c r="I19" s="412"/>
      <c r="J19" s="292">
        <v>15</v>
      </c>
      <c r="K19" s="293">
        <f>G19/P19*60</f>
        <v>2054.0000000000018</v>
      </c>
      <c r="L19" s="294">
        <f>K19/J19</f>
        <v>136.93333333333345</v>
      </c>
      <c r="M19" s="295">
        <v>0.28819444444444448</v>
      </c>
      <c r="N19" s="295">
        <v>0.3298611111111111</v>
      </c>
      <c r="O19" s="289">
        <v>5</v>
      </c>
      <c r="P19" s="415">
        <f>(N19-M19)*24*60</f>
        <v>59.999999999999943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2564</v>
      </c>
      <c r="H20" s="291">
        <f t="shared" si="1"/>
        <v>93457.8</v>
      </c>
      <c r="I20" s="412"/>
      <c r="J20" s="292">
        <v>10</v>
      </c>
      <c r="K20" s="293">
        <f>G20/P20*60</f>
        <v>2051.1999999999985</v>
      </c>
      <c r="L20" s="294">
        <f>K20/J20</f>
        <v>205.11999999999983</v>
      </c>
      <c r="M20" s="295">
        <v>0.33333333333333331</v>
      </c>
      <c r="N20" s="295">
        <v>0.38541666666666669</v>
      </c>
      <c r="O20" s="289">
        <v>5</v>
      </c>
      <c r="P20" s="415">
        <f>(N20-M20)*24*60</f>
        <v>75.000000000000057</v>
      </c>
      <c r="Q20" s="296">
        <v>0.38541666666666669</v>
      </c>
      <c r="R20" s="296">
        <v>0.42708333333333331</v>
      </c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1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1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1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1801.8375000000001</v>
      </c>
      <c r="L24" s="303">
        <f>AVERAGE(L17:L23)</f>
        <v>171.68416666666667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1431</v>
      </c>
      <c r="H25" s="291">
        <f t="shared" ref="H25:H37" si="2">F25*G25</f>
        <v>26516.43</v>
      </c>
      <c r="I25" s="412"/>
      <c r="J25" s="292">
        <v>3</v>
      </c>
      <c r="K25" s="293">
        <f>G25/P25*60</f>
        <v>2862.0000000000027</v>
      </c>
      <c r="L25" s="294">
        <f>K25/J25</f>
        <v>954.00000000000091</v>
      </c>
      <c r="M25" s="295">
        <v>0.18055555555555555</v>
      </c>
      <c r="N25" s="295">
        <v>0.20138888888888887</v>
      </c>
      <c r="O25" s="289">
        <v>20</v>
      </c>
      <c r="P25" s="415">
        <f>(N25-M25)*24*60</f>
        <v>29.999999999999972</v>
      </c>
      <c r="Q25" s="296">
        <v>0.20138888888888887</v>
      </c>
      <c r="R25" s="296">
        <v>0.24305555555555555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684</v>
      </c>
      <c r="H26" s="291">
        <f t="shared" si="2"/>
        <v>10280.52</v>
      </c>
      <c r="I26" s="412"/>
      <c r="J26" s="292">
        <v>4</v>
      </c>
      <c r="K26" s="293">
        <f>G26/P26*60</f>
        <v>2931.428571428582</v>
      </c>
      <c r="L26" s="294">
        <f>K26/J26</f>
        <v>732.8571428571455</v>
      </c>
      <c r="M26" s="295">
        <v>0.25694444444444448</v>
      </c>
      <c r="N26" s="295">
        <v>0.26666666666666666</v>
      </c>
      <c r="O26" s="289">
        <v>20</v>
      </c>
      <c r="P26" s="415">
        <f>(N26-M26)*24*60</f>
        <v>13.99999999999995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2624</v>
      </c>
      <c r="H27" s="291">
        <f t="shared" si="2"/>
        <v>47704.32</v>
      </c>
      <c r="I27" s="412"/>
      <c r="J27" s="292">
        <v>4</v>
      </c>
      <c r="K27" s="293">
        <f>G27/P27*60</f>
        <v>2811.4285714285693</v>
      </c>
      <c r="L27" s="294">
        <f>K27/J27</f>
        <v>702.85714285714232</v>
      </c>
      <c r="M27" s="295">
        <v>0.28055555555555556</v>
      </c>
      <c r="N27" s="295">
        <v>0.31944444444444448</v>
      </c>
      <c r="O27" s="289">
        <v>20</v>
      </c>
      <c r="P27" s="415">
        <f>(N27-M27)*24*60</f>
        <v>56.000000000000043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1536</v>
      </c>
      <c r="H28" s="291">
        <f t="shared" si="2"/>
        <v>38292.479999999996</v>
      </c>
      <c r="I28" s="412"/>
      <c r="J28" s="292">
        <v>3</v>
      </c>
      <c r="K28" s="293">
        <f>G28/P28*60</f>
        <v>3071.9999999999945</v>
      </c>
      <c r="L28" s="294">
        <f>K28/J28</f>
        <v>1023.9999999999982</v>
      </c>
      <c r="M28" s="295">
        <v>0.33333333333333331</v>
      </c>
      <c r="N28" s="295">
        <v>0.35416666666666669</v>
      </c>
      <c r="O28" s="289">
        <v>20</v>
      </c>
      <c r="P28" s="415">
        <f>(N28-M28)*24*60</f>
        <v>30.000000000000053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2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2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2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2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2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2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2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2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2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2919.2142857142871</v>
      </c>
      <c r="L38" s="303">
        <f>AVERAGE(L25:L37)</f>
        <v>853.42857142857167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3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3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3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3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3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3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3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3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3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836</v>
      </c>
      <c r="H52" s="291">
        <f t="shared" ref="H52:H63" si="4">F52*G52</f>
        <v>15198.48</v>
      </c>
      <c r="I52" s="412"/>
      <c r="J52" s="292">
        <v>3</v>
      </c>
      <c r="K52" s="293">
        <f t="shared" ref="K52:K58" si="5">G52/P52*60</f>
        <v>3343.9999999999941</v>
      </c>
      <c r="L52" s="294">
        <f t="shared" ref="L52:L58" si="6">K52/J52</f>
        <v>1114.6666666666647</v>
      </c>
      <c r="M52" s="295">
        <v>0.2986111111111111</v>
      </c>
      <c r="N52" s="295">
        <v>0.30902777777777779</v>
      </c>
      <c r="O52" s="293">
        <v>10</v>
      </c>
      <c r="P52" s="415">
        <f t="shared" ref="P52:P58" si="7">(N52-M52)*24*60</f>
        <v>15.000000000000027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448</v>
      </c>
      <c r="H53" s="291">
        <f t="shared" si="4"/>
        <v>11213.44</v>
      </c>
      <c r="I53" s="412"/>
      <c r="J53" s="292">
        <v>4</v>
      </c>
      <c r="K53" s="293">
        <f t="shared" si="5"/>
        <v>2986.6666666666774</v>
      </c>
      <c r="L53" s="294">
        <f t="shared" si="6"/>
        <v>746.66666666666936</v>
      </c>
      <c r="M53" s="295">
        <v>0.32291666666666669</v>
      </c>
      <c r="N53" s="295">
        <v>0.32916666666666666</v>
      </c>
      <c r="O53" s="293">
        <v>20</v>
      </c>
      <c r="P53" s="415">
        <f t="shared" si="7"/>
        <v>8.999999999999968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668</v>
      </c>
      <c r="H54" s="291">
        <f t="shared" si="4"/>
        <v>16579.759999999998</v>
      </c>
      <c r="I54" s="412"/>
      <c r="J54" s="292">
        <v>4</v>
      </c>
      <c r="K54" s="293">
        <f t="shared" si="5"/>
        <v>3339.9999999999673</v>
      </c>
      <c r="L54" s="294">
        <f t="shared" si="6"/>
        <v>834.99999999999181</v>
      </c>
      <c r="M54" s="295">
        <v>0.3430555555555555</v>
      </c>
      <c r="N54" s="295">
        <v>0.35138888888888892</v>
      </c>
      <c r="O54" s="293">
        <v>20</v>
      </c>
      <c r="P54" s="415">
        <f t="shared" si="7"/>
        <v>12.000000000000117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403</v>
      </c>
      <c r="H55" s="291">
        <f t="shared" si="4"/>
        <v>9559.16</v>
      </c>
      <c r="I55" s="412"/>
      <c r="J55" s="292">
        <v>4</v>
      </c>
      <c r="K55" s="293">
        <f t="shared" si="5"/>
        <v>3022.5000000000105</v>
      </c>
      <c r="L55" s="294">
        <f t="shared" si="6"/>
        <v>755.62500000000261</v>
      </c>
      <c r="M55" s="295">
        <v>0.36527777777777781</v>
      </c>
      <c r="N55" s="295">
        <v>0.37083333333333335</v>
      </c>
      <c r="O55" s="293">
        <v>20</v>
      </c>
      <c r="P55" s="415">
        <f t="shared" si="7"/>
        <v>7.9999999999999716</v>
      </c>
      <c r="Q55" s="296">
        <v>0.37083333333333335</v>
      </c>
      <c r="R55" s="296">
        <v>0.41250000000000003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1008</v>
      </c>
      <c r="H56" s="291">
        <f t="shared" si="4"/>
        <v>30240</v>
      </c>
      <c r="I56" s="412"/>
      <c r="J56" s="292">
        <v>4</v>
      </c>
      <c r="K56" s="293">
        <f t="shared" si="5"/>
        <v>3359.9999999999973</v>
      </c>
      <c r="L56" s="294">
        <f t="shared" si="6"/>
        <v>839.99999999999932</v>
      </c>
      <c r="M56" s="295">
        <v>0.42638888888888887</v>
      </c>
      <c r="N56" s="295">
        <v>0.43888888888888888</v>
      </c>
      <c r="O56" s="293">
        <v>20</v>
      </c>
      <c r="P56" s="415">
        <f t="shared" si="7"/>
        <v>18.000000000000014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1057</v>
      </c>
      <c r="H57" s="291">
        <f t="shared" si="4"/>
        <v>21901.039999999997</v>
      </c>
      <c r="I57" s="412"/>
      <c r="J57" s="292">
        <v>3</v>
      </c>
      <c r="K57" s="293">
        <f t="shared" si="5"/>
        <v>3337.8947368421032</v>
      </c>
      <c r="L57" s="294">
        <f t="shared" si="6"/>
        <v>1112.6315789473676</v>
      </c>
      <c r="M57" s="295">
        <v>0.45277777777777778</v>
      </c>
      <c r="N57" s="295">
        <v>0.46597222222222223</v>
      </c>
      <c r="O57" s="293">
        <v>20</v>
      </c>
      <c r="P57" s="415">
        <f t="shared" si="7"/>
        <v>19.000000000000014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1406</v>
      </c>
      <c r="H58" s="291">
        <f t="shared" si="4"/>
        <v>24000.420000000002</v>
      </c>
      <c r="I58" s="412"/>
      <c r="J58" s="292">
        <v>3</v>
      </c>
      <c r="K58" s="293">
        <f t="shared" si="5"/>
        <v>3244.6153846153961</v>
      </c>
      <c r="L58" s="294">
        <f t="shared" si="6"/>
        <v>1081.5384615384653</v>
      </c>
      <c r="M58" s="295">
        <v>0.47986111111111113</v>
      </c>
      <c r="N58" s="295">
        <v>0.49791666666666662</v>
      </c>
      <c r="O58" s="293">
        <v>20</v>
      </c>
      <c r="P58" s="415">
        <f t="shared" si="7"/>
        <v>25.999999999999908</v>
      </c>
      <c r="Q58" s="296"/>
      <c r="R58" s="296"/>
    </row>
    <row r="59" spans="1:18" ht="15.6" customHeight="1">
      <c r="A59" s="608"/>
      <c r="B59" s="290">
        <v>0</v>
      </c>
      <c r="C59" s="411"/>
      <c r="D59" s="309"/>
      <c r="E59" s="311"/>
      <c r="F59" s="397" t="s">
        <v>109</v>
      </c>
      <c r="G59" s="297"/>
      <c r="H59" s="291">
        <f t="shared" si="4"/>
        <v>0</v>
      </c>
      <c r="I59" s="412"/>
      <c r="J59" s="292"/>
      <c r="K59" s="293"/>
      <c r="L59" s="294"/>
      <c r="M59" s="295"/>
      <c r="N59" s="295"/>
      <c r="O59" s="293"/>
      <c r="P59" s="415"/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4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4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4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4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3233.6681125891637</v>
      </c>
      <c r="L64" s="303">
        <f>AVERAGE(L52:L63)</f>
        <v>926.5897676884515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516</v>
      </c>
      <c r="H65" s="291">
        <f t="shared" ref="H65:H74" si="8">F65*G65</f>
        <v>11497.418181818182</v>
      </c>
      <c r="I65" s="412"/>
      <c r="J65" s="292">
        <v>4</v>
      </c>
      <c r="K65" s="293">
        <f t="shared" ref="K65:K71" si="9">G65/P65*60</f>
        <v>3439.9999999999973</v>
      </c>
      <c r="L65" s="294">
        <f t="shared" ref="L65:L71" si="10">K65/J65</f>
        <v>859.99999999999932</v>
      </c>
      <c r="M65" s="295">
        <v>0.18055555555555555</v>
      </c>
      <c r="N65" s="295">
        <v>0.18680555555555556</v>
      </c>
      <c r="O65" s="293">
        <v>20</v>
      </c>
      <c r="P65" s="415">
        <f t="shared" ref="P65:P71" si="11">(N65-M65)*24*60</f>
        <v>9.0000000000000071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2602</v>
      </c>
      <c r="H66" s="291">
        <f t="shared" si="8"/>
        <v>36506.06</v>
      </c>
      <c r="I66" s="412"/>
      <c r="J66" s="292">
        <v>3</v>
      </c>
      <c r="K66" s="293">
        <f t="shared" si="9"/>
        <v>3252.499999999995</v>
      </c>
      <c r="L66" s="294">
        <f t="shared" si="10"/>
        <v>1084.1666666666649</v>
      </c>
      <c r="M66" s="295">
        <v>0.20069444444444443</v>
      </c>
      <c r="N66" s="295">
        <v>0.23402777777777781</v>
      </c>
      <c r="O66" s="293">
        <v>20</v>
      </c>
      <c r="P66" s="415">
        <f t="shared" si="11"/>
        <v>48.000000000000071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1335</v>
      </c>
      <c r="H67" s="291">
        <f t="shared" si="8"/>
        <v>24270.3</v>
      </c>
      <c r="I67" s="412"/>
      <c r="J67" s="292">
        <v>3</v>
      </c>
      <c r="K67" s="293">
        <f t="shared" si="9"/>
        <v>3204.0000000000009</v>
      </c>
      <c r="L67" s="294">
        <f t="shared" si="10"/>
        <v>1068.0000000000002</v>
      </c>
      <c r="M67" s="295">
        <v>0.24791666666666667</v>
      </c>
      <c r="N67" s="295">
        <v>0.26527777777777778</v>
      </c>
      <c r="O67" s="293">
        <v>20</v>
      </c>
      <c r="P67" s="415">
        <f t="shared" si="11"/>
        <v>24.999999999999993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1388</v>
      </c>
      <c r="H68" s="291">
        <f t="shared" si="8"/>
        <v>24832.581818181818</v>
      </c>
      <c r="I68" s="412"/>
      <c r="J68" s="292">
        <v>3</v>
      </c>
      <c r="K68" s="293">
        <f t="shared" si="9"/>
        <v>3203.0769230769247</v>
      </c>
      <c r="L68" s="294">
        <f t="shared" si="10"/>
        <v>1067.6923076923083</v>
      </c>
      <c r="M68" s="295">
        <v>0.27916666666666667</v>
      </c>
      <c r="N68" s="295">
        <v>0.29722222222222222</v>
      </c>
      <c r="O68" s="293">
        <v>20</v>
      </c>
      <c r="P68" s="415">
        <f t="shared" si="11"/>
        <v>25.999999999999986</v>
      </c>
      <c r="Q68" s="296">
        <v>0.29722222222222222</v>
      </c>
      <c r="R68" s="296">
        <v>0.33888888888888885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2505</v>
      </c>
      <c r="H69" s="291">
        <f t="shared" si="8"/>
        <v>41733.300000000003</v>
      </c>
      <c r="I69" s="412"/>
      <c r="J69" s="292">
        <v>4</v>
      </c>
      <c r="K69" s="293">
        <f t="shared" si="9"/>
        <v>3267.3913043478324</v>
      </c>
      <c r="L69" s="294">
        <f t="shared" si="10"/>
        <v>816.84782608695809</v>
      </c>
      <c r="M69" s="295">
        <v>0.3527777777777778</v>
      </c>
      <c r="N69" s="295">
        <v>0.38472222222222219</v>
      </c>
      <c r="O69" s="293">
        <v>20</v>
      </c>
      <c r="P69" s="415">
        <f t="shared" si="11"/>
        <v>45.999999999999915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2198</v>
      </c>
      <c r="H70" s="291">
        <f t="shared" si="8"/>
        <v>65940</v>
      </c>
      <c r="I70" s="412"/>
      <c r="J70" s="292">
        <v>4</v>
      </c>
      <c r="K70" s="293">
        <f t="shared" si="9"/>
        <v>3216.5853658536571</v>
      </c>
      <c r="L70" s="294">
        <f t="shared" si="10"/>
        <v>804.14634146341427</v>
      </c>
      <c r="M70" s="295">
        <v>0.39861111111111108</v>
      </c>
      <c r="N70" s="295">
        <v>0.42708333333333331</v>
      </c>
      <c r="O70" s="293">
        <v>20</v>
      </c>
      <c r="P70" s="415">
        <f t="shared" si="11"/>
        <v>41.000000000000014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3850</v>
      </c>
      <c r="H71" s="291">
        <f t="shared" si="8"/>
        <v>54999.999999999993</v>
      </c>
      <c r="I71" s="412"/>
      <c r="J71" s="292">
        <v>3</v>
      </c>
      <c r="K71" s="293">
        <f t="shared" si="9"/>
        <v>3208.333333333338</v>
      </c>
      <c r="L71" s="294">
        <f t="shared" si="10"/>
        <v>1069.4444444444459</v>
      </c>
      <c r="M71" s="295">
        <v>0.44097222222222227</v>
      </c>
      <c r="N71" s="295">
        <v>0.4909722222222222</v>
      </c>
      <c r="O71" s="293">
        <v>20</v>
      </c>
      <c r="P71" s="415">
        <f t="shared" si="11"/>
        <v>71.999999999999901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8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8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8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3255.9838466588212</v>
      </c>
      <c r="L75" s="303">
        <f>AVERAGE(L65:L74)</f>
        <v>967.18536947911309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>F77*G77</f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>F78*G78</f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>F79*G79</f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>F80*G80</f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12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12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12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12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12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12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12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12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12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1132</v>
      </c>
      <c r="H92" s="291">
        <f t="shared" ref="H92:H99" si="13">F92*G92</f>
        <v>27779.279999999999</v>
      </c>
      <c r="I92" s="412"/>
      <c r="J92" s="292">
        <v>3</v>
      </c>
      <c r="K92" s="293">
        <f>G92/P92*60</f>
        <v>2264.0000000000082</v>
      </c>
      <c r="L92" s="294">
        <f>K92/J92</f>
        <v>754.66666666666936</v>
      </c>
      <c r="M92" s="295">
        <v>0.72222222222222221</v>
      </c>
      <c r="N92" s="295">
        <v>0.74305555555555547</v>
      </c>
      <c r="O92" s="289">
        <v>20</v>
      </c>
      <c r="P92" s="415">
        <f>(N92-M92)*24*60</f>
        <v>29.999999999999893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576</v>
      </c>
      <c r="H93" s="291">
        <f t="shared" si="13"/>
        <v>13403.52</v>
      </c>
      <c r="I93" s="412"/>
      <c r="J93" s="292">
        <v>4</v>
      </c>
      <c r="K93" s="293">
        <f>G93/P93*60</f>
        <v>2304.0000000000082</v>
      </c>
      <c r="L93" s="294">
        <f>K93/J93</f>
        <v>576.00000000000205</v>
      </c>
      <c r="M93" s="295">
        <v>0.75694444444444453</v>
      </c>
      <c r="N93" s="295">
        <v>0.76736111111111116</v>
      </c>
      <c r="O93" s="289">
        <v>20</v>
      </c>
      <c r="P93" s="415">
        <f>(N93-M93)*24*60</f>
        <v>14.999999999999947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1530</v>
      </c>
      <c r="H94" s="291">
        <f t="shared" si="13"/>
        <v>37224.899999999994</v>
      </c>
      <c r="I94" s="412"/>
      <c r="J94" s="292">
        <v>4</v>
      </c>
      <c r="K94" s="293">
        <f>G94/P94*60</f>
        <v>2294.9999999999991</v>
      </c>
      <c r="L94" s="294">
        <f>K94/J94</f>
        <v>573.74999999999977</v>
      </c>
      <c r="M94" s="295">
        <v>0.78125</v>
      </c>
      <c r="N94" s="295">
        <v>0.80902777777777779</v>
      </c>
      <c r="O94" s="289">
        <v>20</v>
      </c>
      <c r="P94" s="415">
        <f>(N94-M94)*24*60</f>
        <v>40.000000000000014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13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13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13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13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13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2287.666666666672</v>
      </c>
      <c r="L100" s="303">
        <f>AVERAGE(L92:L99)</f>
        <v>634.80555555555713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713</v>
      </c>
      <c r="H101" s="291">
        <f t="shared" ref="H101:H110" si="14">F101*G101</f>
        <v>17846.39</v>
      </c>
      <c r="I101" s="412"/>
      <c r="J101" s="292">
        <v>4</v>
      </c>
      <c r="K101" s="293">
        <f t="shared" ref="K101:K107" si="15">G101/P101*60</f>
        <v>2852.00000000001</v>
      </c>
      <c r="L101" s="294">
        <f t="shared" ref="L101:L107" si="16">K101/J101</f>
        <v>713.0000000000025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2553</v>
      </c>
      <c r="H102" s="291">
        <f t="shared" si="14"/>
        <v>72939.210000000006</v>
      </c>
      <c r="I102" s="412"/>
      <c r="J102" s="292">
        <v>3</v>
      </c>
      <c r="K102" s="293">
        <f t="shared" si="15"/>
        <v>3063.6000000000008</v>
      </c>
      <c r="L102" s="294">
        <f t="shared" si="16"/>
        <v>1021.2000000000003</v>
      </c>
      <c r="M102" s="295">
        <v>0.74652777777777779</v>
      </c>
      <c r="N102" s="295">
        <v>0.78125</v>
      </c>
      <c r="O102" s="289">
        <v>20</v>
      </c>
      <c r="P102" s="293">
        <f t="shared" si="17"/>
        <v>49.999999999999986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718</v>
      </c>
      <c r="H103" s="291">
        <f t="shared" si="14"/>
        <v>0</v>
      </c>
      <c r="I103" s="412"/>
      <c r="J103" s="292">
        <v>5</v>
      </c>
      <c r="K103" s="293">
        <f t="shared" si="15"/>
        <v>2872.0000000000105</v>
      </c>
      <c r="L103" s="294">
        <f t="shared" si="16"/>
        <v>574.40000000000214</v>
      </c>
      <c r="M103" s="295">
        <v>0.79513888888888884</v>
      </c>
      <c r="N103" s="295">
        <v>0.80555555555555547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707</v>
      </c>
      <c r="H104" s="291">
        <f t="shared" si="14"/>
        <v>0</v>
      </c>
      <c r="I104" s="412"/>
      <c r="J104" s="292">
        <v>5</v>
      </c>
      <c r="K104" s="293">
        <f t="shared" si="15"/>
        <v>2828.00000000001</v>
      </c>
      <c r="L104" s="294">
        <f t="shared" si="16"/>
        <v>565.60000000000196</v>
      </c>
      <c r="M104" s="295">
        <v>0.81944444444444453</v>
      </c>
      <c r="N104" s="295">
        <v>0.82986111111111116</v>
      </c>
      <c r="O104" s="289">
        <v>20</v>
      </c>
      <c r="P104" s="293">
        <f t="shared" si="17"/>
        <v>14.999999999999947</v>
      </c>
      <c r="Q104" s="296">
        <v>0.82986111111111116</v>
      </c>
      <c r="R104" s="296">
        <v>0.87152777777777779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1300</v>
      </c>
      <c r="H105" s="291">
        <f t="shared" si="14"/>
        <v>32266</v>
      </c>
      <c r="I105" s="412"/>
      <c r="J105" s="292">
        <v>4</v>
      </c>
      <c r="K105" s="293">
        <f t="shared" si="15"/>
        <v>3119.9999999999909</v>
      </c>
      <c r="L105" s="294">
        <f t="shared" si="16"/>
        <v>779.99999999999773</v>
      </c>
      <c r="M105" s="295">
        <v>0.88541666666666663</v>
      </c>
      <c r="N105" s="295">
        <v>0.90277777777777779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1410</v>
      </c>
      <c r="H106" s="291">
        <f t="shared" si="14"/>
        <v>42300</v>
      </c>
      <c r="I106" s="412"/>
      <c r="J106" s="292">
        <v>3</v>
      </c>
      <c r="K106" s="293">
        <f t="shared" si="15"/>
        <v>2819.999999999995</v>
      </c>
      <c r="L106" s="294">
        <f t="shared" si="16"/>
        <v>939.99999999999829</v>
      </c>
      <c r="M106" s="295">
        <v>0.91666666666666663</v>
      </c>
      <c r="N106" s="295">
        <v>0.9375</v>
      </c>
      <c r="O106" s="289">
        <v>20</v>
      </c>
      <c r="P106" s="293">
        <f t="shared" si="17"/>
        <v>30.000000000000053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7248</v>
      </c>
      <c r="H107" s="291">
        <f t="shared" si="14"/>
        <v>103542.85714285712</v>
      </c>
      <c r="I107" s="412"/>
      <c r="J107" s="292">
        <v>3</v>
      </c>
      <c r="K107" s="293">
        <f t="shared" si="15"/>
        <v>2999.1724137931042</v>
      </c>
      <c r="L107" s="294">
        <f t="shared" si="16"/>
        <v>999.72413793103476</v>
      </c>
      <c r="M107" s="295">
        <v>0.95138888888888884</v>
      </c>
      <c r="N107" s="295">
        <v>1.0520833333333333</v>
      </c>
      <c r="O107" s="289">
        <v>20</v>
      </c>
      <c r="P107" s="293">
        <f t="shared" si="17"/>
        <v>144.99999999999997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14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14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14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2936.3960591133032</v>
      </c>
      <c r="L111" s="303">
        <f>AVERAGE(L101:L110)</f>
        <v>799.13201970443401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1061</v>
      </c>
      <c r="H112" s="329">
        <f t="shared" ref="H112:H123" si="18">F112*G112</f>
        <v>17718.7</v>
      </c>
      <c r="I112" s="412"/>
      <c r="J112" s="292">
        <v>3</v>
      </c>
      <c r="K112" s="293">
        <f t="shared" ref="K112:K118" si="19">G112/P112*60</f>
        <v>3182.9999999999859</v>
      </c>
      <c r="L112" s="294">
        <f t="shared" ref="L112:L118" si="20">K112/J112</f>
        <v>1060.9999999999952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2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933</v>
      </c>
      <c r="H113" s="329">
        <f t="shared" si="18"/>
        <v>16961.939999999999</v>
      </c>
      <c r="I113" s="412"/>
      <c r="J113" s="292">
        <v>4</v>
      </c>
      <c r="K113" s="293">
        <f t="shared" si="19"/>
        <v>2799.00000000001</v>
      </c>
      <c r="L113" s="294">
        <f t="shared" si="20"/>
        <v>699.7500000000025</v>
      </c>
      <c r="M113" s="295">
        <v>0.75</v>
      </c>
      <c r="N113" s="295">
        <v>0.76388888888888884</v>
      </c>
      <c r="O113" s="289">
        <v>20</v>
      </c>
      <c r="P113" s="415">
        <f t="shared" si="2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1036</v>
      </c>
      <c r="H114" s="329">
        <f t="shared" si="18"/>
        <v>18834.48</v>
      </c>
      <c r="I114" s="412"/>
      <c r="J114" s="292">
        <v>3</v>
      </c>
      <c r="K114" s="293">
        <f t="shared" si="19"/>
        <v>3108.0000000000109</v>
      </c>
      <c r="L114" s="294">
        <f t="shared" si="20"/>
        <v>1036.0000000000036</v>
      </c>
      <c r="M114" s="295">
        <v>0.77777777777777779</v>
      </c>
      <c r="N114" s="295">
        <v>0.79166666666666663</v>
      </c>
      <c r="O114" s="289">
        <v>20</v>
      </c>
      <c r="P114" s="415">
        <f t="shared" si="2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4654</v>
      </c>
      <c r="H115" s="329">
        <f t="shared" si="18"/>
        <v>77535.64</v>
      </c>
      <c r="I115" s="412"/>
      <c r="J115" s="292">
        <v>4</v>
      </c>
      <c r="K115" s="293">
        <f t="shared" si="19"/>
        <v>2939.3684210526271</v>
      </c>
      <c r="L115" s="294">
        <f t="shared" si="20"/>
        <v>734.84210526315678</v>
      </c>
      <c r="M115" s="295">
        <v>0.80555555555555547</v>
      </c>
      <c r="N115" s="295">
        <v>0.87152777777777779</v>
      </c>
      <c r="O115" s="289">
        <v>20</v>
      </c>
      <c r="P115" s="415">
        <f t="shared" si="21"/>
        <v>95.000000000000142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921</v>
      </c>
      <c r="H116" s="329">
        <f t="shared" si="18"/>
        <v>20521.554545454546</v>
      </c>
      <c r="I116" s="412"/>
      <c r="J116" s="292">
        <v>4</v>
      </c>
      <c r="K116" s="293">
        <f t="shared" si="19"/>
        <v>2763.0000000000095</v>
      </c>
      <c r="L116" s="294">
        <f t="shared" si="20"/>
        <v>690.75000000000239</v>
      </c>
      <c r="M116" s="295">
        <v>0.88541666666666663</v>
      </c>
      <c r="N116" s="331">
        <v>0.89930555555555547</v>
      </c>
      <c r="O116" s="289">
        <v>20</v>
      </c>
      <c r="P116" s="415">
        <f t="shared" si="21"/>
        <v>19.999999999999929</v>
      </c>
      <c r="Q116" s="296">
        <v>0.89930555555555547</v>
      </c>
      <c r="R116" s="296">
        <v>0.94097222222222221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3152</v>
      </c>
      <c r="H117" s="329">
        <f t="shared" si="18"/>
        <v>56392.145454545454</v>
      </c>
      <c r="I117" s="412"/>
      <c r="J117" s="292">
        <v>3</v>
      </c>
      <c r="K117" s="293">
        <f t="shared" si="19"/>
        <v>3152.0000000000027</v>
      </c>
      <c r="L117" s="294">
        <f t="shared" si="20"/>
        <v>1050.6666666666677</v>
      </c>
      <c r="M117" s="295">
        <v>0.95486111111111116</v>
      </c>
      <c r="N117" s="295">
        <v>0.99652777777777779</v>
      </c>
      <c r="O117" s="293">
        <v>20</v>
      </c>
      <c r="P117" s="415">
        <f t="shared" si="21"/>
        <v>59.999999999999943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5397</v>
      </c>
      <c r="H118" s="329">
        <f t="shared" si="18"/>
        <v>75719.91</v>
      </c>
      <c r="I118" s="412"/>
      <c r="J118" s="292">
        <v>3</v>
      </c>
      <c r="K118" s="293">
        <f t="shared" si="19"/>
        <v>2943.8181818181815</v>
      </c>
      <c r="L118" s="294">
        <f t="shared" si="20"/>
        <v>981.27272727272714</v>
      </c>
      <c r="M118" s="295">
        <v>1.0416666666666666E-2</v>
      </c>
      <c r="N118" s="295">
        <v>8.6805555555555566E-2</v>
      </c>
      <c r="O118" s="293">
        <v>20</v>
      </c>
      <c r="P118" s="415">
        <f t="shared" si="21"/>
        <v>110.00000000000001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18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18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18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18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18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2984.0266575529749</v>
      </c>
      <c r="L124" s="303">
        <f>AVERAGE(L112:L123)</f>
        <v>893.46878560036509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9" tint="0.79998168889431442"/>
    <pageSetUpPr fitToPage="1"/>
  </sheetPr>
  <dimension ref="A1:AJ186"/>
  <sheetViews>
    <sheetView zoomScale="55" zoomScaleNormal="55" workbookViewId="0">
      <pane ySplit="4" topLeftCell="A124" activePane="bottomLeft" state="frozen"/>
      <selection pane="bottomLeft" activeCell="Y6" sqref="Y6"/>
      <selection activeCell="AB91" sqref="AB91:AC9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162344.06000000003</v>
      </c>
      <c r="F1" s="421" t="s">
        <v>4</v>
      </c>
      <c r="G1" s="30">
        <f>SUM(H5:H173)</f>
        <v>6379765.7387559684</v>
      </c>
      <c r="H1" s="417" t="s">
        <v>166</v>
      </c>
      <c r="I1" s="31">
        <f>M17+M30+M43+M56+M69+M82+M95+M108+M121+M134+M147+M160+M173</f>
        <v>189.96269841269839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367</v>
      </c>
      <c r="B2" s="446"/>
      <c r="C2" s="420"/>
      <c r="D2" s="420" t="s">
        <v>84</v>
      </c>
      <c r="E2" s="34">
        <f>AVERAGE(O17,O30,O43,O56,O69,O82,O95,O108,O121,O134,O147,O160,O173)</f>
        <v>135.15989344920351</v>
      </c>
      <c r="F2" s="35" t="s">
        <v>85</v>
      </c>
      <c r="G2" s="36">
        <f>G1/E1</f>
        <v>39.297808239833152</v>
      </c>
      <c r="H2" s="417" t="s">
        <v>176</v>
      </c>
      <c r="I2" s="417">
        <f>COUNT(I5:I173)</f>
        <v>8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7</v>
      </c>
      <c r="AE2" s="38">
        <f>AE17+AE30+AE43+AE56+AE69+AE82+AE95+AE108+AE121+AE134+AE147+AE160+AE173</f>
        <v>6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5674</v>
      </c>
      <c r="H5" s="45">
        <f t="shared" ref="H5:H16" si="0">F5*G5</f>
        <v>214647.41999999998</v>
      </c>
      <c r="I5" s="418"/>
      <c r="J5" s="46">
        <v>20</v>
      </c>
      <c r="K5" s="44">
        <v>2400</v>
      </c>
      <c r="L5" s="47">
        <f t="shared" ref="L5:L10" si="1">K5/J5</f>
        <v>120</v>
      </c>
      <c r="M5" s="419">
        <v>20</v>
      </c>
      <c r="N5" s="44">
        <f t="shared" ref="N5:N10" si="2">G5/W5*60</f>
        <v>2331.7808219178087</v>
      </c>
      <c r="O5" s="47">
        <f t="shared" ref="O5:O10" si="3">N5/M5</f>
        <v>116.58904109589044</v>
      </c>
      <c r="P5" s="48">
        <f t="shared" ref="P5:P10" si="4">M5-J5</f>
        <v>0</v>
      </c>
      <c r="Q5" s="49">
        <f t="shared" ref="Q5:Q10" si="5">O5-L5</f>
        <v>-3.4109589041095632</v>
      </c>
      <c r="R5" s="425">
        <f t="shared" ref="R5:R10" si="6">O5/L5</f>
        <v>0.97157534246575361</v>
      </c>
      <c r="S5" s="459">
        <f>R17</f>
        <v>0.89629861274109901</v>
      </c>
      <c r="T5" s="89">
        <v>0.25</v>
      </c>
      <c r="U5" s="89">
        <v>0.35138888888888886</v>
      </c>
      <c r="V5" s="421">
        <v>5</v>
      </c>
      <c r="W5" s="418">
        <f>(U5-T5)*24*60</f>
        <v>145.99999999999997</v>
      </c>
      <c r="X5" s="421"/>
      <c r="Y5" s="421"/>
      <c r="Z5" s="51"/>
      <c r="AA5" s="51"/>
      <c r="AB5" s="447"/>
      <c r="AC5" s="447"/>
      <c r="AD5" s="52">
        <v>1</v>
      </c>
      <c r="AE5" s="52"/>
      <c r="AF5" s="48">
        <f t="shared" ref="AF5:AF70" si="7">N5-K5</f>
        <v>-68.21917808219132</v>
      </c>
      <c r="AG5" s="425">
        <f t="shared" ref="AG5:AG70" si="8">N5/K5</f>
        <v>0.97157534246575361</v>
      </c>
      <c r="AH5" s="459">
        <f>AG17</f>
        <v>0.90590964332338997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2649</v>
      </c>
      <c r="H6" s="45">
        <f t="shared" si="0"/>
        <v>109695.09</v>
      </c>
      <c r="I6" s="418"/>
      <c r="J6" s="46">
        <v>19</v>
      </c>
      <c r="K6" s="44">
        <v>2571</v>
      </c>
      <c r="L6" s="47">
        <f t="shared" si="1"/>
        <v>135.31578947368422</v>
      </c>
      <c r="M6" s="419">
        <v>19</v>
      </c>
      <c r="N6" s="44">
        <f t="shared" si="2"/>
        <v>2207.5000000000005</v>
      </c>
      <c r="O6" s="47">
        <f t="shared" si="3"/>
        <v>116.18421052631581</v>
      </c>
      <c r="P6" s="48">
        <f t="shared" si="4"/>
        <v>0</v>
      </c>
      <c r="Q6" s="49">
        <f t="shared" si="5"/>
        <v>-19.131578947368411</v>
      </c>
      <c r="R6" s="425">
        <f t="shared" si="6"/>
        <v>0.85861532477635172</v>
      </c>
      <c r="S6" s="459"/>
      <c r="T6" s="89">
        <v>0.36736111111111108</v>
      </c>
      <c r="U6" s="89">
        <v>0.41736111111111107</v>
      </c>
      <c r="V6" s="421">
        <v>23</v>
      </c>
      <c r="W6" s="418">
        <f t="shared" ref="W6:W17" si="9">(U6-T6)*24*60</f>
        <v>71.999999999999986</v>
      </c>
      <c r="X6" s="53">
        <v>0.35555555555555557</v>
      </c>
      <c r="Y6" s="53">
        <v>0.3666666666666667</v>
      </c>
      <c r="Z6" s="54"/>
      <c r="AA6" s="54"/>
      <c r="AB6" s="447"/>
      <c r="AC6" s="447"/>
      <c r="AD6" s="435"/>
      <c r="AE6" s="435"/>
      <c r="AF6" s="48">
        <f t="shared" si="7"/>
        <v>-363.49999999999955</v>
      </c>
      <c r="AG6" s="425">
        <f t="shared" si="8"/>
        <v>0.85861532477635183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2839</v>
      </c>
      <c r="H7" s="45">
        <f t="shared" si="0"/>
        <v>101891.71</v>
      </c>
      <c r="I7" s="418"/>
      <c r="J7" s="46">
        <v>18</v>
      </c>
      <c r="K7" s="44">
        <v>2571</v>
      </c>
      <c r="L7" s="47">
        <f t="shared" si="1"/>
        <v>142.83333333333334</v>
      </c>
      <c r="M7" s="419">
        <v>18</v>
      </c>
      <c r="N7" s="44">
        <f t="shared" si="2"/>
        <v>2365.8333333333339</v>
      </c>
      <c r="O7" s="47">
        <f t="shared" si="3"/>
        <v>131.43518518518522</v>
      </c>
      <c r="P7" s="48">
        <f t="shared" si="4"/>
        <v>0</v>
      </c>
      <c r="Q7" s="49">
        <f t="shared" si="5"/>
        <v>-11.398148148148124</v>
      </c>
      <c r="R7" s="425">
        <f t="shared" si="6"/>
        <v>0.9201996629067809</v>
      </c>
      <c r="S7" s="459"/>
      <c r="T7" s="89">
        <v>0.42222222222222217</v>
      </c>
      <c r="U7" s="89">
        <v>0.47222222222222215</v>
      </c>
      <c r="V7" s="421">
        <v>7</v>
      </c>
      <c r="W7" s="418">
        <f t="shared" si="9"/>
        <v>71.999999999999986</v>
      </c>
      <c r="X7" s="53"/>
      <c r="Y7" s="53"/>
      <c r="Z7" s="54"/>
      <c r="AA7" s="54"/>
      <c r="AB7" s="447"/>
      <c r="AC7" s="447"/>
      <c r="AD7" s="435"/>
      <c r="AE7" s="435"/>
      <c r="AF7" s="48">
        <f t="shared" si="7"/>
        <v>-205.16666666666606</v>
      </c>
      <c r="AG7" s="425">
        <f t="shared" si="8"/>
        <v>0.92019966290678101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1049</v>
      </c>
      <c r="H8" s="45">
        <f t="shared" si="0"/>
        <v>40900.51</v>
      </c>
      <c r="I8" s="418"/>
      <c r="J8" s="46">
        <v>18</v>
      </c>
      <c r="K8" s="44">
        <v>2571</v>
      </c>
      <c r="L8" s="47">
        <f t="shared" si="1"/>
        <v>142.83333333333334</v>
      </c>
      <c r="M8" s="419">
        <v>18</v>
      </c>
      <c r="N8" s="44">
        <f t="shared" si="2"/>
        <v>2247.8571428571377</v>
      </c>
      <c r="O8" s="47">
        <f t="shared" si="3"/>
        <v>124.8809523809521</v>
      </c>
      <c r="P8" s="48">
        <f t="shared" si="4"/>
        <v>0</v>
      </c>
      <c r="Q8" s="49">
        <f t="shared" si="5"/>
        <v>-17.952380952381247</v>
      </c>
      <c r="R8" s="425">
        <f t="shared" si="6"/>
        <v>0.87431238539756417</v>
      </c>
      <c r="S8" s="459"/>
      <c r="T8" s="89">
        <v>0.51249999999999984</v>
      </c>
      <c r="U8" s="89">
        <v>0.53194444444444433</v>
      </c>
      <c r="V8" s="421">
        <v>5</v>
      </c>
      <c r="W8" s="418">
        <f t="shared" si="9"/>
        <v>28.00000000000006</v>
      </c>
      <c r="X8" s="53"/>
      <c r="Y8" s="53"/>
      <c r="Z8" s="54"/>
      <c r="AA8" s="54"/>
      <c r="AB8" s="447"/>
      <c r="AC8" s="447"/>
      <c r="AD8" s="435"/>
      <c r="AE8" s="435"/>
      <c r="AF8" s="48">
        <f t="shared" si="7"/>
        <v>-323.14285714286234</v>
      </c>
      <c r="AG8" s="425">
        <f t="shared" si="8"/>
        <v>0.87431238539756428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1669</v>
      </c>
      <c r="H9" s="45">
        <f t="shared" si="0"/>
        <v>48167.34</v>
      </c>
      <c r="I9" s="435"/>
      <c r="J9" s="46">
        <v>17</v>
      </c>
      <c r="K9" s="44">
        <v>2571</v>
      </c>
      <c r="L9" s="47">
        <f t="shared" si="1"/>
        <v>151.23529411764707</v>
      </c>
      <c r="M9" s="419">
        <v>18</v>
      </c>
      <c r="N9" s="44">
        <f t="shared" si="2"/>
        <v>2384.2857142857138</v>
      </c>
      <c r="O9" s="47">
        <f t="shared" si="3"/>
        <v>132.46031746031744</v>
      </c>
      <c r="P9" s="48">
        <f t="shared" si="4"/>
        <v>1</v>
      </c>
      <c r="Q9" s="49">
        <f t="shared" si="5"/>
        <v>-18.774976657329631</v>
      </c>
      <c r="R9" s="425">
        <f t="shared" si="6"/>
        <v>0.87585585251862941</v>
      </c>
      <c r="S9" s="459"/>
      <c r="T9" s="89">
        <v>0.53680555555555542</v>
      </c>
      <c r="U9" s="89">
        <v>0.5659722222222221</v>
      </c>
      <c r="V9" s="421">
        <v>7</v>
      </c>
      <c r="W9" s="418">
        <f t="shared" si="9"/>
        <v>42.000000000000014</v>
      </c>
      <c r="X9" s="53"/>
      <c r="Y9" s="53"/>
      <c r="Z9" s="54"/>
      <c r="AA9" s="54"/>
      <c r="AB9" s="447"/>
      <c r="AC9" s="447"/>
      <c r="AD9" s="435"/>
      <c r="AE9" s="435"/>
      <c r="AF9" s="48">
        <f t="shared" si="7"/>
        <v>-186.71428571428623</v>
      </c>
      <c r="AG9" s="425">
        <f t="shared" si="8"/>
        <v>0.92737678501972531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2790</v>
      </c>
      <c r="H10" s="45">
        <f t="shared" si="0"/>
        <v>86796.9</v>
      </c>
      <c r="I10" s="418"/>
      <c r="J10" s="46">
        <v>18</v>
      </c>
      <c r="K10" s="44">
        <v>2769</v>
      </c>
      <c r="L10" s="47">
        <f t="shared" si="1"/>
        <v>153.83333333333334</v>
      </c>
      <c r="M10" s="419">
        <v>18</v>
      </c>
      <c r="N10" s="44">
        <f t="shared" si="2"/>
        <v>2461.76470588235</v>
      </c>
      <c r="O10" s="47">
        <f t="shared" si="3"/>
        <v>136.76470588235279</v>
      </c>
      <c r="P10" s="48">
        <f t="shared" si="4"/>
        <v>0</v>
      </c>
      <c r="Q10" s="49">
        <f t="shared" si="5"/>
        <v>-17.068627450980557</v>
      </c>
      <c r="R10" s="425">
        <f t="shared" si="6"/>
        <v>0.88904467529156739</v>
      </c>
      <c r="S10" s="460"/>
      <c r="T10" s="89">
        <v>0.57152777777777763</v>
      </c>
      <c r="U10" s="89">
        <v>0.61874999999999991</v>
      </c>
      <c r="V10" s="421">
        <v>8</v>
      </c>
      <c r="W10" s="418">
        <f t="shared" si="9"/>
        <v>68.000000000000085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7"/>
        <v>-307.23529411765003</v>
      </c>
      <c r="AG10" s="425">
        <f t="shared" si="8"/>
        <v>0.88904467529156739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9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7"/>
        <v>0</v>
      </c>
      <c r="AG11" s="425" t="e">
        <f t="shared" si="8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9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7"/>
        <v>0</v>
      </c>
      <c r="AG12" s="425" t="e">
        <f t="shared" si="8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9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7"/>
        <v>0</v>
      </c>
      <c r="AG13" s="425" t="e">
        <f t="shared" si="8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9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7"/>
        <v>0</v>
      </c>
      <c r="AG14" s="425" t="e">
        <f t="shared" si="8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9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7"/>
        <v>0</v>
      </c>
      <c r="AG15" s="425" t="e">
        <f t="shared" si="8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9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7"/>
        <v>0</v>
      </c>
      <c r="AG16" s="425" t="e">
        <f t="shared" si="8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f t="shared" ref="L17:O17" si="10">AVERAGE(L5:L16)</f>
        <v>141.00851393188856</v>
      </c>
      <c r="M17" s="70">
        <f t="shared" si="10"/>
        <v>18.5</v>
      </c>
      <c r="N17" s="70">
        <f t="shared" si="10"/>
        <v>2333.1702863793907</v>
      </c>
      <c r="O17" s="73">
        <f t="shared" si="10"/>
        <v>126.38573542183565</v>
      </c>
      <c r="P17" s="65">
        <f t="shared" ref="P17:P22" si="11">M17-J17</f>
        <v>0.16666666666666785</v>
      </c>
      <c r="Q17" s="74">
        <f t="shared" ref="Q17:Q22" si="12">O17-L17</f>
        <v>-14.62277851005291</v>
      </c>
      <c r="R17" s="75">
        <f>O17/L17</f>
        <v>0.89629861274109901</v>
      </c>
      <c r="S17" s="460"/>
      <c r="T17" s="89"/>
      <c r="U17" s="89"/>
      <c r="V17" s="422"/>
      <c r="W17" s="76">
        <f t="shared" si="9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7"/>
        <v>-242.32971362060925</v>
      </c>
      <c r="AG17" s="426">
        <f t="shared" si="8"/>
        <v>0.90590964332338997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788</v>
      </c>
      <c r="H18" s="84">
        <f t="shared" ref="H18:H29" si="13">F18*G18</f>
        <v>21670</v>
      </c>
      <c r="I18" s="435"/>
      <c r="J18" s="85">
        <v>12</v>
      </c>
      <c r="K18" s="57">
        <v>2000</v>
      </c>
      <c r="L18" s="86">
        <f t="shared" ref="L18:L22" si="14">K18/J18</f>
        <v>166.66666666666666</v>
      </c>
      <c r="M18" s="85">
        <v>12</v>
      </c>
      <c r="N18" s="57">
        <f t="shared" ref="N18:N22" si="15">G18/W18*60</f>
        <v>1525.16129032258</v>
      </c>
      <c r="O18" s="86">
        <f t="shared" ref="O18:O22" si="16">N18/M18</f>
        <v>127.09677419354834</v>
      </c>
      <c r="P18" s="54">
        <f t="shared" si="11"/>
        <v>0</v>
      </c>
      <c r="Q18" s="88">
        <f t="shared" si="12"/>
        <v>-39.569892473118315</v>
      </c>
      <c r="R18" s="428">
        <f t="shared" ref="R18:R22" si="17">O18/L18</f>
        <v>0.76258064516129009</v>
      </c>
      <c r="S18" s="468">
        <f>R30</f>
        <v>0.85761326389877357</v>
      </c>
      <c r="T18" s="89">
        <v>0.125</v>
      </c>
      <c r="U18" s="89">
        <v>0.14652777777777778</v>
      </c>
      <c r="V18" s="435">
        <v>5</v>
      </c>
      <c r="W18" s="90">
        <f>(U18-T18)*24*60</f>
        <v>31.000000000000011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7"/>
        <v>-474.83870967741996</v>
      </c>
      <c r="AG18" s="92">
        <f t="shared" si="8"/>
        <v>0.76258064516128998</v>
      </c>
      <c r="AH18" s="469">
        <f>AG30</f>
        <v>0.86812013851794756</v>
      </c>
    </row>
    <row r="19" spans="1:34" ht="19.149999999999999" customHeight="1">
      <c r="A19" s="467"/>
      <c r="B19" s="432" t="s">
        <v>207</v>
      </c>
      <c r="C19" s="431"/>
      <c r="D19" s="82" t="s">
        <v>209</v>
      </c>
      <c r="E19" s="83"/>
      <c r="F19" s="343">
        <v>49.91</v>
      </c>
      <c r="G19" s="57">
        <v>2292</v>
      </c>
      <c r="H19" s="84">
        <f t="shared" si="13"/>
        <v>114393.71999999999</v>
      </c>
      <c r="I19" s="435"/>
      <c r="J19" s="93">
        <v>17</v>
      </c>
      <c r="K19" s="44">
        <v>1565</v>
      </c>
      <c r="L19" s="47">
        <f t="shared" si="14"/>
        <v>92.058823529411768</v>
      </c>
      <c r="M19" s="93">
        <v>17</v>
      </c>
      <c r="N19" s="94">
        <f t="shared" si="15"/>
        <v>1417.7319587628872</v>
      </c>
      <c r="O19" s="95">
        <f t="shared" si="16"/>
        <v>83.395997574287478</v>
      </c>
      <c r="P19" s="54">
        <f t="shared" si="11"/>
        <v>0</v>
      </c>
      <c r="Q19" s="88">
        <f t="shared" si="12"/>
        <v>-8.6628259551242905</v>
      </c>
      <c r="R19" s="428">
        <f t="shared" si="17"/>
        <v>0.90589901518395344</v>
      </c>
      <c r="S19" s="468"/>
      <c r="T19" s="89">
        <v>0.15069444444444446</v>
      </c>
      <c r="U19" s="89">
        <v>0.21805555555555556</v>
      </c>
      <c r="V19" s="435">
        <v>6</v>
      </c>
      <c r="W19" s="90">
        <f>(U19-T19)*24*60</f>
        <v>96.999999999999972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7"/>
        <v>-147.26804123711281</v>
      </c>
      <c r="AG19" s="425">
        <f t="shared" si="8"/>
        <v>0.90589901518395344</v>
      </c>
      <c r="AH19" s="470"/>
    </row>
    <row r="20" spans="1:34" ht="19.149999999999999" customHeight="1">
      <c r="A20" s="467"/>
      <c r="B20" s="432" t="s">
        <v>207</v>
      </c>
      <c r="C20" s="55"/>
      <c r="D20" s="42" t="s">
        <v>208</v>
      </c>
      <c r="E20" s="83"/>
      <c r="F20" s="343">
        <v>44.3</v>
      </c>
      <c r="G20" s="57">
        <v>2083</v>
      </c>
      <c r="H20" s="84">
        <f t="shared" si="13"/>
        <v>92276.9</v>
      </c>
      <c r="I20" s="435"/>
      <c r="J20" s="93">
        <v>18</v>
      </c>
      <c r="K20" s="44">
        <v>1565</v>
      </c>
      <c r="L20" s="47">
        <f t="shared" si="14"/>
        <v>86.944444444444443</v>
      </c>
      <c r="M20" s="93">
        <v>18</v>
      </c>
      <c r="N20" s="94">
        <f t="shared" si="15"/>
        <v>1388.6666666666667</v>
      </c>
      <c r="O20" s="95">
        <f t="shared" si="16"/>
        <v>77.148148148148152</v>
      </c>
      <c r="P20" s="54">
        <f t="shared" si="11"/>
        <v>0</v>
      </c>
      <c r="Q20" s="88">
        <f t="shared" si="12"/>
        <v>-9.7962962962962905</v>
      </c>
      <c r="R20" s="428">
        <f t="shared" si="17"/>
        <v>0.88732694355697561</v>
      </c>
      <c r="S20" s="468"/>
      <c r="T20" s="89">
        <v>0.23402777777777778</v>
      </c>
      <c r="U20" s="89">
        <v>0.29652777777777778</v>
      </c>
      <c r="V20" s="435">
        <v>23</v>
      </c>
      <c r="W20" s="90">
        <f t="shared" ref="W20:W29" si="18">(U20-T20)*24*60</f>
        <v>90</v>
      </c>
      <c r="X20" s="96">
        <v>0.22222222222222221</v>
      </c>
      <c r="Y20" s="96">
        <v>0.23333333333333331</v>
      </c>
      <c r="Z20" s="54"/>
      <c r="AA20" s="54"/>
      <c r="AB20" s="447"/>
      <c r="AC20" s="447"/>
      <c r="AD20" s="435"/>
      <c r="AE20" s="435"/>
      <c r="AF20" s="91">
        <f t="shared" si="7"/>
        <v>-176.33333333333326</v>
      </c>
      <c r="AG20" s="92">
        <f t="shared" si="8"/>
        <v>0.8873269435569755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246</v>
      </c>
      <c r="E21" s="43"/>
      <c r="F21" s="343">
        <v>50.67</v>
      </c>
      <c r="G21" s="44">
        <v>3511</v>
      </c>
      <c r="H21" s="84">
        <f t="shared" si="13"/>
        <v>177902.37</v>
      </c>
      <c r="I21" s="421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1367.922077922078</v>
      </c>
      <c r="O21" s="95">
        <f t="shared" si="16"/>
        <v>71.995898838004109</v>
      </c>
      <c r="P21" s="54">
        <f t="shared" si="11"/>
        <v>0</v>
      </c>
      <c r="Q21" s="88">
        <f t="shared" si="12"/>
        <v>-6.9514695830485209</v>
      </c>
      <c r="R21" s="428">
        <f t="shared" si="17"/>
        <v>0.91194805194805206</v>
      </c>
      <c r="S21" s="468"/>
      <c r="T21" s="89">
        <v>0.31180555555555556</v>
      </c>
      <c r="U21" s="89">
        <v>0.41875000000000001</v>
      </c>
      <c r="V21" s="435">
        <v>22</v>
      </c>
      <c r="W21" s="90">
        <f t="shared" si="18"/>
        <v>154</v>
      </c>
      <c r="X21" s="96">
        <v>0.30138888888888887</v>
      </c>
      <c r="Y21" s="96">
        <v>0.31111111111111112</v>
      </c>
      <c r="Z21" s="54"/>
      <c r="AA21" s="54"/>
      <c r="AB21" s="447"/>
      <c r="AC21" s="447"/>
      <c r="AD21" s="435"/>
      <c r="AE21" s="435"/>
      <c r="AF21" s="48">
        <f t="shared" si="7"/>
        <v>-132.07792207792204</v>
      </c>
      <c r="AG21" s="425">
        <f t="shared" si="8"/>
        <v>0.91194805194805195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205</v>
      </c>
      <c r="E22" s="43"/>
      <c r="F22" s="343">
        <v>36.729999999999997</v>
      </c>
      <c r="G22" s="44">
        <v>1997</v>
      </c>
      <c r="H22" s="84">
        <f t="shared" si="13"/>
        <v>73349.81</v>
      </c>
      <c r="I22" s="421"/>
      <c r="J22" s="85">
        <v>18</v>
      </c>
      <c r="K22" s="57">
        <v>2400</v>
      </c>
      <c r="L22" s="86">
        <f t="shared" si="14"/>
        <v>133.33333333333334</v>
      </c>
      <c r="M22" s="93">
        <v>18</v>
      </c>
      <c r="N22" s="94">
        <f t="shared" si="15"/>
        <v>2139.6428571428555</v>
      </c>
      <c r="O22" s="95">
        <f t="shared" si="16"/>
        <v>118.86904761904754</v>
      </c>
      <c r="P22" s="54">
        <f t="shared" si="11"/>
        <v>0</v>
      </c>
      <c r="Q22" s="88">
        <f t="shared" si="12"/>
        <v>-14.464285714285808</v>
      </c>
      <c r="R22" s="428">
        <f t="shared" si="17"/>
        <v>0.89151785714285647</v>
      </c>
      <c r="S22" s="468"/>
      <c r="T22" s="89">
        <v>0.4597222222222222</v>
      </c>
      <c r="U22" s="89">
        <v>0.49861111111111112</v>
      </c>
      <c r="V22" s="435">
        <v>6</v>
      </c>
      <c r="W22" s="90">
        <f t="shared" si="18"/>
        <v>56.000000000000043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7"/>
        <v>-260.35714285714448</v>
      </c>
      <c r="AG22" s="92">
        <f t="shared" si="8"/>
        <v>0.89151785714285647</v>
      </c>
      <c r="AH22" s="471"/>
    </row>
    <row r="23" spans="1:34" ht="19.149999999999999" customHeight="1">
      <c r="A23" s="467"/>
      <c r="B23" s="432">
        <v>0</v>
      </c>
      <c r="C23" s="97"/>
      <c r="D23" s="42"/>
      <c r="E23" s="43"/>
      <c r="F23" s="343" t="s">
        <v>109</v>
      </c>
      <c r="G23" s="44"/>
      <c r="H23" s="84">
        <f t="shared" si="13"/>
        <v>0</v>
      </c>
      <c r="I23" s="421"/>
      <c r="J23" s="85"/>
      <c r="K23" s="57"/>
      <c r="L23" s="86"/>
      <c r="M23" s="93"/>
      <c r="N23" s="94"/>
      <c r="O23" s="95"/>
      <c r="P23" s="54"/>
      <c r="Q23" s="88"/>
      <c r="R23" s="428"/>
      <c r="S23" s="468"/>
      <c r="T23" s="89"/>
      <c r="U23" s="89"/>
      <c r="V23" s="435"/>
      <c r="W23" s="90">
        <f t="shared" si="18"/>
        <v>0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7"/>
        <v>0</v>
      </c>
      <c r="AG23" s="425" t="e">
        <f t="shared" si="8"/>
        <v>#DIV/0!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3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8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7"/>
        <v>0</v>
      </c>
      <c r="AG24" s="92" t="e">
        <f t="shared" si="8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8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7"/>
        <v>0</v>
      </c>
      <c r="AG25" s="425" t="e">
        <f t="shared" si="8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3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8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7"/>
        <v>0</v>
      </c>
      <c r="AG26" s="92" t="e">
        <f t="shared" si="8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3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8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7"/>
        <v>0</v>
      </c>
      <c r="AG27" s="425" t="e">
        <f t="shared" si="8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3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8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7"/>
        <v>0</v>
      </c>
      <c r="AG28" s="92" t="e">
        <f t="shared" si="8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8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7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16.8</v>
      </c>
      <c r="K30" s="101">
        <v>1806</v>
      </c>
      <c r="L30" s="104">
        <f t="shared" ref="L30:O30" si="19">AVERAGE(L18:L29)</f>
        <v>111.59012727898178</v>
      </c>
      <c r="M30" s="101">
        <f t="shared" si="19"/>
        <v>16.8</v>
      </c>
      <c r="N30" s="101">
        <f t="shared" si="19"/>
        <v>1567.8249701634134</v>
      </c>
      <c r="O30" s="104">
        <f t="shared" si="19"/>
        <v>95.701173274607129</v>
      </c>
      <c r="P30" s="54">
        <f t="shared" ref="P30:P37" si="20">M30-J30</f>
        <v>0</v>
      </c>
      <c r="Q30" s="88">
        <f t="shared" ref="Q30:Q37" si="21">O30-L30</f>
        <v>-15.888954004374654</v>
      </c>
      <c r="R30" s="105">
        <f t="shared" ref="R30:R37" si="22">O30/L30</f>
        <v>0.85761326389877357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0</v>
      </c>
      <c r="AF30" s="108">
        <f t="shared" si="7"/>
        <v>-238.17502983658665</v>
      </c>
      <c r="AG30" s="109">
        <f t="shared" ref="AG30" si="23">N30/K30</f>
        <v>0.86812013851794756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1809.4999999999998</v>
      </c>
      <c r="H31" s="112">
        <f t="shared" ref="H31:H40" si="24">F31*G31</f>
        <v>47951.749999999993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1529.1549295774648</v>
      </c>
      <c r="O31" s="115">
        <f t="shared" ref="O31:O37" si="27">N31/M31</f>
        <v>127.42957746478874</v>
      </c>
      <c r="P31" s="116">
        <f t="shared" si="20"/>
        <v>0</v>
      </c>
      <c r="Q31" s="117">
        <f t="shared" si="21"/>
        <v>-39.237089201877922</v>
      </c>
      <c r="R31" s="429">
        <f t="shared" si="22"/>
        <v>0.76457746478873245</v>
      </c>
      <c r="S31" s="477">
        <f>R43</f>
        <v>0.87311611129567168</v>
      </c>
      <c r="T31" s="118">
        <v>0.125</v>
      </c>
      <c r="U31" s="118">
        <v>0.17430555555555555</v>
      </c>
      <c r="V31" s="142">
        <v>5</v>
      </c>
      <c r="W31" s="119">
        <f t="shared" ref="W31:W42" si="28">(U31-T31)*24*60</f>
        <v>70.999999999999986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7"/>
        <v>-470.84507042253517</v>
      </c>
      <c r="AG31" s="120">
        <f t="shared" si="8"/>
        <v>0.76457746478873245</v>
      </c>
      <c r="AH31" s="473">
        <f>AG43</f>
        <v>0.87282431027199181</v>
      </c>
    </row>
    <row r="32" spans="1:34" ht="19.149999999999999" customHeight="1">
      <c r="A32" s="476"/>
      <c r="B32" s="121" t="s">
        <v>203</v>
      </c>
      <c r="C32" s="122"/>
      <c r="D32" s="42" t="s">
        <v>206</v>
      </c>
      <c r="E32" s="43"/>
      <c r="F32" s="343">
        <v>43.14</v>
      </c>
      <c r="G32" s="134">
        <v>1892</v>
      </c>
      <c r="H32" s="84">
        <f t="shared" si="24"/>
        <v>81620.88</v>
      </c>
      <c r="I32" s="418"/>
      <c r="J32" s="46">
        <v>17</v>
      </c>
      <c r="K32" s="44">
        <v>1500</v>
      </c>
      <c r="L32" s="47">
        <f t="shared" si="25"/>
        <v>88.235294117647058</v>
      </c>
      <c r="M32" s="62">
        <v>17</v>
      </c>
      <c r="N32" s="44">
        <f t="shared" si="26"/>
        <v>1384.3902439024394</v>
      </c>
      <c r="O32" s="47">
        <f t="shared" si="27"/>
        <v>81.434720229555253</v>
      </c>
      <c r="P32" s="116">
        <f t="shared" si="20"/>
        <v>0</v>
      </c>
      <c r="Q32" s="49">
        <f t="shared" si="21"/>
        <v>-6.8005738880918045</v>
      </c>
      <c r="R32" s="425">
        <f t="shared" si="22"/>
        <v>0.92292682926829284</v>
      </c>
      <c r="S32" s="468"/>
      <c r="T32" s="89">
        <v>0.125</v>
      </c>
      <c r="U32" s="89">
        <v>0.18194444444444444</v>
      </c>
      <c r="V32" s="142">
        <v>5</v>
      </c>
      <c r="W32" s="90">
        <f t="shared" si="28"/>
        <v>81.999999999999986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7"/>
        <v>-115.60975609756065</v>
      </c>
      <c r="AG32" s="425">
        <f t="shared" si="8"/>
        <v>0.92292682926829295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217</v>
      </c>
      <c r="E33" s="83"/>
      <c r="F33" s="343">
        <v>49.91</v>
      </c>
      <c r="G33" s="134">
        <v>3868.83</v>
      </c>
      <c r="H33" s="84">
        <f t="shared" si="24"/>
        <v>193093.30529999998</v>
      </c>
      <c r="I33" s="435"/>
      <c r="J33" s="46">
        <v>17</v>
      </c>
      <c r="K33" s="44">
        <v>1565</v>
      </c>
      <c r="L33" s="47">
        <f t="shared" si="25"/>
        <v>92.058823529411768</v>
      </c>
      <c r="M33" s="62">
        <v>17</v>
      </c>
      <c r="N33" s="44">
        <f t="shared" si="26"/>
        <v>1415.4256097560976</v>
      </c>
      <c r="O33" s="47">
        <f t="shared" si="27"/>
        <v>83.260329985652803</v>
      </c>
      <c r="P33" s="116">
        <f t="shared" si="20"/>
        <v>0</v>
      </c>
      <c r="Q33" s="49">
        <f t="shared" si="21"/>
        <v>-8.7984935437589655</v>
      </c>
      <c r="R33" s="425">
        <f t="shared" si="22"/>
        <v>0.90442530974830515</v>
      </c>
      <c r="S33" s="468"/>
      <c r="T33" s="89">
        <v>0.19722222222222222</v>
      </c>
      <c r="U33" s="89">
        <v>0.31111111111111112</v>
      </c>
      <c r="V33" s="142">
        <v>23</v>
      </c>
      <c r="W33" s="90">
        <f t="shared" si="28"/>
        <v>164</v>
      </c>
      <c r="X33" s="123">
        <v>0.18611111111111112</v>
      </c>
      <c r="Y33" s="123">
        <v>0.19652777777777777</v>
      </c>
      <c r="Z33" s="124"/>
      <c r="AA33" s="124"/>
      <c r="AB33" s="447"/>
      <c r="AC33" s="447"/>
      <c r="AD33" s="435"/>
      <c r="AE33" s="435">
        <v>1</v>
      </c>
      <c r="AF33" s="48">
        <f t="shared" si="7"/>
        <v>-149.57439024390237</v>
      </c>
      <c r="AG33" s="125">
        <f t="shared" si="8"/>
        <v>0.90442530974830515</v>
      </c>
      <c r="AH33" s="459"/>
    </row>
    <row r="34" spans="1:34" ht="19.149999999999999" customHeight="1">
      <c r="A34" s="476"/>
      <c r="B34" s="121" t="s">
        <v>193</v>
      </c>
      <c r="C34" s="126"/>
      <c r="D34" s="147" t="s">
        <v>195</v>
      </c>
      <c r="E34" s="83"/>
      <c r="F34" s="343">
        <v>46.93</v>
      </c>
      <c r="G34" s="137">
        <v>2358</v>
      </c>
      <c r="H34" s="84">
        <f t="shared" si="24"/>
        <v>110660.94</v>
      </c>
      <c r="I34" s="435"/>
      <c r="J34" s="113">
        <v>21</v>
      </c>
      <c r="K34" s="94">
        <v>2400</v>
      </c>
      <c r="L34" s="95">
        <f t="shared" si="25"/>
        <v>114.28571428571429</v>
      </c>
      <c r="M34" s="149">
        <v>21</v>
      </c>
      <c r="N34" s="44">
        <f t="shared" si="26"/>
        <v>2111.6417910447763</v>
      </c>
      <c r="O34" s="47">
        <f t="shared" si="27"/>
        <v>100.5543710021322</v>
      </c>
      <c r="P34" s="116">
        <f t="shared" si="20"/>
        <v>0</v>
      </c>
      <c r="Q34" s="49">
        <f t="shared" si="21"/>
        <v>-13.731343283582092</v>
      </c>
      <c r="R34" s="425">
        <f t="shared" si="22"/>
        <v>0.87985074626865667</v>
      </c>
      <c r="S34" s="468"/>
      <c r="T34" s="89">
        <v>0.32708333333333334</v>
      </c>
      <c r="U34" s="89">
        <v>0.37361111111111112</v>
      </c>
      <c r="V34" s="137">
        <v>23</v>
      </c>
      <c r="W34" s="90">
        <f t="shared" si="28"/>
        <v>67</v>
      </c>
      <c r="X34" s="123">
        <v>0.31597222222222221</v>
      </c>
      <c r="Y34" s="123">
        <v>0.3263888888888889</v>
      </c>
      <c r="Z34" s="124"/>
      <c r="AA34" s="124"/>
      <c r="AB34" s="447"/>
      <c r="AC34" s="447"/>
      <c r="AD34" s="435"/>
      <c r="AE34" s="435"/>
      <c r="AF34" s="48">
        <f t="shared" si="7"/>
        <v>-288.35820895522374</v>
      </c>
      <c r="AG34" s="125">
        <f t="shared" si="8"/>
        <v>0.87985074626865678</v>
      </c>
      <c r="AH34" s="459"/>
    </row>
    <row r="35" spans="1:34" ht="19.149999999999999" customHeight="1">
      <c r="A35" s="476"/>
      <c r="B35" s="121" t="s">
        <v>193</v>
      </c>
      <c r="C35" s="41"/>
      <c r="D35" s="150" t="s">
        <v>218</v>
      </c>
      <c r="E35" s="43"/>
      <c r="F35" s="343">
        <v>46.93</v>
      </c>
      <c r="G35" s="137">
        <v>1062</v>
      </c>
      <c r="H35" s="84">
        <f t="shared" si="24"/>
        <v>49839.659999999996</v>
      </c>
      <c r="I35" s="421"/>
      <c r="J35" s="46">
        <v>19</v>
      </c>
      <c r="K35" s="44">
        <v>2400</v>
      </c>
      <c r="L35" s="47">
        <f t="shared" si="25"/>
        <v>126.31578947368421</v>
      </c>
      <c r="M35" s="149">
        <v>18</v>
      </c>
      <c r="N35" s="44">
        <f t="shared" si="26"/>
        <v>2124.0000000000018</v>
      </c>
      <c r="O35" s="47">
        <f t="shared" si="27"/>
        <v>118.0000000000001</v>
      </c>
      <c r="P35" s="116">
        <f t="shared" si="20"/>
        <v>-1</v>
      </c>
      <c r="Q35" s="49">
        <f t="shared" si="21"/>
        <v>-8.3157894736841058</v>
      </c>
      <c r="R35" s="425">
        <f t="shared" si="22"/>
        <v>0.93416666666666748</v>
      </c>
      <c r="S35" s="468"/>
      <c r="T35" s="89">
        <v>0.41527777777777775</v>
      </c>
      <c r="U35" s="89">
        <v>0.43611111111111106</v>
      </c>
      <c r="V35" s="134">
        <v>8</v>
      </c>
      <c r="W35" s="90">
        <f t="shared" si="28"/>
        <v>29.999999999999972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7"/>
        <v>-275.99999999999818</v>
      </c>
      <c r="AG35" s="120">
        <f t="shared" si="8"/>
        <v>0.88500000000000079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219</v>
      </c>
      <c r="E36" s="83"/>
      <c r="F36" s="343">
        <v>43.96</v>
      </c>
      <c r="G36" s="134">
        <v>1346</v>
      </c>
      <c r="H36" s="84">
        <f t="shared" si="24"/>
        <v>59170.16</v>
      </c>
      <c r="I36" s="435"/>
      <c r="J36" s="113">
        <v>19</v>
      </c>
      <c r="K36" s="94">
        <v>2400</v>
      </c>
      <c r="L36" s="95">
        <f t="shared" si="25"/>
        <v>126.31578947368421</v>
      </c>
      <c r="M36" s="149">
        <v>19</v>
      </c>
      <c r="N36" s="44">
        <f t="shared" si="26"/>
        <v>2125.2631578947353</v>
      </c>
      <c r="O36" s="47">
        <f t="shared" si="27"/>
        <v>111.85595567867028</v>
      </c>
      <c r="P36" s="116">
        <f t="shared" si="20"/>
        <v>0</v>
      </c>
      <c r="Q36" s="49">
        <f t="shared" si="21"/>
        <v>-14.459833795013921</v>
      </c>
      <c r="R36" s="425">
        <f t="shared" si="22"/>
        <v>0.88552631578947316</v>
      </c>
      <c r="S36" s="468"/>
      <c r="T36" s="89">
        <v>0.43958333333333327</v>
      </c>
      <c r="U36" s="89">
        <v>0.46597222222222218</v>
      </c>
      <c r="V36" s="134">
        <v>5</v>
      </c>
      <c r="W36" s="90">
        <f t="shared" si="28"/>
        <v>38.000000000000028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7"/>
        <v>-274.73684210526471</v>
      </c>
      <c r="AG36" s="425">
        <f t="shared" si="8"/>
        <v>0.88552631578947305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210</v>
      </c>
      <c r="E37" s="83"/>
      <c r="F37" s="343">
        <v>38.479999999999997</v>
      </c>
      <c r="G37" s="134">
        <v>3932</v>
      </c>
      <c r="H37" s="84">
        <f t="shared" si="24"/>
        <v>151303.35999999999</v>
      </c>
      <c r="I37" s="435"/>
      <c r="J37" s="113">
        <v>19</v>
      </c>
      <c r="K37" s="94">
        <v>2769</v>
      </c>
      <c r="L37" s="95">
        <f t="shared" si="25"/>
        <v>145.73684210526315</v>
      </c>
      <c r="M37" s="149">
        <v>19</v>
      </c>
      <c r="N37" s="44">
        <f t="shared" si="26"/>
        <v>2432.1649484536092</v>
      </c>
      <c r="O37" s="47">
        <f t="shared" si="27"/>
        <v>128.00868149755837</v>
      </c>
      <c r="P37" s="116">
        <f t="shared" si="20"/>
        <v>0</v>
      </c>
      <c r="Q37" s="49">
        <f t="shared" si="21"/>
        <v>-17.72816060770478</v>
      </c>
      <c r="R37" s="425">
        <f t="shared" si="22"/>
        <v>0.87835498319018024</v>
      </c>
      <c r="S37" s="468"/>
      <c r="T37" s="89">
        <v>0.47013888888888888</v>
      </c>
      <c r="U37" s="89">
        <v>0.53749999999999998</v>
      </c>
      <c r="V37" s="134">
        <v>6</v>
      </c>
      <c r="W37" s="90">
        <f t="shared" si="28"/>
        <v>96.999999999999972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7"/>
        <v>-336.83505154639079</v>
      </c>
      <c r="AG37" s="125">
        <f t="shared" si="8"/>
        <v>0.87835498319018024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4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8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7"/>
        <v>0</v>
      </c>
      <c r="AG38" s="125" t="e">
        <f t="shared" si="8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4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8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7"/>
        <v>0</v>
      </c>
      <c r="AG39" s="120" t="e">
        <f t="shared" si="8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4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8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7"/>
        <v>0</v>
      </c>
      <c r="AG40" s="425" t="e">
        <f t="shared" si="8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8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8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17.714285714285715</v>
      </c>
      <c r="K43" s="101">
        <v>2147.7142857142858</v>
      </c>
      <c r="L43" s="104">
        <f t="shared" ref="L43:O43" si="29">AVERAGE(L31:L42)</f>
        <v>122.80213137886732</v>
      </c>
      <c r="M43" s="101">
        <f t="shared" si="29"/>
        <v>17.571428571428573</v>
      </c>
      <c r="N43" s="101">
        <f t="shared" si="29"/>
        <v>1874.577240089875</v>
      </c>
      <c r="O43" s="104">
        <f t="shared" si="29"/>
        <v>107.22051940833681</v>
      </c>
      <c r="P43" s="54">
        <f>M43-J43</f>
        <v>-0.14285714285714235</v>
      </c>
      <c r="Q43" s="88">
        <f>N43-K43</f>
        <v>-273.1370456244108</v>
      </c>
      <c r="R43" s="105">
        <f t="shared" ref="R43:R51" si="30">O43/L43</f>
        <v>0.87311611129567168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31">N43-K43</f>
        <v>-273.1370456244108</v>
      </c>
      <c r="AG43" s="426">
        <f t="shared" si="8"/>
        <v>0.87282431027199181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1643</v>
      </c>
      <c r="H44" s="45">
        <f>F44*G44</f>
        <v>40631.39</v>
      </c>
      <c r="I44" s="135"/>
      <c r="J44" s="136">
        <v>4</v>
      </c>
      <c r="K44" s="137">
        <v>2000</v>
      </c>
      <c r="L44" s="138">
        <f t="shared" ref="L44:L51" si="32">K44/J44</f>
        <v>500</v>
      </c>
      <c r="M44" s="62">
        <v>5</v>
      </c>
      <c r="N44" s="137">
        <f t="shared" ref="N44:N51" si="33">G44/W44*60</f>
        <v>2097.4468085106387</v>
      </c>
      <c r="O44" s="138">
        <f t="shared" ref="O44:O51" si="34">N44/M44</f>
        <v>419.48936170212772</v>
      </c>
      <c r="P44" s="51">
        <f t="shared" ref="P44:P51" si="35">M44-J44</f>
        <v>1</v>
      </c>
      <c r="Q44" s="139">
        <f t="shared" ref="Q44:Q51" si="36">O44-L44</f>
        <v>-80.510638297872276</v>
      </c>
      <c r="R44" s="140">
        <f t="shared" si="30"/>
        <v>0.8389787234042555</v>
      </c>
      <c r="S44" s="459">
        <f>R56</f>
        <v>0.90844823341661241</v>
      </c>
      <c r="T44" s="118">
        <v>0.125</v>
      </c>
      <c r="U44" s="118">
        <v>0.15763888888888888</v>
      </c>
      <c r="V44" s="142">
        <v>5</v>
      </c>
      <c r="W44" s="143">
        <f t="shared" ref="W44:W56" si="37">(U44-T44)*24*60</f>
        <v>46.999999999999993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31"/>
        <v>97.446808510638675</v>
      </c>
      <c r="AG44" s="430">
        <f t="shared" si="8"/>
        <v>1.0487234042553193</v>
      </c>
      <c r="AH44" s="482">
        <f>AG56</f>
        <v>0.9823430875239294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1599</v>
      </c>
      <c r="H45" s="45">
        <f>F45*G45</f>
        <v>39543.270000000004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2085.6521739130435</v>
      </c>
      <c r="O45" s="138">
        <f t="shared" si="34"/>
        <v>417.13043478260869</v>
      </c>
      <c r="P45" s="51">
        <f t="shared" si="35"/>
        <v>1</v>
      </c>
      <c r="Q45" s="139">
        <f t="shared" si="36"/>
        <v>-82.869565217391312</v>
      </c>
      <c r="R45" s="140">
        <f t="shared" si="30"/>
        <v>0.83426086956521739</v>
      </c>
      <c r="S45" s="459"/>
      <c r="T45" s="89">
        <v>0.16111111111111109</v>
      </c>
      <c r="U45" s="89">
        <v>0.19305555555555554</v>
      </c>
      <c r="V45" s="142">
        <v>5</v>
      </c>
      <c r="W45" s="143">
        <f t="shared" si="37"/>
        <v>46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31"/>
        <v>85.652173913043498</v>
      </c>
      <c r="AG45" s="430">
        <f t="shared" si="8"/>
        <v>1.0428260869565218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1138.4099999999999</v>
      </c>
      <c r="H46" s="45">
        <f t="shared" ref="H46:H51" si="38">F46*G46</f>
        <v>28756.236599999997</v>
      </c>
      <c r="I46" s="146"/>
      <c r="J46" s="136">
        <v>7</v>
      </c>
      <c r="K46" s="137">
        <v>2200</v>
      </c>
      <c r="L46" s="138">
        <f t="shared" si="32"/>
        <v>314.28571428571428</v>
      </c>
      <c r="M46" s="62">
        <v>7</v>
      </c>
      <c r="N46" s="137">
        <f t="shared" si="33"/>
        <v>2134.5187499999993</v>
      </c>
      <c r="O46" s="138">
        <f t="shared" si="34"/>
        <v>304.93124999999992</v>
      </c>
      <c r="P46" s="51">
        <f t="shared" si="35"/>
        <v>0</v>
      </c>
      <c r="Q46" s="139">
        <f t="shared" si="36"/>
        <v>-9.3544642857143572</v>
      </c>
      <c r="R46" s="140">
        <f t="shared" si="30"/>
        <v>0.97023579545454519</v>
      </c>
      <c r="S46" s="459"/>
      <c r="T46" s="89">
        <v>0.19652777777777775</v>
      </c>
      <c r="U46" s="89">
        <v>0.21874999999999997</v>
      </c>
      <c r="V46" s="142">
        <v>5</v>
      </c>
      <c r="W46" s="143">
        <f t="shared" si="37"/>
        <v>32.000000000000007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31"/>
        <v>-65.481250000000728</v>
      </c>
      <c r="AG46" s="430">
        <f t="shared" si="8"/>
        <v>0.97023579545454508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1981</v>
      </c>
      <c r="H47" s="45">
        <f t="shared" si="38"/>
        <v>62262.83</v>
      </c>
      <c r="I47" s="146"/>
      <c r="J47" s="136">
        <v>7</v>
      </c>
      <c r="K47" s="137">
        <v>1500</v>
      </c>
      <c r="L47" s="138">
        <f t="shared" si="32"/>
        <v>214.28571428571428</v>
      </c>
      <c r="M47" s="149">
        <v>7</v>
      </c>
      <c r="N47" s="137">
        <f t="shared" si="33"/>
        <v>1449.5121951219514</v>
      </c>
      <c r="O47" s="138">
        <f t="shared" si="34"/>
        <v>207.07317073170734</v>
      </c>
      <c r="P47" s="51">
        <f t="shared" si="35"/>
        <v>0</v>
      </c>
      <c r="Q47" s="139">
        <f t="shared" si="36"/>
        <v>-7.2125435540069418</v>
      </c>
      <c r="R47" s="140">
        <f t="shared" si="30"/>
        <v>0.96634146341463423</v>
      </c>
      <c r="S47" s="459"/>
      <c r="T47" s="89">
        <v>0.23611111111111108</v>
      </c>
      <c r="U47" s="89">
        <v>0.29305555555555551</v>
      </c>
      <c r="V47" s="137">
        <v>25</v>
      </c>
      <c r="W47" s="143">
        <f t="shared" si="37"/>
        <v>81.999999999999986</v>
      </c>
      <c r="X47" s="123">
        <v>0.22361111111111109</v>
      </c>
      <c r="Y47" s="123">
        <v>0.23472222222222219</v>
      </c>
      <c r="Z47" s="124"/>
      <c r="AA47" s="124"/>
      <c r="AB47" s="447"/>
      <c r="AC47" s="447"/>
      <c r="AD47" s="435"/>
      <c r="AE47" s="435"/>
      <c r="AF47" s="144">
        <f t="shared" si="31"/>
        <v>-50.487804878048564</v>
      </c>
      <c r="AG47" s="430">
        <f t="shared" si="8"/>
        <v>0.96634146341463434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1651</v>
      </c>
      <c r="H48" s="45">
        <f t="shared" si="38"/>
        <v>19580.86</v>
      </c>
      <c r="I48" s="146"/>
      <c r="J48" s="136">
        <v>6</v>
      </c>
      <c r="K48" s="137">
        <v>1636</v>
      </c>
      <c r="L48" s="138">
        <f t="shared" si="32"/>
        <v>272.66666666666669</v>
      </c>
      <c r="M48" s="149">
        <v>6</v>
      </c>
      <c r="N48" s="137">
        <f t="shared" si="33"/>
        <v>1435.6521739130435</v>
      </c>
      <c r="O48" s="138">
        <f t="shared" si="34"/>
        <v>239.27536231884059</v>
      </c>
      <c r="P48" s="51">
        <f t="shared" si="35"/>
        <v>0</v>
      </c>
      <c r="Q48" s="139">
        <f t="shared" si="36"/>
        <v>-33.391304347826093</v>
      </c>
      <c r="R48" s="140">
        <f t="shared" si="30"/>
        <v>0.87753800361432976</v>
      </c>
      <c r="S48" s="459"/>
      <c r="T48" s="89">
        <v>0.29999999999999993</v>
      </c>
      <c r="U48" s="89">
        <v>0.3479166666666666</v>
      </c>
      <c r="V48" s="134">
        <v>10</v>
      </c>
      <c r="W48" s="143">
        <f t="shared" si="37"/>
        <v>69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31"/>
        <v>-200.3478260869565</v>
      </c>
      <c r="AG48" s="430">
        <f t="shared" si="8"/>
        <v>0.87753800361432976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1387</v>
      </c>
      <c r="H49" s="45">
        <f t="shared" si="38"/>
        <v>39487.89</v>
      </c>
      <c r="I49" s="146"/>
      <c r="J49" s="136">
        <v>7</v>
      </c>
      <c r="K49" s="137">
        <v>1500</v>
      </c>
      <c r="L49" s="138">
        <f t="shared" si="32"/>
        <v>214.28571428571428</v>
      </c>
      <c r="M49" s="149">
        <v>7</v>
      </c>
      <c r="N49" s="137">
        <f t="shared" si="33"/>
        <v>1434.8275862068956</v>
      </c>
      <c r="O49" s="138">
        <f t="shared" si="34"/>
        <v>204.97536945812794</v>
      </c>
      <c r="P49" s="51">
        <f t="shared" si="35"/>
        <v>0</v>
      </c>
      <c r="Q49" s="139">
        <f t="shared" si="36"/>
        <v>-9.3103448275863343</v>
      </c>
      <c r="R49" s="140">
        <f t="shared" si="30"/>
        <v>0.95655172413793044</v>
      </c>
      <c r="S49" s="459"/>
      <c r="T49" s="89">
        <v>0.35486111111111102</v>
      </c>
      <c r="U49" s="89">
        <v>0.39513888888888882</v>
      </c>
      <c r="V49" s="134">
        <v>10</v>
      </c>
      <c r="W49" s="143">
        <f t="shared" si="37"/>
        <v>58.000000000000036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31"/>
        <v>-65.172413793104397</v>
      </c>
      <c r="AG49" s="430">
        <f t="shared" si="8"/>
        <v>0.95655172413793044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4445.5600000000004</v>
      </c>
      <c r="H50" s="45">
        <f t="shared" si="38"/>
        <v>44855.700400000002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1473.6662983425408</v>
      </c>
      <c r="O50" s="138">
        <f t="shared" si="34"/>
        <v>245.61104972375679</v>
      </c>
      <c r="P50" s="51">
        <f t="shared" si="35"/>
        <v>0</v>
      </c>
      <c r="Q50" s="139">
        <f t="shared" si="36"/>
        <v>-4.3889502762432073</v>
      </c>
      <c r="R50" s="140">
        <f t="shared" si="30"/>
        <v>0.98244419889502721</v>
      </c>
      <c r="S50" s="459"/>
      <c r="T50" s="89">
        <v>0.41249999999999992</v>
      </c>
      <c r="U50" s="89">
        <v>0.53819444444444442</v>
      </c>
      <c r="V50" s="134">
        <v>25</v>
      </c>
      <c r="W50" s="143">
        <f t="shared" si="37"/>
        <v>181.00000000000009</v>
      </c>
      <c r="X50" s="152">
        <v>0.39930555555555558</v>
      </c>
      <c r="Y50" s="152">
        <v>0.41111111111111115</v>
      </c>
      <c r="Z50" s="153"/>
      <c r="AA50" s="153"/>
      <c r="AB50" s="447"/>
      <c r="AC50" s="447"/>
      <c r="AD50" s="435"/>
      <c r="AE50" s="435"/>
      <c r="AF50" s="144">
        <f t="shared" si="31"/>
        <v>-26.333701657459187</v>
      </c>
      <c r="AG50" s="430">
        <f t="shared" si="8"/>
        <v>0.98244419889502721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3651.71</v>
      </c>
      <c r="H51" s="45">
        <f t="shared" si="38"/>
        <v>36845.753900000003</v>
      </c>
      <c r="I51" s="146"/>
      <c r="J51" s="136">
        <v>6</v>
      </c>
      <c r="K51" s="137">
        <v>1500</v>
      </c>
      <c r="L51" s="138">
        <f t="shared" si="32"/>
        <v>250</v>
      </c>
      <c r="M51" s="149">
        <v>6</v>
      </c>
      <c r="N51" s="137">
        <f t="shared" si="33"/>
        <v>1480.4229729729734</v>
      </c>
      <c r="O51" s="138">
        <f t="shared" si="34"/>
        <v>246.73716216216224</v>
      </c>
      <c r="P51" s="51">
        <f t="shared" si="35"/>
        <v>0</v>
      </c>
      <c r="Q51" s="139">
        <f t="shared" si="36"/>
        <v>-3.2628378378377647</v>
      </c>
      <c r="R51" s="140">
        <f t="shared" si="30"/>
        <v>0.98694864864864895</v>
      </c>
      <c r="S51" s="459"/>
      <c r="T51" s="151">
        <v>0.57847222222222217</v>
      </c>
      <c r="U51" s="151">
        <v>0.68124999999999991</v>
      </c>
      <c r="V51" s="134">
        <v>5</v>
      </c>
      <c r="W51" s="143">
        <f t="shared" si="37"/>
        <v>147.99999999999994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31"/>
        <v>-19.577027027026588</v>
      </c>
      <c r="AG51" s="430">
        <f t="shared" si="8"/>
        <v>0.98694864864864895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31"/>
        <v>0</v>
      </c>
      <c r="AG52" s="430" t="e">
        <f t="shared" si="8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31"/>
        <v>0</v>
      </c>
      <c r="AG53" s="430" t="e">
        <f t="shared" si="8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31"/>
        <v>0</v>
      </c>
      <c r="AG54" s="430" t="e">
        <f t="shared" si="8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f t="shared" ref="L56:O56" si="39">AVERAGE(L44:L55)</f>
        <v>314.44047619047615</v>
      </c>
      <c r="M56" s="101">
        <f t="shared" si="39"/>
        <v>6.125</v>
      </c>
      <c r="N56" s="101">
        <f t="shared" si="39"/>
        <v>1698.9623698726359</v>
      </c>
      <c r="O56" s="104">
        <f t="shared" si="39"/>
        <v>285.65289510991641</v>
      </c>
      <c r="P56" s="158">
        <f>M56-J56</f>
        <v>0.25</v>
      </c>
      <c r="Q56" s="117">
        <f>N56-K56</f>
        <v>-30.537630127364082</v>
      </c>
      <c r="R56" s="159">
        <f t="shared" ref="R56:R61" si="40">O56/L56</f>
        <v>0.90844823341661241</v>
      </c>
      <c r="S56" s="459"/>
      <c r="T56" s="160"/>
      <c r="U56" s="160"/>
      <c r="V56" s="423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0</v>
      </c>
      <c r="AF56" s="162">
        <f>N56-K56</f>
        <v>-30.537630127364082</v>
      </c>
      <c r="AG56" s="428">
        <f>N56/K56</f>
        <v>0.9823430875239294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1215</v>
      </c>
      <c r="H57" s="84">
        <f t="shared" ref="H57:H66" si="41">F57*G57</f>
        <v>34335.9</v>
      </c>
      <c r="I57" s="435"/>
      <c r="J57" s="87">
        <v>7</v>
      </c>
      <c r="K57" s="57">
        <v>1500</v>
      </c>
      <c r="L57" s="86">
        <f t="shared" ref="L57:L61" si="42">K57/J57</f>
        <v>214.28571428571428</v>
      </c>
      <c r="M57" s="424">
        <v>7</v>
      </c>
      <c r="N57" s="57">
        <f t="shared" ref="N57:N61" si="43">G57/W57*60</f>
        <v>1458.0000000000005</v>
      </c>
      <c r="O57" s="86">
        <f t="shared" ref="O57:O61" si="44">N57/M57</f>
        <v>208.28571428571436</v>
      </c>
      <c r="P57" s="165">
        <f t="shared" ref="P57:P61" si="45">M57-J57</f>
        <v>0</v>
      </c>
      <c r="Q57" s="49">
        <f t="shared" ref="Q57:Q61" si="46">O57-L57</f>
        <v>-5.9999999999999147</v>
      </c>
      <c r="R57" s="425">
        <f t="shared" si="40"/>
        <v>0.97200000000000042</v>
      </c>
      <c r="S57" s="459">
        <f>R69</f>
        <v>0.97884718838040785</v>
      </c>
      <c r="T57" s="50">
        <v>0.125</v>
      </c>
      <c r="U57" s="50">
        <v>0.15972222222222221</v>
      </c>
      <c r="V57" s="421">
        <v>5</v>
      </c>
      <c r="W57" s="418">
        <f>(U57-T57)*24*60</f>
        <v>49.999999999999986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7"/>
        <v>-41.999999999999545</v>
      </c>
      <c r="AG57" s="429">
        <f t="shared" si="8"/>
        <v>0.97200000000000031</v>
      </c>
      <c r="AH57" s="473">
        <f>AG69</f>
        <v>0.97845714340308099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3442</v>
      </c>
      <c r="H58" s="45">
        <f t="shared" si="41"/>
        <v>95962.959999999992</v>
      </c>
      <c r="I58" s="421"/>
      <c r="J58" s="46">
        <v>7</v>
      </c>
      <c r="K58" s="44">
        <v>1500</v>
      </c>
      <c r="L58" s="86">
        <f t="shared" si="42"/>
        <v>214.28571428571428</v>
      </c>
      <c r="M58" s="419">
        <v>7</v>
      </c>
      <c r="N58" s="44">
        <f t="shared" si="43"/>
        <v>1464.6808510638293</v>
      </c>
      <c r="O58" s="47">
        <f t="shared" si="44"/>
        <v>209.24012158054705</v>
      </c>
      <c r="P58" s="165">
        <f t="shared" si="45"/>
        <v>0</v>
      </c>
      <c r="Q58" s="49">
        <f t="shared" si="46"/>
        <v>-5.0455927051672234</v>
      </c>
      <c r="R58" s="425">
        <f t="shared" si="40"/>
        <v>0.97645390070921967</v>
      </c>
      <c r="S58" s="459"/>
      <c r="T58" s="50">
        <v>0.16666666666666666</v>
      </c>
      <c r="U58" s="50">
        <v>0.26458333333333334</v>
      </c>
      <c r="V58" s="421">
        <v>10</v>
      </c>
      <c r="W58" s="418">
        <f>(U58-T58)*24*60</f>
        <v>141.00000000000003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7"/>
        <v>-35.319148936170677</v>
      </c>
      <c r="AG58" s="425">
        <f t="shared" si="8"/>
        <v>0.97645390070921956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3240</v>
      </c>
      <c r="H59" s="45">
        <f t="shared" si="41"/>
        <v>90720</v>
      </c>
      <c r="I59" s="421"/>
      <c r="J59" s="46">
        <v>7</v>
      </c>
      <c r="K59" s="44">
        <v>1500</v>
      </c>
      <c r="L59" s="86">
        <f t="shared" si="42"/>
        <v>214.28571428571428</v>
      </c>
      <c r="M59" s="419">
        <v>7</v>
      </c>
      <c r="N59" s="44">
        <f t="shared" si="43"/>
        <v>1461.6541353383459</v>
      </c>
      <c r="O59" s="47">
        <f t="shared" si="44"/>
        <v>208.8077336197637</v>
      </c>
      <c r="P59" s="165">
        <f t="shared" si="45"/>
        <v>0</v>
      </c>
      <c r="Q59" s="49">
        <f t="shared" si="46"/>
        <v>-5.4779806659505823</v>
      </c>
      <c r="R59" s="425">
        <f t="shared" si="40"/>
        <v>0.97443609022556399</v>
      </c>
      <c r="S59" s="459"/>
      <c r="T59" s="50">
        <v>0.28194444444444444</v>
      </c>
      <c r="U59" s="50">
        <v>0.37430555555555556</v>
      </c>
      <c r="V59" s="142">
        <v>25</v>
      </c>
      <c r="W59" s="418">
        <f t="shared" ref="W59:W69" si="47">(U59-T59)*24*60</f>
        <v>133</v>
      </c>
      <c r="X59" s="53">
        <v>0.26944444444444443</v>
      </c>
      <c r="Y59" s="53">
        <v>0.28125</v>
      </c>
      <c r="Z59" s="54"/>
      <c r="AA59" s="54"/>
      <c r="AB59" s="447"/>
      <c r="AC59" s="447"/>
      <c r="AD59" s="435"/>
      <c r="AE59" s="435"/>
      <c r="AF59" s="48">
        <f t="shared" si="7"/>
        <v>-38.345864661654105</v>
      </c>
      <c r="AG59" s="425">
        <f t="shared" si="8"/>
        <v>0.97443609022556388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3492.94</v>
      </c>
      <c r="H60" s="45">
        <f t="shared" si="41"/>
        <v>35243.764600000002</v>
      </c>
      <c r="I60" s="421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1475.8901408450706</v>
      </c>
      <c r="O60" s="47">
        <f t="shared" si="44"/>
        <v>245.9816901408451</v>
      </c>
      <c r="P60" s="165">
        <f t="shared" si="45"/>
        <v>0</v>
      </c>
      <c r="Q60" s="49">
        <f t="shared" si="46"/>
        <v>-4.0183098591548969</v>
      </c>
      <c r="R60" s="425">
        <f t="shared" si="40"/>
        <v>0.98392676056338046</v>
      </c>
      <c r="S60" s="459"/>
      <c r="T60" s="50">
        <v>0.39513888888888887</v>
      </c>
      <c r="U60" s="50">
        <v>0.49374999999999997</v>
      </c>
      <c r="V60" s="142">
        <v>30</v>
      </c>
      <c r="W60" s="418">
        <f t="shared" si="47"/>
        <v>141.99999999999997</v>
      </c>
      <c r="X60" s="53">
        <v>0.37847222222222227</v>
      </c>
      <c r="Y60" s="53">
        <v>0.39444444444444443</v>
      </c>
      <c r="Z60" s="54"/>
      <c r="AA60" s="54"/>
      <c r="AB60" s="447"/>
      <c r="AC60" s="447"/>
      <c r="AD60" s="435"/>
      <c r="AE60" s="435"/>
      <c r="AF60" s="48">
        <f t="shared" si="7"/>
        <v>-24.109859154929381</v>
      </c>
      <c r="AG60" s="429">
        <f t="shared" si="8"/>
        <v>0.98392676056338046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4286.79</v>
      </c>
      <c r="H61" s="45">
        <f t="shared" si="41"/>
        <v>43253.7111</v>
      </c>
      <c r="I61" s="421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1478.2034482758618</v>
      </c>
      <c r="O61" s="47">
        <f t="shared" si="44"/>
        <v>246.36724137931029</v>
      </c>
      <c r="P61" s="165">
        <f t="shared" si="45"/>
        <v>0</v>
      </c>
      <c r="Q61" s="49">
        <f t="shared" si="46"/>
        <v>-3.6327586206897138</v>
      </c>
      <c r="R61" s="425">
        <f t="shared" si="40"/>
        <v>0.98546896551724117</v>
      </c>
      <c r="S61" s="459"/>
      <c r="T61" s="50">
        <v>0.53402777777777766</v>
      </c>
      <c r="U61" s="50">
        <v>0.65486111111111101</v>
      </c>
      <c r="V61" s="142">
        <v>5</v>
      </c>
      <c r="W61" s="418">
        <f t="shared" si="47"/>
        <v>174.00000000000003</v>
      </c>
      <c r="X61" s="53"/>
      <c r="Y61" s="53"/>
      <c r="Z61" s="54"/>
      <c r="AA61" s="54"/>
      <c r="AB61" s="447"/>
      <c r="AC61" s="447"/>
      <c r="AD61" s="435"/>
      <c r="AE61" s="435"/>
      <c r="AF61" s="48">
        <f t="shared" si="7"/>
        <v>-21.796551724138226</v>
      </c>
      <c r="AG61" s="425">
        <f t="shared" si="8"/>
        <v>0.98546896551724117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41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7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7"/>
        <v>0</v>
      </c>
      <c r="AG62" s="425" t="e">
        <f t="shared" si="8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41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7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7"/>
        <v>0</v>
      </c>
      <c r="AG63" s="429" t="e">
        <f t="shared" si="8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41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7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7"/>
        <v>0</v>
      </c>
      <c r="AG64" s="425" t="e">
        <f t="shared" si="8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41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7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7"/>
        <v>0</v>
      </c>
      <c r="AG65" s="425" t="e">
        <f t="shared" si="8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41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7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7"/>
        <v>0</v>
      </c>
      <c r="AG66" s="429" t="e">
        <f t="shared" si="8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7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7"/>
        <v>0</v>
      </c>
      <c r="AG67" s="425" t="e">
        <f t="shared" si="8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7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1467.6857151046215</v>
      </c>
      <c r="O69" s="73">
        <f t="shared" si="48"/>
        <v>223.73650020123608</v>
      </c>
      <c r="P69" s="48">
        <f>M69-J69</f>
        <v>0</v>
      </c>
      <c r="Q69" s="49">
        <f>N69-K69</f>
        <v>-32.314284895378478</v>
      </c>
      <c r="R69" s="172">
        <f t="shared" ref="R69:R74" si="49">O69/L69</f>
        <v>0.97884718838040785</v>
      </c>
      <c r="S69" s="459"/>
      <c r="T69" s="141"/>
      <c r="U69" s="141"/>
      <c r="V69" s="44"/>
      <c r="W69" s="418">
        <f t="shared" si="47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7"/>
        <v>-32.314284895378478</v>
      </c>
      <c r="AG69" s="425">
        <f t="shared" si="8"/>
        <v>0.97845714340308099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1174</v>
      </c>
      <c r="H70" s="45">
        <f>F70*G70</f>
        <v>63501.66</v>
      </c>
      <c r="I70" s="421"/>
      <c r="J70" s="46">
        <v>16</v>
      </c>
      <c r="K70" s="44">
        <v>1500</v>
      </c>
      <c r="L70" s="47">
        <f t="shared" ref="L70:L74" si="50">K70/J70</f>
        <v>93.75</v>
      </c>
      <c r="M70" s="419">
        <v>17</v>
      </c>
      <c r="N70" s="44">
        <f t="shared" ref="N70:N74" si="51">G70/W70*60</f>
        <v>1354.6153846153854</v>
      </c>
      <c r="O70" s="47">
        <f t="shared" ref="O70:O74" si="52">N70/M70</f>
        <v>79.683257918552087</v>
      </c>
      <c r="P70" s="48">
        <f t="shared" ref="P70:P74" si="53">M70-J70</f>
        <v>1</v>
      </c>
      <c r="Q70" s="49">
        <f t="shared" ref="Q70:Q74" si="54">O70-L70</f>
        <v>-14.066742081447913</v>
      </c>
      <c r="R70" s="425">
        <f t="shared" si="49"/>
        <v>0.84995475113122221</v>
      </c>
      <c r="S70" s="459">
        <f>R82</f>
        <v>0.88548016928059392</v>
      </c>
      <c r="T70" s="50">
        <v>0.25</v>
      </c>
      <c r="U70" s="50">
        <v>0.28611111111111109</v>
      </c>
      <c r="V70" s="421">
        <v>5</v>
      </c>
      <c r="W70" s="418">
        <f>(U70-T70)*24*60</f>
        <v>51.999999999999972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7"/>
        <v>-145.38461538461456</v>
      </c>
      <c r="AG70" s="425">
        <f t="shared" si="8"/>
        <v>0.90307692307692367</v>
      </c>
      <c r="AH70" s="459">
        <f>AG82</f>
        <v>0.89492588651571869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3428.8</v>
      </c>
      <c r="H71" s="45">
        <f>F71*G71</f>
        <v>182960.76800000001</v>
      </c>
      <c r="I71" s="421"/>
      <c r="J71" s="46">
        <v>19</v>
      </c>
      <c r="K71" s="174">
        <v>1636</v>
      </c>
      <c r="L71" s="47">
        <f t="shared" si="50"/>
        <v>86.10526315789474</v>
      </c>
      <c r="M71" s="424">
        <v>19</v>
      </c>
      <c r="N71" s="44">
        <f t="shared" si="51"/>
        <v>1380.7248322147657</v>
      </c>
      <c r="O71" s="47">
        <f t="shared" si="52"/>
        <v>72.669728011303462</v>
      </c>
      <c r="P71" s="48">
        <f t="shared" si="53"/>
        <v>0</v>
      </c>
      <c r="Q71" s="49">
        <f t="shared" si="54"/>
        <v>-13.435535146591278</v>
      </c>
      <c r="R71" s="425">
        <f t="shared" si="49"/>
        <v>0.84396383387210616</v>
      </c>
      <c r="S71" s="459"/>
      <c r="T71" s="50">
        <v>0.29097222222222219</v>
      </c>
      <c r="U71" s="50">
        <v>0.39444444444444438</v>
      </c>
      <c r="V71" s="421">
        <v>7</v>
      </c>
      <c r="W71" s="418">
        <f t="shared" ref="W71:W81" si="55">(U71-T71)*24*60</f>
        <v>148.99999999999994</v>
      </c>
      <c r="X71" s="53"/>
      <c r="Y71" s="53"/>
      <c r="Z71" s="54"/>
      <c r="AA71" s="54"/>
      <c r="AB71" s="447"/>
      <c r="AC71" s="447"/>
      <c r="AD71" s="435"/>
      <c r="AE71" s="435">
        <v>1</v>
      </c>
      <c r="AF71" s="48">
        <f>N71-K71</f>
        <v>-255.27516778523432</v>
      </c>
      <c r="AG71" s="425">
        <f>N71/K71</f>
        <v>0.84396383387210616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242</v>
      </c>
      <c r="E72" s="43"/>
      <c r="F72" s="343">
        <v>47.51</v>
      </c>
      <c r="G72" s="44">
        <v>1759</v>
      </c>
      <c r="H72" s="45">
        <f t="shared" ref="H72:H80" si="56">F72*G72</f>
        <v>83570.09</v>
      </c>
      <c r="I72" s="421"/>
      <c r="J72" s="87">
        <v>17</v>
      </c>
      <c r="K72" s="57">
        <v>1440</v>
      </c>
      <c r="L72" s="86">
        <f t="shared" si="50"/>
        <v>84.705882352941174</v>
      </c>
      <c r="M72" s="419">
        <v>17</v>
      </c>
      <c r="N72" s="44">
        <f t="shared" si="51"/>
        <v>1319.2500000000007</v>
      </c>
      <c r="O72" s="47">
        <f t="shared" si="52"/>
        <v>77.602941176470623</v>
      </c>
      <c r="P72" s="48">
        <f t="shared" si="53"/>
        <v>0</v>
      </c>
      <c r="Q72" s="49">
        <f t="shared" si="54"/>
        <v>-7.1029411764705515</v>
      </c>
      <c r="R72" s="425">
        <f t="shared" si="49"/>
        <v>0.91614583333333377</v>
      </c>
      <c r="S72" s="459"/>
      <c r="T72" s="50">
        <v>0.40972222222222215</v>
      </c>
      <c r="U72" s="50">
        <v>0.46527777777777768</v>
      </c>
      <c r="V72" s="421">
        <v>22</v>
      </c>
      <c r="W72" s="418">
        <f t="shared" si="55"/>
        <v>79.999999999999957</v>
      </c>
      <c r="X72" s="53">
        <v>0.39861111111111108</v>
      </c>
      <c r="Y72" s="53">
        <v>0.40833333333333338</v>
      </c>
      <c r="Z72" s="54"/>
      <c r="AA72" s="54"/>
      <c r="AB72" s="447"/>
      <c r="AC72" s="447"/>
      <c r="AD72" s="435"/>
      <c r="AE72" s="435"/>
      <c r="AF72" s="48">
        <f>N72-K72</f>
        <v>-120.74999999999932</v>
      </c>
      <c r="AG72" s="425">
        <f>N72/K72</f>
        <v>0.91614583333333377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838</v>
      </c>
      <c r="H73" s="45">
        <f t="shared" si="56"/>
        <v>47288.34</v>
      </c>
      <c r="I73" s="435"/>
      <c r="J73" s="178">
        <v>18</v>
      </c>
      <c r="K73" s="179">
        <v>1500</v>
      </c>
      <c r="L73" s="86">
        <f t="shared" si="50"/>
        <v>83.333333333333329</v>
      </c>
      <c r="M73" s="424">
        <v>18</v>
      </c>
      <c r="N73" s="44">
        <f t="shared" si="51"/>
        <v>1323.1578947368412</v>
      </c>
      <c r="O73" s="47">
        <f t="shared" si="52"/>
        <v>73.508771929824505</v>
      </c>
      <c r="P73" s="48">
        <f t="shared" si="53"/>
        <v>0</v>
      </c>
      <c r="Q73" s="49">
        <f t="shared" si="54"/>
        <v>-9.8245614035088238</v>
      </c>
      <c r="R73" s="425">
        <f t="shared" si="49"/>
        <v>0.88210526315789406</v>
      </c>
      <c r="S73" s="459"/>
      <c r="T73" s="50">
        <v>0.50555555555555542</v>
      </c>
      <c r="U73" s="50">
        <v>0.53194444444444433</v>
      </c>
      <c r="V73" s="421">
        <v>5</v>
      </c>
      <c r="W73" s="418">
        <f t="shared" si="55"/>
        <v>38.000000000000028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-176.84210526315883</v>
      </c>
      <c r="AG73" s="425">
        <f>N73/K73</f>
        <v>0.88210526315789406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2270</v>
      </c>
      <c r="H74" s="45">
        <f t="shared" si="56"/>
        <v>122035.2</v>
      </c>
      <c r="I74" s="421"/>
      <c r="J74" s="87">
        <v>16</v>
      </c>
      <c r="K74" s="57">
        <v>1440</v>
      </c>
      <c r="L74" s="86">
        <f t="shared" si="50"/>
        <v>90</v>
      </c>
      <c r="M74" s="419">
        <v>16</v>
      </c>
      <c r="N74" s="44">
        <f t="shared" si="51"/>
        <v>1348.5148514851492</v>
      </c>
      <c r="O74" s="47">
        <f t="shared" si="52"/>
        <v>84.282178217821823</v>
      </c>
      <c r="P74" s="48">
        <f t="shared" si="53"/>
        <v>0</v>
      </c>
      <c r="Q74" s="49">
        <f t="shared" si="54"/>
        <v>-5.7178217821781772</v>
      </c>
      <c r="R74" s="425">
        <f t="shared" si="49"/>
        <v>0.93646864686468689</v>
      </c>
      <c r="S74" s="459"/>
      <c r="T74" s="50">
        <v>0.54722222222222205</v>
      </c>
      <c r="U74" s="50">
        <v>0.61736111111111092</v>
      </c>
      <c r="V74" s="421">
        <v>22</v>
      </c>
      <c r="W74" s="418">
        <f t="shared" si="55"/>
        <v>100.99999999999996</v>
      </c>
      <c r="X74" s="180">
        <v>0.53611111111111109</v>
      </c>
      <c r="Y74" s="180">
        <v>0.54583333333333328</v>
      </c>
      <c r="Z74" s="124"/>
      <c r="AA74" s="124"/>
      <c r="AB74" s="447"/>
      <c r="AC74" s="447"/>
      <c r="AD74" s="435"/>
      <c r="AE74" s="435"/>
      <c r="AF74" s="48">
        <f t="shared" ref="AF74:AF80" si="57">N74-K74</f>
        <v>-91.485148514850835</v>
      </c>
      <c r="AG74" s="425">
        <f t="shared" ref="AG74:AG80" si="58">N74/K74</f>
        <v>0.93646864686468689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6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55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7"/>
        <v>0</v>
      </c>
      <c r="AG75" s="425" t="e">
        <f t="shared" si="58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6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55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7"/>
        <v>0</v>
      </c>
      <c r="AG76" s="425" t="e">
        <f t="shared" si="58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6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55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7"/>
        <v>0</v>
      </c>
      <c r="AG77" s="425" t="e">
        <f t="shared" si="58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6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55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7"/>
        <v>0</v>
      </c>
      <c r="AG78" s="425" t="e">
        <f t="shared" si="58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6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55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7"/>
        <v>0</v>
      </c>
      <c r="AG79" s="425" t="e">
        <f t="shared" si="58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6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55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7"/>
        <v>0</v>
      </c>
      <c r="AG80" s="425" t="e">
        <f t="shared" si="58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55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f t="shared" ref="L82:O82" si="59">AVERAGE(L70:L81)</f>
        <v>87.578895768833846</v>
      </c>
      <c r="M82" s="101">
        <f t="shared" si="59"/>
        <v>17.399999999999999</v>
      </c>
      <c r="N82" s="101">
        <f t="shared" si="59"/>
        <v>1345.2525926104283</v>
      </c>
      <c r="O82" s="184">
        <f t="shared" si="59"/>
        <v>77.549375450794486</v>
      </c>
      <c r="P82" s="116">
        <f>M82-J82</f>
        <v>0.19999999999999929</v>
      </c>
      <c r="Q82" s="117">
        <f>N82-K82</f>
        <v>-157.94740738957171</v>
      </c>
      <c r="R82" s="172">
        <f>O82/L82</f>
        <v>0.88548016928059392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-157.94740738957171</v>
      </c>
      <c r="AG82" s="425">
        <f>N82/K82</f>
        <v>0.89492588651571869</v>
      </c>
      <c r="AH82" s="459"/>
    </row>
    <row r="83" spans="1:34" ht="19.149999999999999" customHeight="1">
      <c r="A83" s="487" t="s">
        <v>244</v>
      </c>
      <c r="B83" s="110" t="s">
        <v>203</v>
      </c>
      <c r="C83" s="66"/>
      <c r="D83" s="358" t="s">
        <v>251</v>
      </c>
      <c r="E83" s="43"/>
      <c r="F83" s="350">
        <v>29.46</v>
      </c>
      <c r="G83" s="57">
        <v>1424</v>
      </c>
      <c r="H83" s="84">
        <f t="shared" ref="H83:H94" si="60">F83*G83</f>
        <v>41951.040000000001</v>
      </c>
      <c r="I83" s="435"/>
      <c r="J83" s="87">
        <v>16</v>
      </c>
      <c r="K83" s="57">
        <v>1385</v>
      </c>
      <c r="L83" s="86">
        <f t="shared" ref="L83:L89" si="61">K83/J83</f>
        <v>86.5625</v>
      </c>
      <c r="M83" s="424">
        <v>16</v>
      </c>
      <c r="N83" s="57">
        <f t="shared" ref="N83:N89" si="62">G83/W83*60</f>
        <v>1124.2105263157898</v>
      </c>
      <c r="O83" s="183">
        <f t="shared" ref="O83:O89" si="63">N83/M83</f>
        <v>70.263157894736864</v>
      </c>
      <c r="P83" s="54">
        <f t="shared" ref="P83:P89" si="64">M83-J83</f>
        <v>0</v>
      </c>
      <c r="Q83" s="88">
        <f t="shared" ref="Q83:Q89" si="65">O83-L83</f>
        <v>-16.299342105263136</v>
      </c>
      <c r="R83" s="185">
        <f t="shared" ref="R83:R89" si="66">O83/L83</f>
        <v>0.81170435113053419</v>
      </c>
      <c r="S83" s="459">
        <f>R95</f>
        <v>0.90686510217940419</v>
      </c>
      <c r="T83" s="50">
        <v>0.33333333333333331</v>
      </c>
      <c r="U83" s="50">
        <v>0.38611111111111107</v>
      </c>
      <c r="V83" s="421">
        <v>5</v>
      </c>
      <c r="W83" s="418">
        <f t="shared" ref="W83:W93" si="67">(U83-T83)*24*60</f>
        <v>75.999999999999972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8">N83-K83</f>
        <v>-260.78947368421018</v>
      </c>
      <c r="AG83" s="425">
        <f t="shared" ref="AG83:AG173" si="69">N83/K83</f>
        <v>0.81170435113053419</v>
      </c>
      <c r="AH83" s="459">
        <f>AG95</f>
        <v>0.90107541941564706</v>
      </c>
    </row>
    <row r="84" spans="1:34" ht="19.149999999999999" customHeight="1">
      <c r="A84" s="488"/>
      <c r="B84" s="110" t="s">
        <v>238</v>
      </c>
      <c r="C84" s="431"/>
      <c r="D84" s="186" t="s">
        <v>245</v>
      </c>
      <c r="E84" s="43"/>
      <c r="F84" s="350">
        <v>61.02</v>
      </c>
      <c r="G84" s="44">
        <v>2463</v>
      </c>
      <c r="H84" s="84">
        <f t="shared" si="60"/>
        <v>150292.26</v>
      </c>
      <c r="I84" s="421"/>
      <c r="J84" s="87">
        <v>17</v>
      </c>
      <c r="K84" s="57">
        <v>1440</v>
      </c>
      <c r="L84" s="86">
        <f t="shared" si="61"/>
        <v>84.705882352941174</v>
      </c>
      <c r="M84" s="424">
        <v>17</v>
      </c>
      <c r="N84" s="57">
        <f t="shared" si="62"/>
        <v>1343.4545454545453</v>
      </c>
      <c r="O84" s="183">
        <f t="shared" si="63"/>
        <v>79.026737967914428</v>
      </c>
      <c r="P84" s="54">
        <f t="shared" si="64"/>
        <v>0</v>
      </c>
      <c r="Q84" s="88">
        <f t="shared" si="65"/>
        <v>-5.6791443850267456</v>
      </c>
      <c r="R84" s="185">
        <f t="shared" si="66"/>
        <v>0.93295454545454537</v>
      </c>
      <c r="S84" s="459"/>
      <c r="T84" s="50">
        <v>0.39166666666666661</v>
      </c>
      <c r="U84" s="50">
        <v>0.4680555555555555</v>
      </c>
      <c r="V84" s="421">
        <v>8</v>
      </c>
      <c r="W84" s="418">
        <f t="shared" si="67"/>
        <v>110.00000000000001</v>
      </c>
      <c r="X84" s="53"/>
      <c r="Y84" s="53"/>
      <c r="Z84" s="54"/>
      <c r="AA84" s="54"/>
      <c r="AB84" s="447"/>
      <c r="AC84" s="447"/>
      <c r="AD84" s="435"/>
      <c r="AE84" s="435"/>
      <c r="AF84" s="48">
        <f t="shared" si="68"/>
        <v>-96.545454545454731</v>
      </c>
      <c r="AG84" s="425">
        <f t="shared" si="69"/>
        <v>0.93295454545454537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1997</v>
      </c>
      <c r="H85" s="84">
        <f t="shared" si="60"/>
        <v>121996.73000000001</v>
      </c>
      <c r="I85" s="421"/>
      <c r="J85" s="87">
        <v>17</v>
      </c>
      <c r="K85" s="57">
        <v>1440</v>
      </c>
      <c r="L85" s="86">
        <f t="shared" si="61"/>
        <v>84.705882352941174</v>
      </c>
      <c r="M85" s="424">
        <v>17</v>
      </c>
      <c r="N85" s="57">
        <f t="shared" si="62"/>
        <v>1288.3870967741937</v>
      </c>
      <c r="O85" s="183">
        <f t="shared" si="63"/>
        <v>75.787476280834923</v>
      </c>
      <c r="P85" s="54">
        <f t="shared" si="64"/>
        <v>0</v>
      </c>
      <c r="Q85" s="88">
        <f t="shared" si="65"/>
        <v>-8.9184060721062508</v>
      </c>
      <c r="R85" s="185">
        <f t="shared" si="66"/>
        <v>0.89471326164874565</v>
      </c>
      <c r="S85" s="459"/>
      <c r="T85" s="50">
        <v>0.50833333333333319</v>
      </c>
      <c r="U85" s="50">
        <v>0.57291666666666652</v>
      </c>
      <c r="V85" s="421">
        <v>5</v>
      </c>
      <c r="W85" s="418">
        <f t="shared" si="67"/>
        <v>92.999999999999986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8"/>
        <v>-151.61290322580635</v>
      </c>
      <c r="AG85" s="425">
        <f t="shared" si="69"/>
        <v>0.89471326164874554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3961</v>
      </c>
      <c r="H86" s="84">
        <f t="shared" si="60"/>
        <v>149725.79999999999</v>
      </c>
      <c r="I86" s="421"/>
      <c r="J86" s="87">
        <v>20</v>
      </c>
      <c r="K86" s="57">
        <v>2769</v>
      </c>
      <c r="L86" s="86">
        <f t="shared" si="61"/>
        <v>138.44999999999999</v>
      </c>
      <c r="M86" s="424">
        <v>20</v>
      </c>
      <c r="N86" s="57">
        <f t="shared" si="62"/>
        <v>2376.6000000000008</v>
      </c>
      <c r="O86" s="183">
        <f t="shared" si="63"/>
        <v>118.83000000000004</v>
      </c>
      <c r="P86" s="54">
        <f t="shared" si="64"/>
        <v>0</v>
      </c>
      <c r="Q86" s="88">
        <f t="shared" si="65"/>
        <v>-19.619999999999948</v>
      </c>
      <c r="R86" s="185">
        <f t="shared" si="66"/>
        <v>0.85828819068255724</v>
      </c>
      <c r="S86" s="459"/>
      <c r="T86" s="50">
        <v>0.58819444444444424</v>
      </c>
      <c r="U86" s="50">
        <v>0.65763888888888866</v>
      </c>
      <c r="V86" s="421">
        <v>22</v>
      </c>
      <c r="W86" s="418">
        <f t="shared" si="67"/>
        <v>99.999999999999972</v>
      </c>
      <c r="X86" s="53">
        <v>0.57777777777777783</v>
      </c>
      <c r="Y86" s="53">
        <v>0.58750000000000002</v>
      </c>
      <c r="Z86" s="54"/>
      <c r="AA86" s="54"/>
      <c r="AB86" s="447"/>
      <c r="AC86" s="447"/>
      <c r="AD86" s="435"/>
      <c r="AE86" s="435">
        <v>1</v>
      </c>
      <c r="AF86" s="48">
        <f t="shared" si="68"/>
        <v>-392.39999999999918</v>
      </c>
      <c r="AG86" s="425">
        <f t="shared" si="69"/>
        <v>0.85828819068255713</v>
      </c>
      <c r="AH86" s="459"/>
    </row>
    <row r="87" spans="1:34" ht="19.149999999999999" customHeight="1">
      <c r="A87" s="488"/>
      <c r="B87" s="110" t="s">
        <v>118</v>
      </c>
      <c r="C87" s="97"/>
      <c r="D87" s="186" t="s">
        <v>216</v>
      </c>
      <c r="E87" s="43"/>
      <c r="F87" s="350">
        <v>35.83</v>
      </c>
      <c r="G87" s="44">
        <v>1407</v>
      </c>
      <c r="H87" s="84">
        <f t="shared" si="60"/>
        <v>50412.81</v>
      </c>
      <c r="I87" s="421">
        <v>1</v>
      </c>
      <c r="J87" s="87">
        <v>11</v>
      </c>
      <c r="K87" s="57">
        <v>2250</v>
      </c>
      <c r="L87" s="86">
        <f t="shared" si="61"/>
        <v>204.54545454545453</v>
      </c>
      <c r="M87" s="424">
        <v>11</v>
      </c>
      <c r="N87" s="57">
        <f t="shared" si="62"/>
        <v>2110.4999999999995</v>
      </c>
      <c r="O87" s="183">
        <f t="shared" si="63"/>
        <v>191.86363636363632</v>
      </c>
      <c r="P87" s="54">
        <f t="shared" si="64"/>
        <v>0</v>
      </c>
      <c r="Q87" s="88">
        <f t="shared" si="65"/>
        <v>-12.681818181818215</v>
      </c>
      <c r="R87" s="185">
        <f t="shared" si="66"/>
        <v>0.93799999999999983</v>
      </c>
      <c r="S87" s="459"/>
      <c r="T87" s="50">
        <v>0.67291666666666639</v>
      </c>
      <c r="U87" s="50">
        <v>0.70069444444444418</v>
      </c>
      <c r="V87" s="421">
        <v>22</v>
      </c>
      <c r="W87" s="418">
        <f t="shared" si="67"/>
        <v>40.000000000000014</v>
      </c>
      <c r="X87" s="53">
        <v>0.66249999999999998</v>
      </c>
      <c r="Y87" s="53">
        <v>0.67222222222222217</v>
      </c>
      <c r="Z87" s="54"/>
      <c r="AA87" s="54"/>
      <c r="AB87" s="447"/>
      <c r="AC87" s="447"/>
      <c r="AD87" s="435">
        <v>1</v>
      </c>
      <c r="AE87" s="435">
        <v>1</v>
      </c>
      <c r="AF87" s="48">
        <f t="shared" si="68"/>
        <v>-139.50000000000045</v>
      </c>
      <c r="AG87" s="425">
        <f t="shared" si="69"/>
        <v>0.93799999999999983</v>
      </c>
      <c r="AH87" s="459"/>
    </row>
    <row r="88" spans="1:34" ht="19.149999999999999" customHeight="1">
      <c r="A88" s="488"/>
      <c r="B88" s="110" t="s">
        <v>118</v>
      </c>
      <c r="C88" s="431"/>
      <c r="D88" s="186" t="s">
        <v>215</v>
      </c>
      <c r="E88" s="43"/>
      <c r="F88" s="350">
        <v>34.229999999999997</v>
      </c>
      <c r="G88" s="57">
        <v>1002.05</v>
      </c>
      <c r="H88" s="84">
        <f t="shared" si="60"/>
        <v>34300.171499999997</v>
      </c>
      <c r="I88" s="421">
        <v>1</v>
      </c>
      <c r="J88" s="87">
        <v>13</v>
      </c>
      <c r="K88" s="57">
        <v>2250</v>
      </c>
      <c r="L88" s="86">
        <f t="shared" si="61"/>
        <v>173.07692307692307</v>
      </c>
      <c r="M88" s="424">
        <v>13</v>
      </c>
      <c r="N88" s="57">
        <f t="shared" si="62"/>
        <v>2073.2068965517201</v>
      </c>
      <c r="O88" s="183">
        <f t="shared" si="63"/>
        <v>159.47745358090154</v>
      </c>
      <c r="P88" s="54">
        <f t="shared" si="64"/>
        <v>0</v>
      </c>
      <c r="Q88" s="88">
        <f t="shared" si="65"/>
        <v>-13.599469496021527</v>
      </c>
      <c r="R88" s="185">
        <f t="shared" si="66"/>
        <v>0.92142528735632001</v>
      </c>
      <c r="S88" s="459"/>
      <c r="T88" s="50">
        <v>0.70555555555555527</v>
      </c>
      <c r="U88" s="50">
        <v>0.7256944444444442</v>
      </c>
      <c r="V88" s="421">
        <v>7</v>
      </c>
      <c r="W88" s="418">
        <f t="shared" si="67"/>
        <v>29.000000000000057</v>
      </c>
      <c r="X88" s="53"/>
      <c r="Y88" s="53"/>
      <c r="Z88" s="54"/>
      <c r="AA88" s="54"/>
      <c r="AB88" s="447"/>
      <c r="AC88" s="447"/>
      <c r="AD88" s="435"/>
      <c r="AE88" s="435">
        <v>1</v>
      </c>
      <c r="AF88" s="48">
        <f t="shared" si="68"/>
        <v>-176.79310344827991</v>
      </c>
      <c r="AG88" s="425">
        <f t="shared" si="69"/>
        <v>0.92142528735632001</v>
      </c>
      <c r="AH88" s="459"/>
    </row>
    <row r="89" spans="1:34" ht="19.149999999999999" customHeight="1">
      <c r="A89" s="488"/>
      <c r="B89" s="110" t="s">
        <v>118</v>
      </c>
      <c r="C89" s="431"/>
      <c r="D89" s="42" t="s">
        <v>299</v>
      </c>
      <c r="E89" s="43"/>
      <c r="F89" s="350">
        <v>34.229999999999997</v>
      </c>
      <c r="G89" s="114">
        <v>1087.0999999999999</v>
      </c>
      <c r="H89" s="84">
        <f t="shared" si="60"/>
        <v>37211.43299999999</v>
      </c>
      <c r="I89" s="421">
        <v>1</v>
      </c>
      <c r="J89" s="87">
        <v>13</v>
      </c>
      <c r="K89" s="57">
        <v>2250</v>
      </c>
      <c r="L89" s="86">
        <f t="shared" si="61"/>
        <v>173.07692307692307</v>
      </c>
      <c r="M89" s="424">
        <v>13</v>
      </c>
      <c r="N89" s="57">
        <f t="shared" si="62"/>
        <v>2104.0645161290286</v>
      </c>
      <c r="O89" s="183">
        <f t="shared" si="63"/>
        <v>161.85111662530988</v>
      </c>
      <c r="P89" s="54">
        <f t="shared" si="64"/>
        <v>0</v>
      </c>
      <c r="Q89" s="88">
        <f t="shared" si="65"/>
        <v>-11.225806451613181</v>
      </c>
      <c r="R89" s="185">
        <f t="shared" si="66"/>
        <v>0.93513978494623495</v>
      </c>
      <c r="S89" s="459"/>
      <c r="T89" s="50">
        <v>0.73124999999999973</v>
      </c>
      <c r="U89" s="50">
        <v>0.75277777777777755</v>
      </c>
      <c r="V89" s="421">
        <v>8</v>
      </c>
      <c r="W89" s="418">
        <f t="shared" si="67"/>
        <v>31.00000000000005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8"/>
        <v>-145.93548387097144</v>
      </c>
      <c r="AG89" s="425">
        <f t="shared" si="69"/>
        <v>0.93513978494623495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60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7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8"/>
        <v>0</v>
      </c>
      <c r="AG90" s="425" t="e">
        <f t="shared" si="69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60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7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8"/>
        <v>0</v>
      </c>
      <c r="AG91" s="425" t="e">
        <f t="shared" si="69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7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8"/>
        <v>0</v>
      </c>
      <c r="AG92" s="425" t="e">
        <f t="shared" si="69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60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7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8"/>
        <v>0</v>
      </c>
      <c r="AG93" s="425" t="e">
        <f t="shared" si="69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60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8"/>
        <v>0</v>
      </c>
      <c r="AG94" s="425" t="e">
        <f t="shared" si="69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15.285714285714286</v>
      </c>
      <c r="K95" s="202">
        <v>1969.1428571428571</v>
      </c>
      <c r="L95" s="203">
        <f t="shared" ref="L95:O95" si="70">AVERAGE(L83:L94)</f>
        <v>135.01765220074043</v>
      </c>
      <c r="M95" s="202">
        <f t="shared" si="70"/>
        <v>15.285714285714286</v>
      </c>
      <c r="N95" s="202">
        <f t="shared" si="70"/>
        <v>1774.3462258893255</v>
      </c>
      <c r="O95" s="203">
        <f t="shared" si="70"/>
        <v>122.44279695904773</v>
      </c>
      <c r="P95" s="204">
        <f>M95-J95</f>
        <v>0</v>
      </c>
      <c r="Q95" s="205">
        <f t="shared" ref="Q95:Q103" si="71">O95-L95</f>
        <v>-12.574855241692703</v>
      </c>
      <c r="R95" s="206">
        <f>O95/L95</f>
        <v>0.90686510217940419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3</v>
      </c>
      <c r="AF95" s="65">
        <f t="shared" si="68"/>
        <v>-194.79663125353159</v>
      </c>
      <c r="AG95" s="426">
        <f t="shared" si="69"/>
        <v>0.90107541941564706</v>
      </c>
      <c r="AH95" s="460"/>
    </row>
    <row r="96" spans="1:34" ht="19.149999999999999" customHeight="1">
      <c r="A96" s="490" t="s">
        <v>250</v>
      </c>
      <c r="B96" s="421" t="s">
        <v>238</v>
      </c>
      <c r="C96" s="97"/>
      <c r="D96" s="42" t="s">
        <v>335</v>
      </c>
      <c r="E96" s="43"/>
      <c r="F96" s="343">
        <v>65.27</v>
      </c>
      <c r="G96" s="44">
        <v>2278</v>
      </c>
      <c r="H96" s="45">
        <f t="shared" ref="H96:H105" si="72">F96*G96</f>
        <v>148685.06</v>
      </c>
      <c r="I96" s="421"/>
      <c r="J96" s="46">
        <v>18</v>
      </c>
      <c r="K96" s="44">
        <v>1440</v>
      </c>
      <c r="L96" s="47">
        <f t="shared" ref="L96:L103" si="73">K96/J96</f>
        <v>80</v>
      </c>
      <c r="M96" s="419">
        <v>18</v>
      </c>
      <c r="N96" s="44">
        <f t="shared" ref="N96:N103" si="74">G96/W96*60</f>
        <v>1265.5555555555552</v>
      </c>
      <c r="O96" s="47">
        <f t="shared" ref="O96:O103" si="75">N96/M96</f>
        <v>70.308641975308618</v>
      </c>
      <c r="P96" s="48">
        <f t="shared" ref="P96:P103" si="76">M96-J96</f>
        <v>0</v>
      </c>
      <c r="Q96" s="49">
        <f t="shared" si="71"/>
        <v>-9.6913580246913824</v>
      </c>
      <c r="R96" s="425">
        <f t="shared" ref="R96:R103" si="77">O96/L96</f>
        <v>0.87885802469135776</v>
      </c>
      <c r="S96" s="459">
        <f>R108</f>
        <v>0.89615278363351325</v>
      </c>
      <c r="T96" s="89">
        <v>0.33333333333333331</v>
      </c>
      <c r="U96" s="89">
        <v>0.40833333333333333</v>
      </c>
      <c r="V96" s="435">
        <v>5</v>
      </c>
      <c r="W96" s="90">
        <f t="shared" ref="W96:W133" si="78">(U96-T96)*24*60</f>
        <v>108.00000000000001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8"/>
        <v>-174.4444444444448</v>
      </c>
      <c r="AG96" s="428">
        <f t="shared" si="69"/>
        <v>0.87885802469135776</v>
      </c>
      <c r="AH96" s="468">
        <f>AG108</f>
        <v>0.87757424347978386</v>
      </c>
    </row>
    <row r="97" spans="1:34" s="215" customFormat="1" ht="19.149999999999999" customHeight="1">
      <c r="A97" s="490"/>
      <c r="B97" s="421" t="s">
        <v>118</v>
      </c>
      <c r="C97" s="207"/>
      <c r="D97" s="208" t="s">
        <v>361</v>
      </c>
      <c r="E97" s="56"/>
      <c r="F97" s="354">
        <v>25.26</v>
      </c>
      <c r="G97" s="209">
        <v>3252.6</v>
      </c>
      <c r="H97" s="210">
        <f t="shared" si="72"/>
        <v>82160.676000000007</v>
      </c>
      <c r="I97" s="142"/>
      <c r="J97" s="46">
        <v>7</v>
      </c>
      <c r="K97" s="44">
        <v>2200</v>
      </c>
      <c r="L97" s="47">
        <f t="shared" si="73"/>
        <v>314.28571428571428</v>
      </c>
      <c r="M97" s="87">
        <v>7</v>
      </c>
      <c r="N97" s="44">
        <f t="shared" si="74"/>
        <v>2076.1276595744685</v>
      </c>
      <c r="O97" s="47">
        <f t="shared" si="75"/>
        <v>296.5896656534955</v>
      </c>
      <c r="P97" s="48">
        <f t="shared" si="76"/>
        <v>0</v>
      </c>
      <c r="Q97" s="49">
        <f t="shared" si="71"/>
        <v>-17.696048632218776</v>
      </c>
      <c r="R97" s="425">
        <f t="shared" si="77"/>
        <v>0.94369439071566752</v>
      </c>
      <c r="S97" s="459"/>
      <c r="T97" s="211">
        <v>0.41388888888888886</v>
      </c>
      <c r="U97" s="211">
        <v>0.47916666666666663</v>
      </c>
      <c r="V97" s="212">
        <v>8</v>
      </c>
      <c r="W97" s="90">
        <f t="shared" si="78"/>
        <v>93.999999999999986</v>
      </c>
      <c r="X97" s="53"/>
      <c r="Y97" s="53"/>
      <c r="Z97" s="54"/>
      <c r="AA97" s="54"/>
      <c r="AB97" s="447"/>
      <c r="AC97" s="447"/>
      <c r="AD97" s="212"/>
      <c r="AE97" s="212"/>
      <c r="AF97" s="213">
        <f t="shared" si="68"/>
        <v>-123.87234042553155</v>
      </c>
      <c r="AG97" s="214">
        <f t="shared" si="69"/>
        <v>0.94369439071566752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260</v>
      </c>
      <c r="E98" s="83"/>
      <c r="F98" s="354">
        <v>71.55</v>
      </c>
      <c r="G98" s="57">
        <v>810</v>
      </c>
      <c r="H98" s="210">
        <f t="shared" si="72"/>
        <v>57955.5</v>
      </c>
      <c r="I98" s="435"/>
      <c r="J98" s="46">
        <v>18</v>
      </c>
      <c r="K98" s="44">
        <v>1385</v>
      </c>
      <c r="L98" s="47">
        <f t="shared" si="73"/>
        <v>76.944444444444443</v>
      </c>
      <c r="M98" s="87">
        <v>18</v>
      </c>
      <c r="N98" s="44">
        <f t="shared" si="74"/>
        <v>1214.9999999999995</v>
      </c>
      <c r="O98" s="47">
        <f t="shared" si="75"/>
        <v>67.499999999999972</v>
      </c>
      <c r="P98" s="48">
        <f t="shared" si="76"/>
        <v>0</v>
      </c>
      <c r="Q98" s="49">
        <f t="shared" si="71"/>
        <v>-9.4444444444444713</v>
      </c>
      <c r="R98" s="425">
        <f t="shared" si="77"/>
        <v>0.87725631768953038</v>
      </c>
      <c r="S98" s="459"/>
      <c r="T98" s="89">
        <v>0.51944444444444438</v>
      </c>
      <c r="U98" s="89">
        <v>0.54722222222222217</v>
      </c>
      <c r="V98" s="435">
        <v>5</v>
      </c>
      <c r="W98" s="90">
        <f t="shared" si="78"/>
        <v>40.000000000000014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8"/>
        <v>-170.00000000000045</v>
      </c>
      <c r="AG98" s="428">
        <f t="shared" si="69"/>
        <v>0.87725631768953038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261</v>
      </c>
      <c r="E99" s="83"/>
      <c r="F99" s="354">
        <v>59.54</v>
      </c>
      <c r="G99" s="57">
        <v>1535</v>
      </c>
      <c r="H99" s="210">
        <f t="shared" si="72"/>
        <v>91393.9</v>
      </c>
      <c r="I99" s="435"/>
      <c r="J99" s="46">
        <v>18</v>
      </c>
      <c r="K99" s="44">
        <v>1385</v>
      </c>
      <c r="L99" s="47">
        <f t="shared" si="73"/>
        <v>76.944444444444443</v>
      </c>
      <c r="M99" s="419">
        <v>18</v>
      </c>
      <c r="N99" s="44">
        <f t="shared" si="74"/>
        <v>1227.9999999999991</v>
      </c>
      <c r="O99" s="47">
        <f t="shared" si="75"/>
        <v>68.222222222222172</v>
      </c>
      <c r="P99" s="48">
        <f t="shared" si="76"/>
        <v>0</v>
      </c>
      <c r="Q99" s="49">
        <f t="shared" si="71"/>
        <v>-8.7222222222222712</v>
      </c>
      <c r="R99" s="425">
        <f t="shared" si="77"/>
        <v>0.88664259927797773</v>
      </c>
      <c r="S99" s="459"/>
      <c r="T99" s="89">
        <v>0.55138888888888882</v>
      </c>
      <c r="U99" s="89">
        <v>0.60347222222222219</v>
      </c>
      <c r="V99" s="435">
        <v>6</v>
      </c>
      <c r="W99" s="90">
        <f t="shared" si="78"/>
        <v>75.000000000000057</v>
      </c>
      <c r="X99" s="180"/>
      <c r="Y99" s="180"/>
      <c r="Z99" s="124"/>
      <c r="AA99" s="124"/>
      <c r="AB99" s="447"/>
      <c r="AC99" s="447"/>
      <c r="AD99" s="435">
        <v>1</v>
      </c>
      <c r="AE99" s="435"/>
      <c r="AF99" s="213">
        <f t="shared" si="68"/>
        <v>-157.00000000000091</v>
      </c>
      <c r="AG99" s="214">
        <f t="shared" si="69"/>
        <v>0.88664259927797773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253</v>
      </c>
      <c r="E100" s="83"/>
      <c r="F100" s="354">
        <v>77.349999999999994</v>
      </c>
      <c r="G100" s="57">
        <v>221</v>
      </c>
      <c r="H100" s="210">
        <f t="shared" si="72"/>
        <v>17094.349999999999</v>
      </c>
      <c r="I100" s="435"/>
      <c r="J100" s="46">
        <v>19</v>
      </c>
      <c r="K100" s="44">
        <v>1440</v>
      </c>
      <c r="L100" s="47">
        <f t="shared" si="73"/>
        <v>75.78947368421052</v>
      </c>
      <c r="M100" s="87">
        <v>18</v>
      </c>
      <c r="N100" s="44">
        <f t="shared" si="74"/>
        <v>1105.0000000000039</v>
      </c>
      <c r="O100" s="47">
        <f t="shared" si="75"/>
        <v>61.388888888889106</v>
      </c>
      <c r="P100" s="48">
        <f t="shared" si="76"/>
        <v>-1</v>
      </c>
      <c r="Q100" s="49">
        <f t="shared" si="71"/>
        <v>-14.400584795321414</v>
      </c>
      <c r="R100" s="425">
        <f t="shared" si="77"/>
        <v>0.80999228395062017</v>
      </c>
      <c r="S100" s="459"/>
      <c r="T100" s="211">
        <v>0.60833333333333328</v>
      </c>
      <c r="U100" s="211">
        <v>0.61666666666666659</v>
      </c>
      <c r="V100" s="212">
        <v>7</v>
      </c>
      <c r="W100" s="90">
        <f t="shared" si="78"/>
        <v>11.999999999999957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8"/>
        <v>-334.99999999999613</v>
      </c>
      <c r="AG100" s="428">
        <f t="shared" si="69"/>
        <v>0.76736111111111382</v>
      </c>
      <c r="AH100" s="468"/>
    </row>
    <row r="101" spans="1:34" s="218" customFormat="1" ht="19.149999999999999" customHeight="1">
      <c r="A101" s="490"/>
      <c r="B101" s="421" t="s">
        <v>227</v>
      </c>
      <c r="C101" s="55"/>
      <c r="D101" s="82" t="s">
        <v>255</v>
      </c>
      <c r="E101" s="83"/>
      <c r="F101" s="354">
        <v>51.44</v>
      </c>
      <c r="G101" s="57">
        <v>1141.55</v>
      </c>
      <c r="H101" s="210">
        <f t="shared" si="72"/>
        <v>58721.331999999995</v>
      </c>
      <c r="I101" s="435"/>
      <c r="J101" s="46">
        <v>20</v>
      </c>
      <c r="K101" s="44">
        <v>1440</v>
      </c>
      <c r="L101" s="47">
        <f t="shared" si="73"/>
        <v>72</v>
      </c>
      <c r="M101" s="87">
        <v>20</v>
      </c>
      <c r="N101" s="44">
        <f t="shared" si="74"/>
        <v>1268.3888888888896</v>
      </c>
      <c r="O101" s="47">
        <f t="shared" si="75"/>
        <v>63.41944444444448</v>
      </c>
      <c r="P101" s="48">
        <f t="shared" si="76"/>
        <v>0</v>
      </c>
      <c r="Q101" s="49">
        <f t="shared" si="71"/>
        <v>-8.5805555555555202</v>
      </c>
      <c r="R101" s="425">
        <f t="shared" si="77"/>
        <v>0.88082561728395115</v>
      </c>
      <c r="S101" s="459"/>
      <c r="T101" s="211">
        <v>0.63194444444444431</v>
      </c>
      <c r="U101" s="89">
        <v>0.66944444444444429</v>
      </c>
      <c r="V101" s="212">
        <v>22</v>
      </c>
      <c r="W101" s="90">
        <f t="shared" si="78"/>
        <v>53.999999999999972</v>
      </c>
      <c r="X101" s="220">
        <v>0.62083333333333335</v>
      </c>
      <c r="Y101" s="220">
        <v>0.63055555555555554</v>
      </c>
      <c r="Z101" s="217"/>
      <c r="AA101" s="217"/>
      <c r="AB101" s="447"/>
      <c r="AC101" s="447"/>
      <c r="AD101" s="435"/>
      <c r="AE101" s="435"/>
      <c r="AF101" s="213">
        <f t="shared" si="68"/>
        <v>-171.6111111111104</v>
      </c>
      <c r="AG101" s="214">
        <f t="shared" si="69"/>
        <v>0.88082561728395115</v>
      </c>
      <c r="AH101" s="468"/>
    </row>
    <row r="102" spans="1:34" s="218" customFormat="1" ht="19.149999999999999" customHeight="1">
      <c r="A102" s="490"/>
      <c r="B102" s="421" t="s">
        <v>207</v>
      </c>
      <c r="C102" s="175"/>
      <c r="D102" s="176" t="s">
        <v>209</v>
      </c>
      <c r="E102" s="177"/>
      <c r="F102" s="354">
        <v>49.91</v>
      </c>
      <c r="G102" s="57">
        <v>573</v>
      </c>
      <c r="H102" s="210">
        <f t="shared" si="72"/>
        <v>28598.429999999997</v>
      </c>
      <c r="I102" s="421">
        <v>1</v>
      </c>
      <c r="J102" s="46">
        <v>17</v>
      </c>
      <c r="K102" s="44">
        <v>1565</v>
      </c>
      <c r="L102" s="47">
        <f t="shared" si="73"/>
        <v>92.058823529411768</v>
      </c>
      <c r="M102" s="87">
        <v>17</v>
      </c>
      <c r="N102" s="44">
        <f t="shared" si="74"/>
        <v>1375.199999999996</v>
      </c>
      <c r="O102" s="47">
        <f t="shared" si="75"/>
        <v>80.894117647058579</v>
      </c>
      <c r="P102" s="48">
        <f t="shared" si="76"/>
        <v>0</v>
      </c>
      <c r="Q102" s="49">
        <f t="shared" si="71"/>
        <v>-11.164705882353189</v>
      </c>
      <c r="R102" s="425">
        <f t="shared" si="77"/>
        <v>0.87872204472843185</v>
      </c>
      <c r="S102" s="459"/>
      <c r="T102" s="211">
        <v>0.67430555555555538</v>
      </c>
      <c r="U102" s="211">
        <v>0.69166666666666654</v>
      </c>
      <c r="V102" s="212">
        <v>7</v>
      </c>
      <c r="W102" s="90">
        <f t="shared" si="78"/>
        <v>25.000000000000071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8"/>
        <v>-189.80000000000405</v>
      </c>
      <c r="AG102" s="428">
        <f t="shared" si="69"/>
        <v>0.87872204472843196</v>
      </c>
      <c r="AH102" s="468"/>
    </row>
    <row r="103" spans="1:34" s="218" customFormat="1" ht="19.149999999999999" customHeight="1">
      <c r="A103" s="490"/>
      <c r="B103" s="421" t="s">
        <v>207</v>
      </c>
      <c r="C103" s="221"/>
      <c r="D103" s="82" t="s">
        <v>217</v>
      </c>
      <c r="E103" s="83"/>
      <c r="F103" s="354">
        <v>49.91</v>
      </c>
      <c r="G103" s="57">
        <v>478.17</v>
      </c>
      <c r="H103" s="210">
        <f t="shared" si="72"/>
        <v>23865.4647</v>
      </c>
      <c r="I103" s="222">
        <v>1</v>
      </c>
      <c r="J103" s="46">
        <v>17</v>
      </c>
      <c r="K103" s="44">
        <v>1565</v>
      </c>
      <c r="L103" s="47">
        <f t="shared" si="73"/>
        <v>92.058823529411768</v>
      </c>
      <c r="M103" s="87">
        <v>17</v>
      </c>
      <c r="N103" s="44">
        <f t="shared" si="74"/>
        <v>1366.2000000000048</v>
      </c>
      <c r="O103" s="47">
        <f t="shared" si="75"/>
        <v>80.364705882353221</v>
      </c>
      <c r="P103" s="48">
        <f t="shared" si="76"/>
        <v>0</v>
      </c>
      <c r="Q103" s="49">
        <f t="shared" si="71"/>
        <v>-11.694117647058548</v>
      </c>
      <c r="R103" s="425">
        <f t="shared" si="77"/>
        <v>0.87297124600639275</v>
      </c>
      <c r="S103" s="459"/>
      <c r="T103" s="211">
        <v>0.69652777777777763</v>
      </c>
      <c r="U103" s="211">
        <v>0.71111111111111092</v>
      </c>
      <c r="V103" s="212">
        <v>7</v>
      </c>
      <c r="W103" s="90">
        <f t="shared" si="78"/>
        <v>20.999999999999925</v>
      </c>
      <c r="X103" s="220"/>
      <c r="Y103" s="220"/>
      <c r="Z103" s="217"/>
      <c r="AA103" s="217"/>
      <c r="AB103" s="447"/>
      <c r="AC103" s="447"/>
      <c r="AD103" s="435"/>
      <c r="AE103" s="435">
        <v>1</v>
      </c>
      <c r="AF103" s="54">
        <f t="shared" si="68"/>
        <v>-198.79999999999518</v>
      </c>
      <c r="AG103" s="428">
        <f t="shared" si="69"/>
        <v>0.87297124600639286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72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8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8"/>
        <v>0</v>
      </c>
      <c r="AG104" s="214" t="e">
        <f t="shared" si="69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72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8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8"/>
        <v>0</v>
      </c>
      <c r="AG105" s="428" t="e">
        <f t="shared" si="69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8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8"/>
        <v>0</v>
      </c>
      <c r="AG106" s="428" t="e">
        <f t="shared" si="69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8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16.75</v>
      </c>
      <c r="K108" s="101">
        <v>1552.5</v>
      </c>
      <c r="L108" s="104">
        <f t="shared" ref="L108:O108" si="79">AVERAGE(L96:L107)</f>
        <v>110.01021548970465</v>
      </c>
      <c r="M108" s="101">
        <f t="shared" si="79"/>
        <v>16.625</v>
      </c>
      <c r="N108" s="101">
        <f t="shared" si="79"/>
        <v>1362.4340130023645</v>
      </c>
      <c r="O108" s="104">
        <f t="shared" si="79"/>
        <v>98.585960839221457</v>
      </c>
      <c r="P108" s="54">
        <f t="shared" ref="P108:P117" si="80">M108-J108</f>
        <v>-0.125</v>
      </c>
      <c r="Q108" s="88">
        <f t="shared" ref="Q108:Q117" si="81">O108-L108</f>
        <v>-11.424254650483192</v>
      </c>
      <c r="R108" s="105">
        <f t="shared" ref="R108:R117" si="82">O108/L108</f>
        <v>0.89615278363351325</v>
      </c>
      <c r="S108" s="460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8"/>
        <v>-190.06598699763549</v>
      </c>
      <c r="AG108" s="428">
        <f t="shared" si="69"/>
        <v>0.87757424347978386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1654</v>
      </c>
      <c r="H109" s="45">
        <f t="shared" ref="H109:H119" si="83">F109*G109</f>
        <v>49562.926155969624</v>
      </c>
      <c r="I109" s="421"/>
      <c r="J109" s="46">
        <v>18</v>
      </c>
      <c r="K109" s="44">
        <v>1200</v>
      </c>
      <c r="L109" s="47">
        <f>K109/J109</f>
        <v>66.666666666666671</v>
      </c>
      <c r="M109" s="419">
        <v>19</v>
      </c>
      <c r="N109" s="44">
        <f t="shared" ref="N109:N117" si="84">G109/W109*60</f>
        <v>1210.2439024390239</v>
      </c>
      <c r="O109" s="47">
        <f t="shared" ref="O109:O117" si="85">N109/M109</f>
        <v>63.697047496790731</v>
      </c>
      <c r="P109" s="48">
        <f t="shared" si="80"/>
        <v>1</v>
      </c>
      <c r="Q109" s="49">
        <f t="shared" si="81"/>
        <v>-2.9696191698759407</v>
      </c>
      <c r="R109" s="425">
        <f t="shared" si="82"/>
        <v>0.95545571245186089</v>
      </c>
      <c r="S109" s="494">
        <f>R121</f>
        <v>0.87609012604282088</v>
      </c>
      <c r="T109" s="226">
        <v>0.5</v>
      </c>
      <c r="U109" s="226">
        <v>0.55694444444444446</v>
      </c>
      <c r="V109" s="227">
        <v>5</v>
      </c>
      <c r="W109" s="418">
        <f t="shared" si="78"/>
        <v>82.000000000000028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8"/>
        <v>10.243902439023941</v>
      </c>
      <c r="AG109" s="125">
        <f t="shared" si="69"/>
        <v>1.0085365853658532</v>
      </c>
      <c r="AH109" s="468">
        <f>AG121</f>
        <v>0.88063873005501248</v>
      </c>
    </row>
    <row r="110" spans="1:34" ht="19.149999999999999" customHeight="1">
      <c r="A110" s="492"/>
      <c r="B110" s="421" t="s">
        <v>227</v>
      </c>
      <c r="C110" s="175"/>
      <c r="D110" s="42" t="s">
        <v>282</v>
      </c>
      <c r="E110" s="177"/>
      <c r="F110" s="343">
        <v>50.67</v>
      </c>
      <c r="G110" s="174">
        <v>1484</v>
      </c>
      <c r="H110" s="45">
        <f t="shared" si="83"/>
        <v>75194.28</v>
      </c>
      <c r="I110" s="421"/>
      <c r="J110" s="46">
        <v>18</v>
      </c>
      <c r="K110" s="44">
        <v>1500</v>
      </c>
      <c r="L110" s="47">
        <f t="shared" ref="L110:L117" si="86">K110/J110</f>
        <v>83.333333333333329</v>
      </c>
      <c r="M110" s="419">
        <v>18</v>
      </c>
      <c r="N110" s="44">
        <f t="shared" si="84"/>
        <v>1369.8461538461554</v>
      </c>
      <c r="O110" s="47">
        <f t="shared" si="85"/>
        <v>76.102564102564187</v>
      </c>
      <c r="P110" s="48">
        <f t="shared" si="80"/>
        <v>0</v>
      </c>
      <c r="Q110" s="49">
        <f t="shared" si="81"/>
        <v>-7.2307692307691411</v>
      </c>
      <c r="R110" s="425">
        <f t="shared" si="82"/>
        <v>0.91323076923077029</v>
      </c>
      <c r="S110" s="495"/>
      <c r="T110" s="226">
        <v>0.56180555555555556</v>
      </c>
      <c r="U110" s="226">
        <v>0.6069444444444444</v>
      </c>
      <c r="V110" s="227">
        <v>7</v>
      </c>
      <c r="W110" s="418">
        <f t="shared" si="78"/>
        <v>64.999999999999929</v>
      </c>
      <c r="X110" s="188"/>
      <c r="Y110" s="188"/>
      <c r="Z110" s="54"/>
      <c r="AA110" s="54"/>
      <c r="AB110" s="447"/>
      <c r="AC110" s="447"/>
      <c r="AD110" s="435">
        <v>1</v>
      </c>
      <c r="AE110" s="435"/>
      <c r="AF110" s="48">
        <f t="shared" si="68"/>
        <v>-130.1538461538446</v>
      </c>
      <c r="AG110" s="125">
        <f t="shared" si="69"/>
        <v>0.91323076923077029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647</v>
      </c>
      <c r="H111" s="45">
        <f t="shared" si="83"/>
        <v>50038.98</v>
      </c>
      <c r="I111" s="435"/>
      <c r="J111" s="46">
        <v>18</v>
      </c>
      <c r="K111" s="44">
        <v>1440</v>
      </c>
      <c r="L111" s="47">
        <f t="shared" si="86"/>
        <v>80</v>
      </c>
      <c r="M111" s="228">
        <v>18</v>
      </c>
      <c r="N111" s="44">
        <f t="shared" si="84"/>
        <v>1338.6206896551698</v>
      </c>
      <c r="O111" s="47">
        <f t="shared" si="85"/>
        <v>74.367816091953884</v>
      </c>
      <c r="P111" s="48">
        <f t="shared" si="80"/>
        <v>0</v>
      </c>
      <c r="Q111" s="49">
        <f t="shared" si="81"/>
        <v>-5.632183908046116</v>
      </c>
      <c r="R111" s="425">
        <f t="shared" si="82"/>
        <v>0.92959770114942353</v>
      </c>
      <c r="S111" s="495"/>
      <c r="T111" s="226">
        <v>0.62291666666666656</v>
      </c>
      <c r="U111" s="226">
        <v>0.64305555555555549</v>
      </c>
      <c r="V111" s="227">
        <v>23</v>
      </c>
      <c r="W111" s="418">
        <f t="shared" si="78"/>
        <v>29.000000000000057</v>
      </c>
      <c r="X111" s="53">
        <v>0.61111111111111105</v>
      </c>
      <c r="Y111" s="53">
        <v>0.62222222222222223</v>
      </c>
      <c r="Z111" s="54"/>
      <c r="AA111" s="54"/>
      <c r="AB111" s="447"/>
      <c r="AC111" s="447"/>
      <c r="AD111" s="435"/>
      <c r="AE111" s="435"/>
      <c r="AF111" s="48">
        <f t="shared" si="68"/>
        <v>-101.37931034483017</v>
      </c>
      <c r="AG111" s="125">
        <f t="shared" si="69"/>
        <v>0.92959770114942353</v>
      </c>
      <c r="AH111" s="468"/>
    </row>
    <row r="112" spans="1:34" ht="19.149999999999999" customHeight="1">
      <c r="A112" s="492"/>
      <c r="B112" s="421" t="s">
        <v>238</v>
      </c>
      <c r="C112" s="175"/>
      <c r="D112" s="176" t="s">
        <v>239</v>
      </c>
      <c r="E112" s="83"/>
      <c r="F112" s="343">
        <v>53.36</v>
      </c>
      <c r="G112" s="57">
        <v>857.2</v>
      </c>
      <c r="H112" s="45">
        <f t="shared" si="83"/>
        <v>45740.192000000003</v>
      </c>
      <c r="I112" s="435">
        <v>1</v>
      </c>
      <c r="J112" s="46">
        <v>19</v>
      </c>
      <c r="K112" s="44">
        <v>1636</v>
      </c>
      <c r="L112" s="47">
        <f t="shared" si="86"/>
        <v>86.10526315789474</v>
      </c>
      <c r="M112" s="419">
        <v>19</v>
      </c>
      <c r="N112" s="44">
        <f t="shared" si="84"/>
        <v>1353.4736842105253</v>
      </c>
      <c r="O112" s="47">
        <f t="shared" si="85"/>
        <v>71.235457063711863</v>
      </c>
      <c r="P112" s="48">
        <f t="shared" si="80"/>
        <v>0</v>
      </c>
      <c r="Q112" s="49">
        <f t="shared" si="81"/>
        <v>-14.869806094182877</v>
      </c>
      <c r="R112" s="425">
        <f t="shared" si="82"/>
        <v>0.82730665294041894</v>
      </c>
      <c r="S112" s="495"/>
      <c r="T112" s="226">
        <v>0.64791666666666659</v>
      </c>
      <c r="U112" s="226">
        <v>0.67430555555555549</v>
      </c>
      <c r="V112" s="227">
        <v>7</v>
      </c>
      <c r="W112" s="418">
        <f t="shared" si="78"/>
        <v>38.000000000000028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8"/>
        <v>-282.52631578947467</v>
      </c>
      <c r="AG112" s="125">
        <f t="shared" si="69"/>
        <v>0.82730665294041894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263</v>
      </c>
      <c r="E113" s="83"/>
      <c r="F113" s="343">
        <v>54.09</v>
      </c>
      <c r="G113" s="57">
        <v>592</v>
      </c>
      <c r="H113" s="45">
        <f t="shared" si="83"/>
        <v>32021.280000000002</v>
      </c>
      <c r="I113" s="435"/>
      <c r="J113" s="46">
        <v>16</v>
      </c>
      <c r="K113" s="44">
        <v>1440</v>
      </c>
      <c r="L113" s="47">
        <f t="shared" si="86"/>
        <v>90</v>
      </c>
      <c r="M113" s="424">
        <v>16</v>
      </c>
      <c r="N113" s="44">
        <f t="shared" si="84"/>
        <v>1109.9999999999984</v>
      </c>
      <c r="O113" s="47">
        <f t="shared" si="85"/>
        <v>69.374999999999901</v>
      </c>
      <c r="P113" s="48">
        <f t="shared" si="80"/>
        <v>0</v>
      </c>
      <c r="Q113" s="49">
        <f t="shared" si="81"/>
        <v>-20.625000000000099</v>
      </c>
      <c r="R113" s="425">
        <f t="shared" si="82"/>
        <v>0.77083333333333226</v>
      </c>
      <c r="S113" s="495"/>
      <c r="T113" s="226">
        <v>0.71458333333333324</v>
      </c>
      <c r="U113" s="226">
        <v>0.73680555555555549</v>
      </c>
      <c r="V113" s="227">
        <v>5</v>
      </c>
      <c r="W113" s="418">
        <f t="shared" si="78"/>
        <v>32.000000000000043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8"/>
        <v>-330.00000000000159</v>
      </c>
      <c r="AG113" s="125">
        <f t="shared" si="69"/>
        <v>0.77083333333333226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267</v>
      </c>
      <c r="E114" s="43"/>
      <c r="F114" s="343">
        <v>51.06</v>
      </c>
      <c r="G114" s="44">
        <v>1453</v>
      </c>
      <c r="H114" s="45">
        <f t="shared" si="83"/>
        <v>74190.180000000008</v>
      </c>
      <c r="I114" s="435"/>
      <c r="J114" s="46">
        <v>16</v>
      </c>
      <c r="K114" s="44">
        <v>1500</v>
      </c>
      <c r="L114" s="47">
        <f t="shared" si="86"/>
        <v>93.75</v>
      </c>
      <c r="M114" s="424">
        <v>16</v>
      </c>
      <c r="N114" s="44">
        <f t="shared" si="84"/>
        <v>1301.1940298507448</v>
      </c>
      <c r="O114" s="47">
        <f t="shared" si="85"/>
        <v>81.324626865671547</v>
      </c>
      <c r="P114" s="48">
        <f t="shared" si="80"/>
        <v>0</v>
      </c>
      <c r="Q114" s="49">
        <f t="shared" si="81"/>
        <v>-12.425373134328453</v>
      </c>
      <c r="R114" s="425">
        <f t="shared" si="82"/>
        <v>0.86746268656716319</v>
      </c>
      <c r="S114" s="495"/>
      <c r="T114" s="226">
        <v>0.74166666666666659</v>
      </c>
      <c r="U114" s="226">
        <v>0.78819444444444442</v>
      </c>
      <c r="V114" s="227">
        <v>7</v>
      </c>
      <c r="W114" s="418">
        <f t="shared" si="78"/>
        <v>67.000000000000085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8"/>
        <v>-198.80597014925524</v>
      </c>
      <c r="AG114" s="125">
        <f t="shared" si="69"/>
        <v>0.86746268656716319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277</v>
      </c>
      <c r="E115" s="83"/>
      <c r="F115" s="343">
        <v>56.43</v>
      </c>
      <c r="G115" s="229">
        <v>873</v>
      </c>
      <c r="H115" s="45">
        <f t="shared" si="83"/>
        <v>49263.39</v>
      </c>
      <c r="I115" s="435"/>
      <c r="J115" s="46">
        <v>16</v>
      </c>
      <c r="K115" s="44">
        <v>1500</v>
      </c>
      <c r="L115" s="47">
        <f t="shared" si="86"/>
        <v>93.75</v>
      </c>
      <c r="M115" s="424">
        <v>16</v>
      </c>
      <c r="N115" s="44">
        <f t="shared" si="84"/>
        <v>1378.4210526315778</v>
      </c>
      <c r="O115" s="47">
        <f t="shared" si="85"/>
        <v>86.151315789473614</v>
      </c>
      <c r="P115" s="48">
        <f t="shared" si="80"/>
        <v>0</v>
      </c>
      <c r="Q115" s="49">
        <f t="shared" si="81"/>
        <v>-7.5986842105263861</v>
      </c>
      <c r="R115" s="425">
        <f t="shared" si="82"/>
        <v>0.91894736842105185</v>
      </c>
      <c r="S115" s="495"/>
      <c r="T115" s="226">
        <v>0.79374999999999996</v>
      </c>
      <c r="U115" s="226">
        <v>0.82013888888888886</v>
      </c>
      <c r="V115" s="227">
        <v>8</v>
      </c>
      <c r="W115" s="418">
        <f t="shared" si="78"/>
        <v>38.000000000000028</v>
      </c>
      <c r="X115" s="216"/>
      <c r="Y115" s="216"/>
      <c r="Z115" s="217"/>
      <c r="AA115" s="217"/>
      <c r="AB115" s="447"/>
      <c r="AC115" s="447"/>
      <c r="AD115" s="221">
        <v>1</v>
      </c>
      <c r="AE115" s="221"/>
      <c r="AF115" s="48">
        <f t="shared" si="68"/>
        <v>-121.57894736842218</v>
      </c>
      <c r="AG115" s="125">
        <f t="shared" si="69"/>
        <v>0.91894736842105185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353</v>
      </c>
      <c r="E116" s="83"/>
      <c r="F116" s="343">
        <v>54.09</v>
      </c>
      <c r="G116" s="229">
        <v>1844</v>
      </c>
      <c r="H116" s="45">
        <f t="shared" si="83"/>
        <v>99741.96</v>
      </c>
      <c r="I116" s="435"/>
      <c r="J116" s="46">
        <v>19</v>
      </c>
      <c r="K116" s="44">
        <v>1440</v>
      </c>
      <c r="L116" s="47">
        <f t="shared" si="86"/>
        <v>75.78947368421052</v>
      </c>
      <c r="M116" s="424">
        <v>19</v>
      </c>
      <c r="N116" s="44">
        <f t="shared" si="84"/>
        <v>1317.1428571428567</v>
      </c>
      <c r="O116" s="47">
        <f t="shared" si="85"/>
        <v>69.323308270676662</v>
      </c>
      <c r="P116" s="48">
        <f t="shared" si="80"/>
        <v>0</v>
      </c>
      <c r="Q116" s="49">
        <f t="shared" si="81"/>
        <v>-6.466165413533858</v>
      </c>
      <c r="R116" s="425">
        <f t="shared" si="82"/>
        <v>0.91468253968253932</v>
      </c>
      <c r="S116" s="495"/>
      <c r="T116" s="226">
        <v>0.83541666666666659</v>
      </c>
      <c r="U116" s="226">
        <v>0.89374999999999993</v>
      </c>
      <c r="V116" s="227">
        <v>22</v>
      </c>
      <c r="W116" s="418">
        <f t="shared" si="78"/>
        <v>84.000000000000028</v>
      </c>
      <c r="X116" s="216">
        <v>0.82500000000000007</v>
      </c>
      <c r="Y116" s="216">
        <v>0.83472222222222225</v>
      </c>
      <c r="Z116" s="217"/>
      <c r="AA116" s="217"/>
      <c r="AB116" s="447"/>
      <c r="AC116" s="447"/>
      <c r="AD116" s="221"/>
      <c r="AE116" s="221"/>
      <c r="AF116" s="48">
        <f t="shared" si="68"/>
        <v>-122.85714285714334</v>
      </c>
      <c r="AG116" s="125">
        <f t="shared" si="69"/>
        <v>0.91468253968253932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329</v>
      </c>
      <c r="E117" s="83"/>
      <c r="F117" s="343">
        <v>54.5</v>
      </c>
      <c r="G117" s="229">
        <v>1577</v>
      </c>
      <c r="H117" s="45">
        <f t="shared" si="83"/>
        <v>85946.5</v>
      </c>
      <c r="I117" s="435"/>
      <c r="J117" s="46">
        <v>21</v>
      </c>
      <c r="K117" s="44">
        <v>1440</v>
      </c>
      <c r="L117" s="47">
        <f t="shared" si="86"/>
        <v>68.571428571428569</v>
      </c>
      <c r="M117" s="424">
        <v>21</v>
      </c>
      <c r="N117" s="44">
        <f t="shared" si="84"/>
        <v>1153.9024390243897</v>
      </c>
      <c r="O117" s="47">
        <f t="shared" si="85"/>
        <v>54.947735191637605</v>
      </c>
      <c r="P117" s="48">
        <f t="shared" si="80"/>
        <v>0</v>
      </c>
      <c r="Q117" s="49">
        <f t="shared" si="81"/>
        <v>-13.623693379790964</v>
      </c>
      <c r="R117" s="425">
        <f t="shared" si="82"/>
        <v>0.80132113821138173</v>
      </c>
      <c r="S117" s="495"/>
      <c r="T117" s="226">
        <v>0.89930555555555547</v>
      </c>
      <c r="U117" s="226">
        <v>0.95624999999999993</v>
      </c>
      <c r="V117" s="227">
        <v>8</v>
      </c>
      <c r="W117" s="418">
        <f t="shared" si="78"/>
        <v>82.000000000000028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8"/>
        <v>-286.09756097561035</v>
      </c>
      <c r="AG117" s="125">
        <f t="shared" si="69"/>
        <v>0.80132113821138173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83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8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8"/>
        <v>0</v>
      </c>
      <c r="AG118" s="125" t="e">
        <f t="shared" si="69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83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8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8"/>
        <v>0</v>
      </c>
      <c r="AG119" s="125" t="e">
        <f t="shared" si="69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8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8"/>
        <v>0</v>
      </c>
      <c r="AG120" s="125" t="e">
        <f t="shared" si="69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17.888888888888889</v>
      </c>
      <c r="K121" s="202">
        <v>1455.1111111111111</v>
      </c>
      <c r="L121" s="203">
        <f t="shared" ref="L121:O121" si="87">AVERAGE(L109:L120)</f>
        <v>81.996240601503757</v>
      </c>
      <c r="M121" s="202">
        <f t="shared" si="87"/>
        <v>18</v>
      </c>
      <c r="N121" s="202">
        <f t="shared" si="87"/>
        <v>1281.4272009778269</v>
      </c>
      <c r="O121" s="203">
        <f t="shared" si="87"/>
        <v>71.836096763608893</v>
      </c>
      <c r="P121" s="48">
        <f t="shared" ref="P121:P130" si="88">M121-J121</f>
        <v>0.11111111111111072</v>
      </c>
      <c r="Q121" s="49">
        <f t="shared" ref="Q121:Q130" si="89">O121-L121</f>
        <v>-10.160143837894864</v>
      </c>
      <c r="R121" s="172">
        <f t="shared" ref="R121:R130" si="90">O121/L121</f>
        <v>0.87609012604282088</v>
      </c>
      <c r="S121" s="473"/>
      <c r="T121" s="50"/>
      <c r="U121" s="50"/>
      <c r="V121" s="44"/>
      <c r="W121" s="418">
        <f t="shared" si="78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2</v>
      </c>
      <c r="AE121" s="107">
        <f>SUM(AE109:AE120)</f>
        <v>0</v>
      </c>
      <c r="AF121" s="48">
        <f>N121-K121</f>
        <v>-173.68391013328414</v>
      </c>
      <c r="AG121" s="125">
        <f>N121/K121</f>
        <v>0.88063873005501248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968</v>
      </c>
      <c r="H122" s="45">
        <f t="shared" ref="H122:H132" si="91">F122*G122</f>
        <v>61874.560000000005</v>
      </c>
      <c r="I122" s="421"/>
      <c r="J122" s="46">
        <v>19</v>
      </c>
      <c r="K122" s="44">
        <v>1440</v>
      </c>
      <c r="L122" s="47">
        <f t="shared" ref="L122:L130" si="92">K122/J122</f>
        <v>75.78947368421052</v>
      </c>
      <c r="M122" s="419">
        <v>19</v>
      </c>
      <c r="N122" s="174">
        <f t="shared" ref="N122:N130" si="93">G122/W122*60</f>
        <v>1290.6666666666667</v>
      </c>
      <c r="O122" s="237">
        <f t="shared" ref="O122:O130" si="94">N122/M122</f>
        <v>67.929824561403507</v>
      </c>
      <c r="P122" s="108">
        <f t="shared" si="88"/>
        <v>0</v>
      </c>
      <c r="Q122" s="182">
        <f t="shared" si="89"/>
        <v>-7.8596491228070136</v>
      </c>
      <c r="R122" s="109">
        <f t="shared" si="90"/>
        <v>0.89629629629629637</v>
      </c>
      <c r="S122" s="459">
        <f>R134</f>
        <v>0.89965777586526685</v>
      </c>
      <c r="T122" s="50">
        <v>0.5</v>
      </c>
      <c r="U122" s="50">
        <v>0.53125</v>
      </c>
      <c r="V122" s="227">
        <v>5</v>
      </c>
      <c r="W122" s="418">
        <f t="shared" si="78"/>
        <v>45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8"/>
        <v>-149.33333333333326</v>
      </c>
      <c r="AG122" s="425">
        <f t="shared" si="69"/>
        <v>0.89629629629629637</v>
      </c>
      <c r="AH122" s="473">
        <f>AG134</f>
        <v>0.9007313561324799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1767</v>
      </c>
      <c r="H123" s="45">
        <f t="shared" si="91"/>
        <v>103669.89</v>
      </c>
      <c r="I123" s="435"/>
      <c r="J123" s="46">
        <v>19</v>
      </c>
      <c r="K123" s="44">
        <v>1440</v>
      </c>
      <c r="L123" s="47">
        <f t="shared" si="92"/>
        <v>75.78947368421052</v>
      </c>
      <c r="M123" s="424">
        <v>19</v>
      </c>
      <c r="N123" s="57">
        <f t="shared" si="93"/>
        <v>1342.0253164556955</v>
      </c>
      <c r="O123" s="86">
        <f t="shared" si="94"/>
        <v>70.63291139240502</v>
      </c>
      <c r="P123" s="54">
        <f t="shared" si="88"/>
        <v>0</v>
      </c>
      <c r="Q123" s="88">
        <f t="shared" si="89"/>
        <v>-5.1565622918054999</v>
      </c>
      <c r="R123" s="428">
        <f t="shared" si="90"/>
        <v>0.93196202531645522</v>
      </c>
      <c r="S123" s="459"/>
      <c r="T123" s="50">
        <v>0.53611111111111109</v>
      </c>
      <c r="U123" s="50">
        <v>0.59097222222222223</v>
      </c>
      <c r="V123" s="227">
        <v>7</v>
      </c>
      <c r="W123" s="418">
        <f t="shared" si="78"/>
        <v>79.000000000000043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8"/>
        <v>-97.974683544304526</v>
      </c>
      <c r="AG123" s="425">
        <f t="shared" si="69"/>
        <v>0.93196202531645522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1756</v>
      </c>
      <c r="H124" s="45">
        <f t="shared" si="91"/>
        <v>104517.12000000001</v>
      </c>
      <c r="I124" s="238"/>
      <c r="J124" s="46">
        <v>21</v>
      </c>
      <c r="K124" s="44">
        <v>1385</v>
      </c>
      <c r="L124" s="47">
        <f t="shared" si="92"/>
        <v>65.952380952380949</v>
      </c>
      <c r="M124" s="419">
        <v>21</v>
      </c>
      <c r="N124" s="174">
        <f t="shared" si="93"/>
        <v>1300.7407407407404</v>
      </c>
      <c r="O124" s="237">
        <f t="shared" si="94"/>
        <v>61.940035273368593</v>
      </c>
      <c r="P124" s="108">
        <f t="shared" si="88"/>
        <v>0</v>
      </c>
      <c r="Q124" s="182">
        <f t="shared" si="89"/>
        <v>-4.0123456790123555</v>
      </c>
      <c r="R124" s="109">
        <f t="shared" si="90"/>
        <v>0.93916298970450585</v>
      </c>
      <c r="S124" s="497"/>
      <c r="T124" s="50">
        <v>0.60624999999999996</v>
      </c>
      <c r="U124" s="50">
        <v>0.66249999999999998</v>
      </c>
      <c r="V124" s="227">
        <v>22</v>
      </c>
      <c r="W124" s="418">
        <f t="shared" si="78"/>
        <v>81.000000000000028</v>
      </c>
      <c r="X124" s="188">
        <v>0.59583333333333333</v>
      </c>
      <c r="Y124" s="188">
        <v>0.60555555555555551</v>
      </c>
      <c r="Z124" s="54"/>
      <c r="AA124" s="54"/>
      <c r="AB124" s="447"/>
      <c r="AC124" s="447"/>
      <c r="AD124" s="435">
        <v>1</v>
      </c>
      <c r="AE124" s="435"/>
      <c r="AF124" s="108">
        <f t="shared" si="68"/>
        <v>-84.259259259259579</v>
      </c>
      <c r="AG124" s="109">
        <f t="shared" si="69"/>
        <v>0.93916298970450574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1184</v>
      </c>
      <c r="H125" s="45">
        <f t="shared" si="91"/>
        <v>67239.360000000001</v>
      </c>
      <c r="I125" s="421"/>
      <c r="J125" s="46">
        <v>18</v>
      </c>
      <c r="K125" s="44">
        <v>1636</v>
      </c>
      <c r="L125" s="47">
        <f t="shared" si="92"/>
        <v>90.888888888888886</v>
      </c>
      <c r="M125" s="419">
        <v>18</v>
      </c>
      <c r="N125" s="174">
        <f t="shared" si="93"/>
        <v>1420.8000000000004</v>
      </c>
      <c r="O125" s="237">
        <f t="shared" si="94"/>
        <v>78.933333333333351</v>
      </c>
      <c r="P125" s="108">
        <f t="shared" si="88"/>
        <v>0</v>
      </c>
      <c r="Q125" s="182">
        <f t="shared" si="89"/>
        <v>-11.955555555555534</v>
      </c>
      <c r="R125" s="109">
        <f t="shared" si="90"/>
        <v>0.86845965770171174</v>
      </c>
      <c r="S125" s="497"/>
      <c r="T125" s="50">
        <v>0.70277777777777772</v>
      </c>
      <c r="U125" s="50">
        <v>0.73749999999999993</v>
      </c>
      <c r="V125" s="227">
        <v>5</v>
      </c>
      <c r="W125" s="418">
        <f t="shared" si="78"/>
        <v>49.999999999999986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8"/>
        <v>-215.19999999999959</v>
      </c>
      <c r="AG125" s="425">
        <f t="shared" si="69"/>
        <v>0.86845965770171174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938</v>
      </c>
      <c r="H126" s="45">
        <f t="shared" si="91"/>
        <v>53344.06</v>
      </c>
      <c r="I126" s="435"/>
      <c r="J126" s="46">
        <v>18</v>
      </c>
      <c r="K126" s="44">
        <v>1636</v>
      </c>
      <c r="L126" s="47">
        <f t="shared" si="92"/>
        <v>90.888888888888886</v>
      </c>
      <c r="M126" s="424">
        <v>18</v>
      </c>
      <c r="N126" s="57">
        <f t="shared" si="93"/>
        <v>1443.0769230769222</v>
      </c>
      <c r="O126" s="86">
        <f t="shared" si="94"/>
        <v>80.170940170940128</v>
      </c>
      <c r="P126" s="54">
        <f t="shared" si="88"/>
        <v>0</v>
      </c>
      <c r="Q126" s="88">
        <f t="shared" si="89"/>
        <v>-10.717948717948758</v>
      </c>
      <c r="R126" s="428">
        <f t="shared" si="90"/>
        <v>0.88207635884897451</v>
      </c>
      <c r="S126" s="497"/>
      <c r="T126" s="50">
        <v>0.74305555555555547</v>
      </c>
      <c r="U126" s="50">
        <v>0.77013888888888882</v>
      </c>
      <c r="V126" s="227">
        <v>8</v>
      </c>
      <c r="W126" s="418">
        <f t="shared" si="78"/>
        <v>39.000000000000021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8"/>
        <v>-192.92307692307782</v>
      </c>
      <c r="AG126" s="109">
        <f t="shared" si="69"/>
        <v>0.8820763588489744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1232</v>
      </c>
      <c r="H127" s="45">
        <f t="shared" si="91"/>
        <v>58643.200000000004</v>
      </c>
      <c r="I127" s="221"/>
      <c r="J127" s="46">
        <v>19</v>
      </c>
      <c r="K127" s="44">
        <v>1440</v>
      </c>
      <c r="L127" s="47">
        <f t="shared" si="92"/>
        <v>75.78947368421052</v>
      </c>
      <c r="M127" s="419">
        <v>19</v>
      </c>
      <c r="N127" s="57">
        <f t="shared" si="93"/>
        <v>1296.8421052631588</v>
      </c>
      <c r="O127" s="86">
        <f t="shared" si="94"/>
        <v>68.254847645429408</v>
      </c>
      <c r="P127" s="54">
        <f t="shared" si="88"/>
        <v>0</v>
      </c>
      <c r="Q127" s="88">
        <f t="shared" si="89"/>
        <v>-7.5346260387811128</v>
      </c>
      <c r="R127" s="428">
        <f t="shared" si="90"/>
        <v>0.90058479532163804</v>
      </c>
      <c r="S127" s="497"/>
      <c r="T127" s="50">
        <v>0.77499999999999991</v>
      </c>
      <c r="U127" s="50">
        <v>0.81458333333333321</v>
      </c>
      <c r="V127" s="421">
        <v>7</v>
      </c>
      <c r="W127" s="418">
        <f t="shared" si="78"/>
        <v>56.999999999999957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8"/>
        <v>-143.15789473684117</v>
      </c>
      <c r="AG127" s="109">
        <f t="shared" si="69"/>
        <v>0.90058479532163804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1113</v>
      </c>
      <c r="H128" s="45">
        <f t="shared" si="91"/>
        <v>56395.71</v>
      </c>
      <c r="I128" s="435"/>
      <c r="J128" s="46">
        <v>18</v>
      </c>
      <c r="K128" s="44">
        <v>1500</v>
      </c>
      <c r="L128" s="47">
        <f t="shared" si="92"/>
        <v>83.333333333333329</v>
      </c>
      <c r="M128" s="87">
        <v>18</v>
      </c>
      <c r="N128" s="57">
        <f t="shared" si="93"/>
        <v>1362.8571428571433</v>
      </c>
      <c r="O128" s="86">
        <f t="shared" si="94"/>
        <v>75.714285714285737</v>
      </c>
      <c r="P128" s="54">
        <f t="shared" si="88"/>
        <v>0</v>
      </c>
      <c r="Q128" s="88">
        <f t="shared" si="89"/>
        <v>-7.619047619047592</v>
      </c>
      <c r="R128" s="428">
        <f t="shared" si="90"/>
        <v>0.90857142857142892</v>
      </c>
      <c r="S128" s="497"/>
      <c r="T128" s="50">
        <v>0.82986111111111094</v>
      </c>
      <c r="U128" s="50">
        <v>0.86388888888888871</v>
      </c>
      <c r="V128" s="421">
        <v>22</v>
      </c>
      <c r="W128" s="418">
        <f t="shared" si="78"/>
        <v>48.999999999999986</v>
      </c>
      <c r="X128" s="64">
        <v>0.81944444444444453</v>
      </c>
      <c r="Y128" s="64">
        <v>0.82916666666666661</v>
      </c>
      <c r="Z128" s="54"/>
      <c r="AA128" s="54"/>
      <c r="AB128" s="447"/>
      <c r="AC128" s="447"/>
      <c r="AD128" s="435"/>
      <c r="AE128" s="435"/>
      <c r="AF128" s="48">
        <f t="shared" si="68"/>
        <v>-137.14285714285666</v>
      </c>
      <c r="AG128" s="425">
        <f t="shared" si="69"/>
        <v>0.90857142857142892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841</v>
      </c>
      <c r="H129" s="45">
        <f t="shared" si="91"/>
        <v>48920.97</v>
      </c>
      <c r="I129" s="435"/>
      <c r="J129" s="46">
        <v>16</v>
      </c>
      <c r="K129" s="44">
        <v>1636</v>
      </c>
      <c r="L129" s="47">
        <f t="shared" si="92"/>
        <v>102.25</v>
      </c>
      <c r="M129" s="87">
        <v>16</v>
      </c>
      <c r="N129" s="57">
        <f t="shared" si="93"/>
        <v>1441.7142857142842</v>
      </c>
      <c r="O129" s="86">
        <f t="shared" si="94"/>
        <v>90.107142857142762</v>
      </c>
      <c r="P129" s="54">
        <f t="shared" si="88"/>
        <v>0</v>
      </c>
      <c r="Q129" s="88">
        <f t="shared" si="89"/>
        <v>-12.142857142857238</v>
      </c>
      <c r="R129" s="428">
        <f t="shared" si="90"/>
        <v>0.88124345092560163</v>
      </c>
      <c r="S129" s="497"/>
      <c r="T129" s="50">
        <v>0.8687499999999998</v>
      </c>
      <c r="U129" s="50">
        <v>0.89305555555555538</v>
      </c>
      <c r="V129" s="421">
        <v>7</v>
      </c>
      <c r="W129" s="418">
        <f t="shared" si="78"/>
        <v>35.000000000000036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8"/>
        <v>-194.28571428571581</v>
      </c>
      <c r="AG129" s="109">
        <f t="shared" si="69"/>
        <v>0.88124345092560163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1178</v>
      </c>
      <c r="H130" s="45">
        <f t="shared" si="91"/>
        <v>67499.399999999994</v>
      </c>
      <c r="I130" s="435"/>
      <c r="J130" s="46">
        <v>19</v>
      </c>
      <c r="K130" s="44">
        <v>1440</v>
      </c>
      <c r="L130" s="47">
        <f t="shared" si="92"/>
        <v>75.78947368421052</v>
      </c>
      <c r="M130" s="424">
        <v>19</v>
      </c>
      <c r="N130" s="57">
        <f t="shared" si="93"/>
        <v>1308.8888888888896</v>
      </c>
      <c r="O130" s="86">
        <f t="shared" si="94"/>
        <v>68.888888888888928</v>
      </c>
      <c r="P130" s="54">
        <f t="shared" si="88"/>
        <v>0</v>
      </c>
      <c r="Q130" s="88">
        <f t="shared" si="89"/>
        <v>-6.900584795321592</v>
      </c>
      <c r="R130" s="428">
        <f t="shared" si="90"/>
        <v>0.90895061728395121</v>
      </c>
      <c r="S130" s="497"/>
      <c r="T130" s="50">
        <v>0.89861111111111092</v>
      </c>
      <c r="U130" s="50">
        <v>0.93611111111111089</v>
      </c>
      <c r="V130" s="421">
        <v>8</v>
      </c>
      <c r="W130" s="418">
        <f t="shared" si="78"/>
        <v>53.999999999999972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8"/>
        <v>-131.1111111111104</v>
      </c>
      <c r="AG130" s="109">
        <f t="shared" si="69"/>
        <v>0.9089506172839511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91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8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8"/>
        <v>0</v>
      </c>
      <c r="AG131" s="425" t="e">
        <f t="shared" si="69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91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8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8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f t="shared" ref="L134:O134" si="95">AVERAGE(L122:L133)</f>
        <v>81.830154088926022</v>
      </c>
      <c r="M134" s="242">
        <f t="shared" si="95"/>
        <v>18.555555555555557</v>
      </c>
      <c r="N134" s="242">
        <f t="shared" si="95"/>
        <v>1356.4013410737223</v>
      </c>
      <c r="O134" s="243">
        <f t="shared" si="95"/>
        <v>73.619134426355259</v>
      </c>
      <c r="P134" s="51">
        <f t="shared" ref="P134:P142" si="96">M134-J134</f>
        <v>0</v>
      </c>
      <c r="Q134" s="139">
        <f t="shared" ref="Q134:Q142" si="97">O134-L134</f>
        <v>-8.211019662570763</v>
      </c>
      <c r="R134" s="244">
        <f t="shared" ref="R134:R142" si="98">O134/L134</f>
        <v>0.89965777586526685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8"/>
        <v>-149.48754781516664</v>
      </c>
      <c r="AG134" s="425">
        <f t="shared" si="69"/>
        <v>0.9007313561324799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1761</v>
      </c>
      <c r="H135" s="245">
        <f t="shared" ref="H135:H146" si="99">F135*G135</f>
        <v>95252.49</v>
      </c>
      <c r="I135" s="435"/>
      <c r="J135" s="46">
        <v>16</v>
      </c>
      <c r="K135" s="57">
        <v>1500</v>
      </c>
      <c r="L135" s="86">
        <f t="shared" ref="L135:L142" si="100">K135/J135</f>
        <v>93.75</v>
      </c>
      <c r="M135" s="228">
        <v>16</v>
      </c>
      <c r="N135" s="57">
        <f t="shared" ref="N135:N142" si="101">G135/W135*60</f>
        <v>1354.6153846153838</v>
      </c>
      <c r="O135" s="115">
        <f t="shared" ref="O135:O142" si="102">N135/M135</f>
        <v>84.66346153846149</v>
      </c>
      <c r="P135" s="54">
        <f t="shared" si="96"/>
        <v>0</v>
      </c>
      <c r="Q135" s="88">
        <f t="shared" si="97"/>
        <v>-9.0865384615385096</v>
      </c>
      <c r="R135" s="428">
        <f t="shared" si="98"/>
        <v>0.90307692307692256</v>
      </c>
      <c r="S135" s="495">
        <f>R147</f>
        <v>0.89754404564411061</v>
      </c>
      <c r="T135" s="246">
        <v>0.5</v>
      </c>
      <c r="U135" s="50">
        <v>0.5541666666666667</v>
      </c>
      <c r="V135" s="142">
        <v>5</v>
      </c>
      <c r="W135" s="247">
        <f t="shared" ref="W135:W147" si="103">(U135-T135)*24*60</f>
        <v>78.000000000000043</v>
      </c>
      <c r="X135" s="53"/>
      <c r="Y135" s="53"/>
      <c r="Z135" s="54"/>
      <c r="AA135" s="54"/>
      <c r="AB135" s="447"/>
      <c r="AC135" s="447"/>
      <c r="AD135" s="435">
        <v>1</v>
      </c>
      <c r="AE135" s="435"/>
      <c r="AF135" s="116">
        <f t="shared" si="68"/>
        <v>-145.38461538461615</v>
      </c>
      <c r="AG135" s="120">
        <f t="shared" si="69"/>
        <v>0.90307692307692256</v>
      </c>
      <c r="AH135" s="468">
        <f>AG147</f>
        <v>0.90645423252689195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1355.2</v>
      </c>
      <c r="H136" s="84">
        <f t="shared" si="99"/>
        <v>78242.472000000009</v>
      </c>
      <c r="I136" s="435"/>
      <c r="J136" s="46">
        <v>16</v>
      </c>
      <c r="K136" s="57">
        <v>1565</v>
      </c>
      <c r="L136" s="86">
        <f t="shared" si="100"/>
        <v>97.8125</v>
      </c>
      <c r="M136" s="424">
        <v>16</v>
      </c>
      <c r="N136" s="57">
        <f t="shared" si="101"/>
        <v>1355.2000000000012</v>
      </c>
      <c r="O136" s="86">
        <f t="shared" si="102"/>
        <v>84.700000000000074</v>
      </c>
      <c r="P136" s="54">
        <f t="shared" si="96"/>
        <v>0</v>
      </c>
      <c r="Q136" s="88">
        <f t="shared" si="97"/>
        <v>-13.112499999999926</v>
      </c>
      <c r="R136" s="428">
        <f t="shared" si="98"/>
        <v>0.86594249201278028</v>
      </c>
      <c r="S136" s="495"/>
      <c r="T136" s="246">
        <v>0.55902777777777779</v>
      </c>
      <c r="U136" s="50">
        <v>0.60069444444444442</v>
      </c>
      <c r="V136" s="142">
        <v>7</v>
      </c>
      <c r="W136" s="247">
        <f t="shared" si="103"/>
        <v>59.999999999999943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8"/>
        <v>-209.79999999999882</v>
      </c>
      <c r="AG136" s="125">
        <f t="shared" si="69"/>
        <v>0.86594249201278028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1424</v>
      </c>
      <c r="H137" s="84">
        <f t="shared" si="99"/>
        <v>75856.48000000001</v>
      </c>
      <c r="I137" s="221"/>
      <c r="J137" s="46">
        <v>16</v>
      </c>
      <c r="K137" s="44">
        <v>1500</v>
      </c>
      <c r="L137" s="47">
        <f t="shared" si="100"/>
        <v>93.75</v>
      </c>
      <c r="M137" s="87">
        <v>16</v>
      </c>
      <c r="N137" s="57">
        <f t="shared" si="101"/>
        <v>1400.6557377049194</v>
      </c>
      <c r="O137" s="86">
        <f t="shared" si="102"/>
        <v>87.540983606557461</v>
      </c>
      <c r="P137" s="54">
        <f t="shared" si="96"/>
        <v>0</v>
      </c>
      <c r="Q137" s="88">
        <f t="shared" si="97"/>
        <v>-6.2090163934425391</v>
      </c>
      <c r="R137" s="428">
        <f t="shared" si="98"/>
        <v>0.93377049180327953</v>
      </c>
      <c r="S137" s="495"/>
      <c r="T137" s="50">
        <v>0.61597222222222214</v>
      </c>
      <c r="U137" s="50">
        <v>0.65833333333333321</v>
      </c>
      <c r="V137" s="249">
        <v>22</v>
      </c>
      <c r="W137" s="247">
        <f t="shared" si="103"/>
        <v>60.999999999999943</v>
      </c>
      <c r="X137" s="53">
        <v>0.60555555555555551</v>
      </c>
      <c r="Y137" s="53">
        <v>0.61527777777777781</v>
      </c>
      <c r="Z137" s="54"/>
      <c r="AA137" s="54"/>
      <c r="AB137" s="447"/>
      <c r="AC137" s="447"/>
      <c r="AD137" s="435"/>
      <c r="AE137" s="435"/>
      <c r="AF137" s="48">
        <f t="shared" si="68"/>
        <v>-99.344262295080625</v>
      </c>
      <c r="AG137" s="125">
        <f t="shared" si="69"/>
        <v>0.93377049180327953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1360</v>
      </c>
      <c r="H138" s="84">
        <f t="shared" si="99"/>
        <v>69332.800000000003</v>
      </c>
      <c r="I138" s="435"/>
      <c r="J138" s="87">
        <v>20</v>
      </c>
      <c r="K138" s="57">
        <v>1440</v>
      </c>
      <c r="L138" s="86">
        <f t="shared" si="100"/>
        <v>72</v>
      </c>
      <c r="M138" s="228">
        <v>20</v>
      </c>
      <c r="N138" s="57">
        <f t="shared" si="101"/>
        <v>1316.1290322580658</v>
      </c>
      <c r="O138" s="86">
        <f t="shared" si="102"/>
        <v>65.806451612903288</v>
      </c>
      <c r="P138" s="54">
        <f t="shared" si="96"/>
        <v>0</v>
      </c>
      <c r="Q138" s="88">
        <f t="shared" si="97"/>
        <v>-6.1935483870967118</v>
      </c>
      <c r="R138" s="434">
        <f t="shared" si="98"/>
        <v>0.91397849462365677</v>
      </c>
      <c r="S138" s="495"/>
      <c r="T138" s="50">
        <v>0.70833333333333337</v>
      </c>
      <c r="U138" s="50">
        <v>0.75138888888888888</v>
      </c>
      <c r="V138" s="249">
        <v>5</v>
      </c>
      <c r="W138" s="247">
        <f t="shared" si="103"/>
        <v>61.999999999999943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8"/>
        <v>-123.87096774193424</v>
      </c>
      <c r="AG138" s="125">
        <f t="shared" si="69"/>
        <v>0.91397849462365677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906</v>
      </c>
      <c r="H139" s="84">
        <f t="shared" si="99"/>
        <v>45907.020000000004</v>
      </c>
      <c r="I139" s="435"/>
      <c r="J139" s="46">
        <v>17</v>
      </c>
      <c r="K139" s="44">
        <v>1500</v>
      </c>
      <c r="L139" s="47">
        <f t="shared" si="100"/>
        <v>88.235294117647058</v>
      </c>
      <c r="M139" s="228">
        <v>17</v>
      </c>
      <c r="N139" s="57">
        <f t="shared" si="101"/>
        <v>1358.9999999999995</v>
      </c>
      <c r="O139" s="86">
        <f t="shared" si="102"/>
        <v>79.941176470588204</v>
      </c>
      <c r="P139" s="54">
        <f t="shared" si="96"/>
        <v>0</v>
      </c>
      <c r="Q139" s="88">
        <f t="shared" si="97"/>
        <v>-8.2941176470588545</v>
      </c>
      <c r="R139" s="428">
        <f t="shared" si="98"/>
        <v>0.90599999999999969</v>
      </c>
      <c r="S139" s="495"/>
      <c r="T139" s="50">
        <v>0.75624999999999998</v>
      </c>
      <c r="U139" s="50">
        <v>0.78402777777777777</v>
      </c>
      <c r="V139" s="250">
        <v>7</v>
      </c>
      <c r="W139" s="247">
        <f t="shared" si="103"/>
        <v>40.000000000000014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8"/>
        <v>-141.00000000000045</v>
      </c>
      <c r="AG139" s="125">
        <f t="shared" si="69"/>
        <v>0.90599999999999969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1534</v>
      </c>
      <c r="H140" s="84">
        <f t="shared" si="99"/>
        <v>78111.28</v>
      </c>
      <c r="I140" s="435"/>
      <c r="J140" s="87">
        <v>19</v>
      </c>
      <c r="K140" s="57">
        <v>1440</v>
      </c>
      <c r="L140" s="86">
        <f t="shared" si="100"/>
        <v>75.78947368421052</v>
      </c>
      <c r="M140" s="228">
        <v>19</v>
      </c>
      <c r="N140" s="57">
        <f t="shared" si="101"/>
        <v>1296.3380281690127</v>
      </c>
      <c r="O140" s="86">
        <f t="shared" si="102"/>
        <v>68.228317272053303</v>
      </c>
      <c r="P140" s="54">
        <f t="shared" si="96"/>
        <v>0</v>
      </c>
      <c r="Q140" s="88">
        <f t="shared" si="97"/>
        <v>-7.5611564121572172</v>
      </c>
      <c r="R140" s="428">
        <f t="shared" si="98"/>
        <v>0.90023474178403673</v>
      </c>
      <c r="S140" s="502"/>
      <c r="T140" s="63">
        <v>0.8</v>
      </c>
      <c r="U140" s="252">
        <v>0.84930555555555565</v>
      </c>
      <c r="V140" s="253">
        <v>23</v>
      </c>
      <c r="W140" s="247">
        <f t="shared" si="103"/>
        <v>71.000000000000071</v>
      </c>
      <c r="X140" s="53">
        <v>0.78819444444444453</v>
      </c>
      <c r="Y140" s="53">
        <v>0.79861111111111116</v>
      </c>
      <c r="Z140" s="54"/>
      <c r="AA140" s="54"/>
      <c r="AB140" s="447"/>
      <c r="AC140" s="447"/>
      <c r="AD140" s="435"/>
      <c r="AE140" s="435"/>
      <c r="AF140" s="48">
        <f t="shared" si="68"/>
        <v>-143.66197183098734</v>
      </c>
      <c r="AG140" s="125">
        <f t="shared" si="69"/>
        <v>0.90023474178403662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286</v>
      </c>
      <c r="E141" s="254"/>
      <c r="F141" s="343">
        <v>50.67</v>
      </c>
      <c r="G141" s="57">
        <v>619</v>
      </c>
      <c r="H141" s="84">
        <f t="shared" si="99"/>
        <v>31364.73</v>
      </c>
      <c r="I141" s="435"/>
      <c r="J141" s="46">
        <v>17</v>
      </c>
      <c r="K141" s="44">
        <v>1440</v>
      </c>
      <c r="L141" s="47">
        <f t="shared" si="100"/>
        <v>84.705882352941174</v>
      </c>
      <c r="M141" s="228">
        <v>17</v>
      </c>
      <c r="N141" s="57">
        <f t="shared" si="101"/>
        <v>1326.4285714285684</v>
      </c>
      <c r="O141" s="86">
        <f t="shared" si="102"/>
        <v>78.025210084033432</v>
      </c>
      <c r="P141" s="54">
        <f t="shared" si="96"/>
        <v>0</v>
      </c>
      <c r="Q141" s="88">
        <f t="shared" si="97"/>
        <v>-6.6806722689077418</v>
      </c>
      <c r="R141" s="428">
        <f t="shared" si="98"/>
        <v>0.92113095238095022</v>
      </c>
      <c r="S141" s="502"/>
      <c r="T141" s="63">
        <v>0.85416666666666674</v>
      </c>
      <c r="U141" s="252">
        <v>0.87361111111111123</v>
      </c>
      <c r="V141" s="55">
        <v>7</v>
      </c>
      <c r="W141" s="247">
        <f t="shared" si="103"/>
        <v>28.00000000000006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8"/>
        <v>-113.57142857143162</v>
      </c>
      <c r="AG141" s="125">
        <f t="shared" si="69"/>
        <v>0.92113095238095022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287</v>
      </c>
      <c r="E142" s="254"/>
      <c r="F142" s="343">
        <v>50.49</v>
      </c>
      <c r="G142" s="57">
        <v>961</v>
      </c>
      <c r="H142" s="84">
        <f t="shared" si="99"/>
        <v>48520.89</v>
      </c>
      <c r="I142" s="435"/>
      <c r="J142" s="87">
        <v>14</v>
      </c>
      <c r="K142" s="57">
        <v>1440</v>
      </c>
      <c r="L142" s="86">
        <f t="shared" si="100"/>
        <v>102.85714285714286</v>
      </c>
      <c r="M142" s="228">
        <v>15</v>
      </c>
      <c r="N142" s="57">
        <f t="shared" si="101"/>
        <v>1310.4545454545455</v>
      </c>
      <c r="O142" s="86">
        <f t="shared" si="102"/>
        <v>87.36363636363636</v>
      </c>
      <c r="P142" s="54">
        <f t="shared" si="96"/>
        <v>1</v>
      </c>
      <c r="Q142" s="88">
        <f t="shared" si="97"/>
        <v>-15.493506493506501</v>
      </c>
      <c r="R142" s="428">
        <f t="shared" si="98"/>
        <v>0.84936868686868683</v>
      </c>
      <c r="S142" s="502"/>
      <c r="T142" s="63">
        <v>0.87916666666666676</v>
      </c>
      <c r="U142" s="252">
        <v>0.90972222222222232</v>
      </c>
      <c r="V142" s="55">
        <v>8</v>
      </c>
      <c r="W142" s="247">
        <f t="shared" si="103"/>
        <v>44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8"/>
        <v>-129.5454545454545</v>
      </c>
      <c r="AG142" s="125">
        <f t="shared" si="69"/>
        <v>0.91003787878787878</v>
      </c>
      <c r="AH142" s="468"/>
    </row>
    <row r="143" spans="1:34" ht="19.149999999999999" customHeight="1">
      <c r="A143" s="500"/>
      <c r="B143" s="421">
        <v>0</v>
      </c>
      <c r="C143" s="255"/>
      <c r="D143" s="82"/>
      <c r="E143" s="83"/>
      <c r="F143" s="343" t="s">
        <v>109</v>
      </c>
      <c r="G143" s="57"/>
      <c r="H143" s="84">
        <f t="shared" si="99"/>
        <v>0</v>
      </c>
      <c r="I143" s="435"/>
      <c r="J143" s="87"/>
      <c r="K143" s="57"/>
      <c r="L143" s="86"/>
      <c r="M143" s="228"/>
      <c r="N143" s="57"/>
      <c r="O143" s="86"/>
      <c r="P143" s="54"/>
      <c r="Q143" s="88"/>
      <c r="R143" s="428"/>
      <c r="S143" s="502"/>
      <c r="T143" s="63"/>
      <c r="U143" s="252"/>
      <c r="V143" s="55"/>
      <c r="W143" s="247">
        <f t="shared" si="103"/>
        <v>0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8"/>
        <v>0</v>
      </c>
      <c r="AG143" s="125" t="e">
        <f t="shared" si="69"/>
        <v>#DIV/0!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103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8"/>
        <v>0</v>
      </c>
      <c r="AG144" s="125" t="e">
        <f t="shared" si="69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103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8"/>
        <v>0</v>
      </c>
      <c r="AG145" s="125" t="e">
        <f t="shared" si="69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9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103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16.875</v>
      </c>
      <c r="K147" s="101">
        <v>1478.125</v>
      </c>
      <c r="L147" s="104">
        <f t="shared" ref="L147:O147" si="104">AVERAGE(L135:L146)</f>
        <v>88.612536626492712</v>
      </c>
      <c r="M147" s="242">
        <f t="shared" si="104"/>
        <v>17</v>
      </c>
      <c r="N147" s="242">
        <f t="shared" si="104"/>
        <v>1339.8526624538122</v>
      </c>
      <c r="O147" s="243">
        <f t="shared" si="104"/>
        <v>79.533654618529198</v>
      </c>
      <c r="P147" s="51">
        <f t="shared" ref="P147:P154" si="105">M147-J147</f>
        <v>0.125</v>
      </c>
      <c r="Q147" s="139">
        <f t="shared" ref="Q147:Q154" si="106">O147-L147</f>
        <v>-9.0788820079635144</v>
      </c>
      <c r="R147" s="258">
        <f t="shared" ref="R147:R154" si="107">O147/L147</f>
        <v>0.89754404564411061</v>
      </c>
      <c r="S147" s="503"/>
      <c r="T147" s="63"/>
      <c r="U147" s="63"/>
      <c r="V147" s="55"/>
      <c r="W147" s="418">
        <f t="shared" si="103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8"/>
        <v>-138.27233754618783</v>
      </c>
      <c r="AG147" s="259">
        <f t="shared" si="69"/>
        <v>0.90645423252689195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2046.8</v>
      </c>
      <c r="H148" s="84">
        <f t="shared" ref="H148:H172" si="108">F148*G148</f>
        <v>75567.856</v>
      </c>
      <c r="I148" s="260">
        <v>1</v>
      </c>
      <c r="J148" s="87">
        <v>12</v>
      </c>
      <c r="K148" s="57">
        <v>2000</v>
      </c>
      <c r="L148" s="86">
        <f t="shared" ref="L148:L154" si="109">K148/J148</f>
        <v>166.66666666666666</v>
      </c>
      <c r="M148" s="228">
        <v>12</v>
      </c>
      <c r="N148" s="44">
        <f t="shared" ref="N148:N154" si="110">G148/W148*60</f>
        <v>1516.1481481481489</v>
      </c>
      <c r="O148" s="47">
        <f t="shared" ref="O148:O154" si="111">N148/M148</f>
        <v>126.34567901234574</v>
      </c>
      <c r="P148" s="48">
        <f t="shared" si="105"/>
        <v>0</v>
      </c>
      <c r="Q148" s="49">
        <f t="shared" si="106"/>
        <v>-40.320987654320916</v>
      </c>
      <c r="R148" s="425">
        <f t="shared" si="107"/>
        <v>0.75807407407407446</v>
      </c>
      <c r="S148" s="506">
        <f>R160</f>
        <v>0.87116198590157823</v>
      </c>
      <c r="T148" s="246">
        <v>0.45833333333333331</v>
      </c>
      <c r="U148" s="50">
        <v>0.51458333333333328</v>
      </c>
      <c r="V148" s="421">
        <v>5</v>
      </c>
      <c r="W148" s="418">
        <f>(U148-T148)*24*60</f>
        <v>80.999999999999957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8"/>
        <v>-483.85185185185105</v>
      </c>
      <c r="AG148" s="125">
        <f t="shared" si="69"/>
        <v>0.75807407407407446</v>
      </c>
      <c r="AH148" s="468">
        <f>AG160</f>
        <v>0.84529825203752385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1034</v>
      </c>
      <c r="H149" s="84">
        <f t="shared" si="108"/>
        <v>27401</v>
      </c>
      <c r="I149" s="260">
        <v>1</v>
      </c>
      <c r="J149" s="87">
        <v>12</v>
      </c>
      <c r="K149" s="57">
        <v>2000</v>
      </c>
      <c r="L149" s="86">
        <f t="shared" si="109"/>
        <v>166.66666666666666</v>
      </c>
      <c r="M149" s="228">
        <v>12</v>
      </c>
      <c r="N149" s="44">
        <f t="shared" si="110"/>
        <v>1513.1707317073167</v>
      </c>
      <c r="O149" s="47">
        <f t="shared" si="111"/>
        <v>126.09756097560972</v>
      </c>
      <c r="P149" s="48">
        <f t="shared" si="105"/>
        <v>0</v>
      </c>
      <c r="Q149" s="49">
        <f t="shared" si="106"/>
        <v>-40.569105691056933</v>
      </c>
      <c r="R149" s="425">
        <f t="shared" si="107"/>
        <v>0.75658536585365843</v>
      </c>
      <c r="S149" s="507"/>
      <c r="T149" s="246">
        <v>0.51805555555555549</v>
      </c>
      <c r="U149" s="50">
        <v>0.54652777777777772</v>
      </c>
      <c r="V149" s="421">
        <v>5</v>
      </c>
      <c r="W149" s="418">
        <f t="shared" ref="W149:W159" si="112">(U149-T149)*24*60</f>
        <v>41.000000000000014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8"/>
        <v>-486.82926829268331</v>
      </c>
      <c r="AG149" s="125">
        <f t="shared" si="69"/>
        <v>0.75658536585365832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172</v>
      </c>
      <c r="H150" s="84">
        <f t="shared" si="108"/>
        <v>9547.7199999999993</v>
      </c>
      <c r="I150" s="260"/>
      <c r="J150" s="87">
        <v>12</v>
      </c>
      <c r="K150" s="57">
        <v>1500</v>
      </c>
      <c r="L150" s="86">
        <f t="shared" si="109"/>
        <v>125</v>
      </c>
      <c r="M150" s="228">
        <v>12</v>
      </c>
      <c r="N150" s="44">
        <f t="shared" si="110"/>
        <v>1290.0000000000048</v>
      </c>
      <c r="O150" s="47">
        <f t="shared" si="111"/>
        <v>107.5000000000004</v>
      </c>
      <c r="P150" s="48">
        <f t="shared" si="105"/>
        <v>0</v>
      </c>
      <c r="Q150" s="49">
        <f t="shared" si="106"/>
        <v>-17.499999999999602</v>
      </c>
      <c r="R150" s="425">
        <f t="shared" si="107"/>
        <v>0.86000000000000321</v>
      </c>
      <c r="S150" s="507"/>
      <c r="T150" s="246">
        <v>0.70833333333333337</v>
      </c>
      <c r="U150" s="50">
        <v>0.71388888888888891</v>
      </c>
      <c r="V150" s="421">
        <v>5</v>
      </c>
      <c r="W150" s="418">
        <f t="shared" si="112"/>
        <v>7.9999999999999716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8"/>
        <v>-209.99999999999523</v>
      </c>
      <c r="AG150" s="125">
        <f t="shared" si="69"/>
        <v>0.86000000000000321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1203</v>
      </c>
      <c r="H151" s="84">
        <f t="shared" si="108"/>
        <v>34369.71</v>
      </c>
      <c r="I151" s="260"/>
      <c r="J151" s="87">
        <v>12</v>
      </c>
      <c r="K151" s="57">
        <v>1500</v>
      </c>
      <c r="L151" s="86">
        <f t="shared" si="109"/>
        <v>125</v>
      </c>
      <c r="M151" s="228">
        <v>12</v>
      </c>
      <c r="N151" s="44">
        <f t="shared" si="110"/>
        <v>1443.6000000000004</v>
      </c>
      <c r="O151" s="47">
        <f t="shared" si="111"/>
        <v>120.30000000000003</v>
      </c>
      <c r="P151" s="48">
        <f t="shared" si="105"/>
        <v>0</v>
      </c>
      <c r="Q151" s="49">
        <f t="shared" si="106"/>
        <v>-4.6999999999999744</v>
      </c>
      <c r="R151" s="425">
        <f t="shared" si="107"/>
        <v>0.96240000000000026</v>
      </c>
      <c r="S151" s="507"/>
      <c r="T151" s="246">
        <v>0.71736111111111112</v>
      </c>
      <c r="U151" s="50">
        <v>0.75208333333333333</v>
      </c>
      <c r="V151" s="421">
        <v>5</v>
      </c>
      <c r="W151" s="418">
        <f t="shared" si="112"/>
        <v>49.999999999999986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8"/>
        <v>-56.399999999999636</v>
      </c>
      <c r="AG151" s="125">
        <f t="shared" si="69"/>
        <v>0.96240000000000026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214</v>
      </c>
      <c r="H152" s="84">
        <f t="shared" si="108"/>
        <v>4369.88</v>
      </c>
      <c r="I152" s="260"/>
      <c r="J152" s="87">
        <v>12</v>
      </c>
      <c r="K152" s="57">
        <v>1500</v>
      </c>
      <c r="L152" s="86">
        <f t="shared" si="109"/>
        <v>125</v>
      </c>
      <c r="M152" s="228">
        <v>12</v>
      </c>
      <c r="N152" s="44">
        <f t="shared" si="110"/>
        <v>1070.0000000000039</v>
      </c>
      <c r="O152" s="47">
        <f t="shared" si="111"/>
        <v>89.166666666666984</v>
      </c>
      <c r="P152" s="48">
        <f t="shared" si="105"/>
        <v>0</v>
      </c>
      <c r="Q152" s="49">
        <f t="shared" si="106"/>
        <v>-35.833333333333016</v>
      </c>
      <c r="R152" s="425">
        <f t="shared" si="107"/>
        <v>0.71333333333333582</v>
      </c>
      <c r="S152" s="507"/>
      <c r="T152" s="261">
        <v>0.75555555555555554</v>
      </c>
      <c r="U152" s="63">
        <v>0.76388888888888884</v>
      </c>
      <c r="V152" s="422">
        <v>5</v>
      </c>
      <c r="W152" s="418">
        <f t="shared" si="112"/>
        <v>11.999999999999957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8"/>
        <v>-429.99999999999613</v>
      </c>
      <c r="AG152" s="125">
        <f t="shared" si="69"/>
        <v>0.71333333333333593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707</v>
      </c>
      <c r="H153" s="84">
        <f t="shared" si="108"/>
        <v>13376.44</v>
      </c>
      <c r="I153" s="260"/>
      <c r="J153" s="87">
        <v>5</v>
      </c>
      <c r="K153" s="57">
        <v>2200</v>
      </c>
      <c r="L153" s="86">
        <f t="shared" si="109"/>
        <v>440</v>
      </c>
      <c r="M153" s="199">
        <v>5</v>
      </c>
      <c r="N153" s="44">
        <f t="shared" si="110"/>
        <v>2020.000000000007</v>
      </c>
      <c r="O153" s="47">
        <f t="shared" si="111"/>
        <v>404.00000000000142</v>
      </c>
      <c r="P153" s="48">
        <f t="shared" si="105"/>
        <v>0</v>
      </c>
      <c r="Q153" s="49">
        <f t="shared" si="106"/>
        <v>-35.999999999998579</v>
      </c>
      <c r="R153" s="425">
        <f t="shared" si="107"/>
        <v>0.91818181818182143</v>
      </c>
      <c r="S153" s="507"/>
      <c r="T153" s="261">
        <v>0.76736111111111105</v>
      </c>
      <c r="U153" s="63">
        <v>0.78194444444444433</v>
      </c>
      <c r="V153" s="422">
        <v>5</v>
      </c>
      <c r="W153" s="418">
        <f t="shared" si="112"/>
        <v>20.999999999999925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8"/>
        <v>-179.99999999999295</v>
      </c>
      <c r="AG153" s="125">
        <f t="shared" si="69"/>
        <v>0.91818181818182143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718</v>
      </c>
      <c r="H154" s="84">
        <f t="shared" si="108"/>
        <v>12715.78</v>
      </c>
      <c r="I154" s="260"/>
      <c r="J154" s="87">
        <v>5</v>
      </c>
      <c r="K154" s="57">
        <v>2200</v>
      </c>
      <c r="L154" s="86">
        <f t="shared" si="109"/>
        <v>440</v>
      </c>
      <c r="M154" s="199">
        <v>5</v>
      </c>
      <c r="N154" s="44">
        <f t="shared" si="110"/>
        <v>2051.4285714285788</v>
      </c>
      <c r="O154" s="47">
        <f t="shared" si="111"/>
        <v>410.28571428571576</v>
      </c>
      <c r="P154" s="48">
        <f t="shared" si="105"/>
        <v>0</v>
      </c>
      <c r="Q154" s="49">
        <f t="shared" si="106"/>
        <v>-29.714285714284244</v>
      </c>
      <c r="R154" s="425">
        <f t="shared" si="107"/>
        <v>0.93246753246753578</v>
      </c>
      <c r="S154" s="507"/>
      <c r="T154" s="261">
        <v>0.78541666666666654</v>
      </c>
      <c r="U154" s="63">
        <v>0.79999999999999982</v>
      </c>
      <c r="V154" s="422">
        <v>5</v>
      </c>
      <c r="W154" s="418">
        <f t="shared" si="112"/>
        <v>20.999999999999925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8"/>
        <v>-148.57142857142117</v>
      </c>
      <c r="AG154" s="125">
        <f t="shared" si="69"/>
        <v>0.93246753246753589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108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12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8"/>
        <v>0</v>
      </c>
      <c r="AG155" s="125" t="e">
        <f t="shared" si="69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108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12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108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12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108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12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108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12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f t="shared" ref="L160:O160" si="113">AVERAGE(L148:L159)</f>
        <v>226.9047619047619</v>
      </c>
      <c r="M160" s="269">
        <f t="shared" si="113"/>
        <v>10</v>
      </c>
      <c r="N160" s="269">
        <f t="shared" si="113"/>
        <v>1557.7639216120083</v>
      </c>
      <c r="O160" s="270">
        <f t="shared" si="113"/>
        <v>197.67080299147716</v>
      </c>
      <c r="P160" s="65">
        <f t="shared" ref="P160:P163" si="114">M160-J160</f>
        <v>0</v>
      </c>
      <c r="Q160" s="74">
        <f t="shared" ref="Q160:Q163" si="115">O160-L160</f>
        <v>-29.233958913284738</v>
      </c>
      <c r="R160" s="271">
        <f>O160/L160</f>
        <v>0.87116198590157823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8"/>
        <v>-285.0932212451346</v>
      </c>
      <c r="AG160" s="129">
        <f t="shared" si="69"/>
        <v>0.84529825203752385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1886</v>
      </c>
      <c r="H161" s="84">
        <f t="shared" ref="H161:H170" si="116">F161*G161</f>
        <v>66632.37999999999</v>
      </c>
      <c r="I161" s="435"/>
      <c r="J161" s="87">
        <v>12</v>
      </c>
      <c r="K161" s="57">
        <v>2118</v>
      </c>
      <c r="L161" s="86">
        <f t="shared" ref="L161:L163" si="117">K161/J161</f>
        <v>176.5</v>
      </c>
      <c r="M161" s="87">
        <v>12</v>
      </c>
      <c r="N161" s="57">
        <f t="shared" ref="N161:N166" si="118">G161/W161*60</f>
        <v>2020.7142857142858</v>
      </c>
      <c r="O161" s="86">
        <f t="shared" ref="O161:O166" si="119">N161/M161</f>
        <v>168.39285714285714</v>
      </c>
      <c r="P161" s="54">
        <f t="shared" si="114"/>
        <v>0</v>
      </c>
      <c r="Q161" s="88">
        <f t="shared" si="115"/>
        <v>-8.1071428571428612</v>
      </c>
      <c r="R161" s="428">
        <f t="shared" ref="R161:R163" si="120">O161/L161</f>
        <v>0.9540671792796438</v>
      </c>
      <c r="S161" s="468">
        <f>R173</f>
        <v>0.92339146133986905</v>
      </c>
      <c r="T161" s="89">
        <v>0.16666666666666666</v>
      </c>
      <c r="U161" s="89">
        <v>0.20555555555555555</v>
      </c>
      <c r="V161" s="435">
        <v>5</v>
      </c>
      <c r="W161" s="90">
        <f t="shared" ref="W161:W172" si="121">(U161-T161)*24*60</f>
        <v>56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8"/>
        <v>-97.285714285714221</v>
      </c>
      <c r="AG161" s="428">
        <f t="shared" si="69"/>
        <v>0.95406717927964391</v>
      </c>
      <c r="AH161" s="468">
        <f>AG173</f>
        <v>0.92774403593399535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2018.9</v>
      </c>
      <c r="H162" s="84">
        <f t="shared" si="116"/>
        <v>69106.947</v>
      </c>
      <c r="I162" s="435"/>
      <c r="J162" s="87">
        <v>13</v>
      </c>
      <c r="K162" s="57">
        <v>2250</v>
      </c>
      <c r="L162" s="86">
        <f t="shared" si="117"/>
        <v>173.07692307692307</v>
      </c>
      <c r="M162" s="87">
        <v>13</v>
      </c>
      <c r="N162" s="57">
        <f t="shared" si="118"/>
        <v>2163.1071428571427</v>
      </c>
      <c r="O162" s="86">
        <f t="shared" si="119"/>
        <v>166.39285714285714</v>
      </c>
      <c r="P162" s="54">
        <f t="shared" si="114"/>
        <v>0</v>
      </c>
      <c r="Q162" s="88">
        <f t="shared" si="115"/>
        <v>-6.6840659340659272</v>
      </c>
      <c r="R162" s="428">
        <f t="shared" si="120"/>
        <v>0.96138095238095245</v>
      </c>
      <c r="S162" s="468"/>
      <c r="T162" s="89">
        <v>0.21041666666666667</v>
      </c>
      <c r="U162" s="89">
        <v>0.24930555555555556</v>
      </c>
      <c r="V162" s="435">
        <v>7</v>
      </c>
      <c r="W162" s="90">
        <f t="shared" si="121"/>
        <v>56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8"/>
        <v>-86.892857142857338</v>
      </c>
      <c r="AG162" s="428">
        <f t="shared" si="69"/>
        <v>0.96138095238095234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2613</v>
      </c>
      <c r="H163" s="84">
        <f t="shared" si="116"/>
        <v>93623.79</v>
      </c>
      <c r="I163" s="435"/>
      <c r="J163" s="87">
        <v>11</v>
      </c>
      <c r="K163" s="57">
        <v>2250</v>
      </c>
      <c r="L163" s="86">
        <f t="shared" si="117"/>
        <v>204.54545454545453</v>
      </c>
      <c r="M163" s="87">
        <v>11</v>
      </c>
      <c r="N163" s="57">
        <f t="shared" si="118"/>
        <v>2147.6712328767126</v>
      </c>
      <c r="O163" s="86">
        <f t="shared" si="119"/>
        <v>195.2428393524284</v>
      </c>
      <c r="P163" s="54">
        <f t="shared" si="114"/>
        <v>0</v>
      </c>
      <c r="Q163" s="88">
        <f t="shared" si="115"/>
        <v>-9.3026151930261278</v>
      </c>
      <c r="R163" s="428">
        <f t="shared" si="120"/>
        <v>0.95452054794520558</v>
      </c>
      <c r="S163" s="468"/>
      <c r="T163" s="89">
        <v>0.26458333333333334</v>
      </c>
      <c r="U163" s="89">
        <v>0.31527777777777777</v>
      </c>
      <c r="V163" s="435">
        <v>22</v>
      </c>
      <c r="W163" s="90">
        <f t="shared" si="121"/>
        <v>72.999999999999986</v>
      </c>
      <c r="X163" s="96">
        <v>0.25347222222222221</v>
      </c>
      <c r="Y163" s="96">
        <v>0.2638888888888889</v>
      </c>
      <c r="Z163" s="54"/>
      <c r="AA163" s="54"/>
      <c r="AB163" s="447"/>
      <c r="AC163" s="447"/>
      <c r="AD163" s="435"/>
      <c r="AE163" s="435"/>
      <c r="AF163" s="54">
        <f t="shared" si="68"/>
        <v>-102.32876712328743</v>
      </c>
      <c r="AG163" s="428">
        <f t="shared" si="69"/>
        <v>0.95452054794520558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1860.95</v>
      </c>
      <c r="H164" s="84">
        <f t="shared" si="116"/>
        <v>63700.318499999994</v>
      </c>
      <c r="I164" s="435"/>
      <c r="J164" s="87">
        <v>13</v>
      </c>
      <c r="K164" s="57">
        <v>2250</v>
      </c>
      <c r="L164" s="86">
        <f>K164/J164</f>
        <v>173.07692307692307</v>
      </c>
      <c r="M164" s="87">
        <v>13</v>
      </c>
      <c r="N164" s="57">
        <f t="shared" si="118"/>
        <v>2189.3529411764716</v>
      </c>
      <c r="O164" s="86">
        <f t="shared" si="119"/>
        <v>168.41176470588243</v>
      </c>
      <c r="P164" s="54">
        <f>M164-J164</f>
        <v>0</v>
      </c>
      <c r="Q164" s="88">
        <f>O164-L164</f>
        <v>-4.6651583710406328</v>
      </c>
      <c r="R164" s="428">
        <f>O164/L164</f>
        <v>0.97304575163398743</v>
      </c>
      <c r="S164" s="468"/>
      <c r="T164" s="89">
        <v>0.32013888888888886</v>
      </c>
      <c r="U164" s="89">
        <v>0.35555555555555551</v>
      </c>
      <c r="V164" s="435">
        <v>7</v>
      </c>
      <c r="W164" s="90">
        <f t="shared" si="121"/>
        <v>50.999999999999979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-60.647058823528369</v>
      </c>
      <c r="AG164" s="428">
        <f>N164/K164</f>
        <v>0.97304575163398743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1527.25</v>
      </c>
      <c r="H165" s="84">
        <f t="shared" si="116"/>
        <v>55607.172499999993</v>
      </c>
      <c r="I165" s="435"/>
      <c r="J165" s="87">
        <v>10</v>
      </c>
      <c r="K165" s="57">
        <v>2769</v>
      </c>
      <c r="L165" s="86">
        <f>K165/J165</f>
        <v>276.89999999999998</v>
      </c>
      <c r="M165" s="87">
        <v>10</v>
      </c>
      <c r="N165" s="57">
        <f t="shared" si="118"/>
        <v>2411.4473684210511</v>
      </c>
      <c r="O165" s="86">
        <f t="shared" si="119"/>
        <v>241.14473684210512</v>
      </c>
      <c r="P165" s="54">
        <f t="shared" ref="P165" si="122">M165-J165</f>
        <v>0</v>
      </c>
      <c r="Q165" s="88">
        <f t="shared" ref="Q165" si="123">O165-L165</f>
        <v>-35.755263157894859</v>
      </c>
      <c r="R165" s="428">
        <f t="shared" ref="R165" si="124">O165/L165</f>
        <v>0.87087301134743644</v>
      </c>
      <c r="S165" s="468"/>
      <c r="T165" s="89">
        <v>0.36111111111111105</v>
      </c>
      <c r="U165" s="89">
        <v>0.38749999999999996</v>
      </c>
      <c r="V165" s="435">
        <v>8</v>
      </c>
      <c r="W165" s="90">
        <f t="shared" si="121"/>
        <v>38.000000000000028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-357.55263157894888</v>
      </c>
      <c r="AG165" s="428">
        <f>N165/K165</f>
        <v>0.87087301134743633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4581.75</v>
      </c>
      <c r="H166" s="84">
        <f t="shared" si="116"/>
        <v>166821.51749999999</v>
      </c>
      <c r="I166" s="435"/>
      <c r="J166" s="87">
        <v>10</v>
      </c>
      <c r="K166" s="57">
        <v>2769</v>
      </c>
      <c r="L166" s="86">
        <f t="shared" ref="L166" si="125">K166/J166</f>
        <v>276.89999999999998</v>
      </c>
      <c r="M166" s="87">
        <v>10</v>
      </c>
      <c r="N166" s="57">
        <f t="shared" si="118"/>
        <v>2432.7876106194708</v>
      </c>
      <c r="O166" s="86">
        <f t="shared" si="119"/>
        <v>243.27876106194708</v>
      </c>
      <c r="P166" s="54">
        <f>M166-J166</f>
        <v>0</v>
      </c>
      <c r="Q166" s="88">
        <f>O166-L166</f>
        <v>-33.621238938052898</v>
      </c>
      <c r="R166" s="428">
        <f>O166/L166</f>
        <v>0.87857985215582191</v>
      </c>
      <c r="S166" s="468"/>
      <c r="T166" s="89">
        <v>0.4277777777777777</v>
      </c>
      <c r="U166" s="89">
        <v>0.50624999999999987</v>
      </c>
      <c r="V166" s="435">
        <v>5</v>
      </c>
      <c r="W166" s="90">
        <f t="shared" si="121"/>
        <v>112.99999999999991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-336.2123893805292</v>
      </c>
      <c r="AG166" s="428">
        <f>N166/K166</f>
        <v>0.87857985215582191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16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21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8"/>
        <v>0</v>
      </c>
      <c r="AG167" s="428" t="e">
        <f t="shared" si="69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16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21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8"/>
        <v>0</v>
      </c>
      <c r="AG168" s="428" t="e">
        <f t="shared" si="69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16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21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8"/>
        <v>0</v>
      </c>
      <c r="AG169" s="428" t="e">
        <f t="shared" si="69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16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21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8"/>
        <v>0</v>
      </c>
      <c r="AG170" s="428" t="e">
        <f t="shared" si="69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108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21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108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21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11.5</v>
      </c>
      <c r="K173" s="101">
        <v>2401</v>
      </c>
      <c r="L173" s="104">
        <f t="shared" ref="L173:O173" si="126">AVERAGE(L161:L172)</f>
        <v>213.49988344988344</v>
      </c>
      <c r="M173" s="101">
        <f t="shared" si="126"/>
        <v>11.5</v>
      </c>
      <c r="N173" s="101">
        <f t="shared" si="126"/>
        <v>2227.5134302775227</v>
      </c>
      <c r="O173" s="104">
        <f t="shared" si="126"/>
        <v>197.14396937467959</v>
      </c>
      <c r="P173" s="54">
        <f>M173-J173</f>
        <v>0</v>
      </c>
      <c r="Q173" s="88">
        <f>O173-L173</f>
        <v>-16.355914075203856</v>
      </c>
      <c r="R173" s="105">
        <f>O173/L173</f>
        <v>0.92339146133986905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8"/>
        <v>-173.48656972247727</v>
      </c>
      <c r="AG173" s="428">
        <f t="shared" si="69"/>
        <v>0.92774403593399535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 xr:uid="{00000000-0002-0000-2F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368</v>
      </c>
      <c r="E3" s="583"/>
      <c r="F3" s="572" t="s">
        <v>3</v>
      </c>
      <c r="G3" s="533"/>
      <c r="H3" s="584">
        <v>214804</v>
      </c>
      <c r="I3" s="585"/>
      <c r="J3" s="572" t="s">
        <v>4</v>
      </c>
      <c r="K3" s="533"/>
      <c r="L3" s="577">
        <v>7137509.6193401087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383.41718599567793</v>
      </c>
      <c r="G6" s="574"/>
      <c r="H6" s="552">
        <f>AVERAGE(D13:P13,Q13)</f>
        <v>147.51272085035103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9</v>
      </c>
      <c r="Q6" s="541">
        <v>6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328.56729655159728</v>
      </c>
      <c r="G7" s="545"/>
      <c r="H7" s="546">
        <f>AVERAGE(D14:P14,Q14)</f>
        <v>133.77851523118179</v>
      </c>
      <c r="I7" s="547"/>
      <c r="J7" s="546">
        <f>AVERAGE(D31:E31,G31:H31)</f>
        <v>699.60485511220759</v>
      </c>
      <c r="K7" s="547"/>
      <c r="L7" s="548">
        <f>AVERAGE(K31:M31)</f>
        <v>742.86486463272252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0.89821344825682503</v>
      </c>
      <c r="G8" s="551"/>
      <c r="H8" s="550">
        <f>AVERAGE(D15:O15,P15:Q15)</f>
        <v>0.89990869376152394</v>
      </c>
      <c r="I8" s="551"/>
      <c r="J8" s="550">
        <f>AVERAGE(D32:E32,G32:H32)</f>
        <v>0.94688612132239525</v>
      </c>
      <c r="K8" s="551"/>
      <c r="L8" s="550">
        <f>AVERAGE(K32:M32)</f>
        <v>0.82540540514746963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116.06677273248481</v>
      </c>
      <c r="F13" s="19">
        <v>122.80213137886732</v>
      </c>
      <c r="G13" s="19">
        <v>314.44047619047615</v>
      </c>
      <c r="H13" s="19">
        <v>228.57142857142858</v>
      </c>
      <c r="I13" s="19">
        <v>87.578895768833846</v>
      </c>
      <c r="J13" s="19">
        <v>116.20741506945068</v>
      </c>
      <c r="K13" s="19">
        <v>96.906432748538023</v>
      </c>
      <c r="L13" s="19">
        <v>81.482612781954884</v>
      </c>
      <c r="M13" s="19">
        <v>81.830154088926022</v>
      </c>
      <c r="N13" s="19">
        <v>87.878613287420237</v>
      </c>
      <c r="O13" s="19">
        <v>226.9047619047619</v>
      </c>
      <c r="P13" s="19">
        <v>213.49988344988344</v>
      </c>
      <c r="Q13" s="21">
        <v>150</v>
      </c>
    </row>
    <row r="14" spans="2:17" ht="39.950000000000003" customHeight="1">
      <c r="B14" s="525"/>
      <c r="C14" s="14" t="s">
        <v>42</v>
      </c>
      <c r="D14" s="19">
        <v>130.15331346226475</v>
      </c>
      <c r="E14" s="19">
        <v>99.958162716329369</v>
      </c>
      <c r="F14" s="19">
        <v>107.47201063907582</v>
      </c>
      <c r="G14" s="19">
        <v>286.6940200652607</v>
      </c>
      <c r="H14" s="19">
        <v>220.42561517012078</v>
      </c>
      <c r="I14" s="19">
        <v>77.437184918283975</v>
      </c>
      <c r="J14" s="19">
        <v>103.07679657756293</v>
      </c>
      <c r="K14" s="19">
        <v>81.736106211246508</v>
      </c>
      <c r="L14" s="19">
        <v>72.959150034888609</v>
      </c>
      <c r="M14" s="19">
        <v>72.373907207464924</v>
      </c>
      <c r="N14" s="19">
        <v>78.289301087907887</v>
      </c>
      <c r="O14" s="19">
        <v>198.59302941956054</v>
      </c>
      <c r="P14" s="19">
        <v>196.15132279728559</v>
      </c>
      <c r="Q14" s="9">
        <v>147.57929292929305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0.92301741102762624</v>
      </c>
      <c r="E15" s="10">
        <f t="shared" si="0"/>
        <v>0.86121256207163455</v>
      </c>
      <c r="F15" s="10">
        <f t="shared" si="0"/>
        <v>0.87516404994229913</v>
      </c>
      <c r="G15" s="10">
        <f t="shared" si="0"/>
        <v>0.91175927329276885</v>
      </c>
      <c r="H15" s="10">
        <f t="shared" si="0"/>
        <v>0.96436206636927835</v>
      </c>
      <c r="I15" s="10">
        <f t="shared" si="0"/>
        <v>0.88419914682049539</v>
      </c>
      <c r="J15" s="10">
        <f t="shared" si="0"/>
        <v>0.88700705127947033</v>
      </c>
      <c r="K15" s="10">
        <f t="shared" si="0"/>
        <v>0.84345387496971524</v>
      </c>
      <c r="L15" s="10">
        <f t="shared" si="0"/>
        <v>0.89539531863227295</v>
      </c>
      <c r="M15" s="10">
        <f t="shared" si="0"/>
        <v>0.8844405587800207</v>
      </c>
      <c r="N15" s="10">
        <f t="shared" si="0"/>
        <v>0.89088002369644748</v>
      </c>
      <c r="O15" s="10">
        <f t="shared" si="0"/>
        <v>0.87522636260456899</v>
      </c>
      <c r="P15" s="362">
        <f t="shared" si="0"/>
        <v>0.91874206031278594</v>
      </c>
      <c r="Q15" s="11">
        <f t="shared" si="0"/>
        <v>0.98386195286195366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0.54166666666666663</v>
      </c>
      <c r="M16" s="12">
        <v>0.54166666666666663</v>
      </c>
      <c r="N16" s="12">
        <v>0.54166666666666663</v>
      </c>
      <c r="O16" s="22">
        <v>0.45833333333333331</v>
      </c>
      <c r="P16" s="12">
        <v>0.16666666666666666</v>
      </c>
      <c r="Q16" s="363">
        <v>0.40972222222222227</v>
      </c>
    </row>
    <row r="17" spans="2:23" ht="22.9" customHeight="1">
      <c r="B17" s="528"/>
      <c r="C17" s="360" t="s">
        <v>46</v>
      </c>
      <c r="D17" s="12">
        <v>0.61041666666666661</v>
      </c>
      <c r="E17" s="12">
        <v>0.57291666666666663</v>
      </c>
      <c r="F17" s="12">
        <v>0.48055555555555546</v>
      </c>
      <c r="G17" s="12">
        <v>0.60277777777777775</v>
      </c>
      <c r="H17" s="12">
        <v>0.57638888888888884</v>
      </c>
      <c r="I17" s="12">
        <v>0.60347222222222208</v>
      </c>
      <c r="J17" s="12">
        <v>0.64930555555555536</v>
      </c>
      <c r="K17" s="12">
        <v>0.67847222222222203</v>
      </c>
      <c r="L17" s="12">
        <v>0.95625000000000004</v>
      </c>
      <c r="M17" s="12">
        <v>0.96666666666666634</v>
      </c>
      <c r="N17" s="12">
        <v>0.91736111111111118</v>
      </c>
      <c r="O17" s="22">
        <v>0.79374999999999984</v>
      </c>
      <c r="P17" s="12">
        <v>0.48680555555555544</v>
      </c>
      <c r="Q17" s="363">
        <v>0.51736111111111105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2</v>
      </c>
      <c r="E20" s="365" t="s">
        <v>49</v>
      </c>
      <c r="F20" s="365" t="s">
        <v>49</v>
      </c>
      <c r="G20" s="365">
        <v>1</v>
      </c>
      <c r="H20" s="365" t="s">
        <v>49</v>
      </c>
      <c r="I20" s="365" t="s">
        <v>49</v>
      </c>
      <c r="J20" s="365">
        <v>2</v>
      </c>
      <c r="K20" s="365">
        <v>1</v>
      </c>
      <c r="L20" s="365" t="s">
        <v>49</v>
      </c>
      <c r="M20" s="365">
        <v>2</v>
      </c>
      <c r="N20" s="365" t="s">
        <v>49</v>
      </c>
      <c r="O20" s="365">
        <v>1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>
        <v>1</v>
      </c>
      <c r="G21" s="365" t="s">
        <v>49</v>
      </c>
      <c r="H21" s="365" t="s">
        <v>49</v>
      </c>
      <c r="I21" s="365">
        <v>1</v>
      </c>
      <c r="J21" s="365" t="s">
        <v>49</v>
      </c>
      <c r="K21" s="365">
        <v>1</v>
      </c>
      <c r="L21" s="365">
        <v>2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18.166666666666668</v>
      </c>
      <c r="E22" s="367">
        <v>17.333333333333332</v>
      </c>
      <c r="F22" s="367">
        <v>17.428571428571427</v>
      </c>
      <c r="G22" s="367">
        <v>6.125</v>
      </c>
      <c r="H22" s="367">
        <v>6.6</v>
      </c>
      <c r="I22" s="367">
        <v>17.399999999999999</v>
      </c>
      <c r="J22" s="367">
        <v>15.714285714285714</v>
      </c>
      <c r="K22" s="367">
        <v>18.428571428571427</v>
      </c>
      <c r="L22" s="367">
        <v>17.625</v>
      </c>
      <c r="M22" s="367">
        <v>18.555555555555557</v>
      </c>
      <c r="N22" s="367">
        <v>17.142857142857142</v>
      </c>
      <c r="O22" s="367">
        <v>9.8571428571428577</v>
      </c>
      <c r="P22" s="367">
        <v>11.5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173.57539682539681</v>
      </c>
      <c r="E31" s="8">
        <v>812.51328736622861</v>
      </c>
      <c r="F31" s="8">
        <v>0</v>
      </c>
      <c r="G31" s="8">
        <v>873.00420168067114</v>
      </c>
      <c r="H31" s="376">
        <v>939.32653457653373</v>
      </c>
      <c r="I31" s="375">
        <v>0</v>
      </c>
      <c r="J31" s="8">
        <v>0</v>
      </c>
      <c r="K31" s="8">
        <v>598.26388888889028</v>
      </c>
      <c r="L31" s="8">
        <v>761.25417439703176</v>
      </c>
      <c r="M31" s="376">
        <v>869.07653061224573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0.78897907647907639</v>
      </c>
      <c r="E32" s="10">
        <f t="shared" si="1"/>
        <v>0.98486459074694377</v>
      </c>
      <c r="F32" s="10">
        <f t="shared" si="1"/>
        <v>0</v>
      </c>
      <c r="G32" s="10">
        <f t="shared" si="1"/>
        <v>0.97000466853407907</v>
      </c>
      <c r="H32" s="10">
        <f t="shared" si="1"/>
        <v>1.0436961495294819</v>
      </c>
      <c r="I32" s="375">
        <f t="shared" si="1"/>
        <v>0</v>
      </c>
      <c r="J32" s="10">
        <f t="shared" si="1"/>
        <v>0</v>
      </c>
      <c r="K32" s="10">
        <f t="shared" si="1"/>
        <v>0.66473765432098919</v>
      </c>
      <c r="L32" s="10">
        <f t="shared" si="1"/>
        <v>0.84583797155225748</v>
      </c>
      <c r="M32" s="11">
        <f t="shared" si="1"/>
        <v>0.96564058956916188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2890.00000000001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6.9444444444444441E-3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0.36805555555555558</v>
      </c>
      <c r="E34" s="12">
        <v>0.35000000000000003</v>
      </c>
      <c r="F34" s="12">
        <v>0</v>
      </c>
      <c r="G34" s="12">
        <v>1067.1428571428548</v>
      </c>
      <c r="H34" s="363">
        <v>0.48958333333333331</v>
      </c>
      <c r="I34" s="23">
        <v>0</v>
      </c>
      <c r="J34" s="12">
        <v>0</v>
      </c>
      <c r="K34" s="12">
        <v>0.80902777777777779</v>
      </c>
      <c r="L34" s="12">
        <v>1.0451388888888888</v>
      </c>
      <c r="M34" s="13">
        <v>0.99305555555555547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30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4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8" tint="0.79998168889431442"/>
    <pageSetUpPr fitToPage="1"/>
  </sheetPr>
  <dimension ref="A1:R126"/>
  <sheetViews>
    <sheetView zoomScale="70" zoomScaleNormal="70" workbookViewId="0">
      <selection activeCell="M7" sqref="M7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69711</v>
      </c>
      <c r="F1" s="278" t="s">
        <v>4</v>
      </c>
      <c r="G1" s="279">
        <f>SUM(H5:H124)</f>
        <v>1337154.9355844159</v>
      </c>
      <c r="H1" s="280" t="s">
        <v>80</v>
      </c>
      <c r="I1" s="281">
        <f>+J16+J64+J24+J38+J51+J81+J100+J91+J57+J124+J111</f>
        <v>43.107142857142854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369</v>
      </c>
      <c r="B2" s="634"/>
      <c r="C2" s="283"/>
      <c r="D2" s="409" t="s">
        <v>84</v>
      </c>
      <c r="E2" s="284">
        <f>AVERAGE(L16,L24,L38,L51,L100,L111,L91)</f>
        <v>498.63720808136816</v>
      </c>
      <c r="F2" s="285" t="s">
        <v>85</v>
      </c>
      <c r="G2" s="286">
        <f>G1/E1</f>
        <v>19.181405166823254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721</v>
      </c>
      <c r="H5" s="291">
        <f t="shared" ref="H5:H15" si="0">F5*G5</f>
        <v>18486.439999999999</v>
      </c>
      <c r="I5" s="412"/>
      <c r="J5" s="292">
        <v>10</v>
      </c>
      <c r="K5" s="293">
        <f>G5/P5*60</f>
        <v>1442.0000000000014</v>
      </c>
      <c r="L5" s="294">
        <f>K5/J5</f>
        <v>144.20000000000013</v>
      </c>
      <c r="M5" s="295">
        <v>0.40972222222222227</v>
      </c>
      <c r="N5" s="295">
        <v>0.43055555555555558</v>
      </c>
      <c r="O5" s="289">
        <v>5</v>
      </c>
      <c r="P5" s="415">
        <f>(N5-M5)*24*60</f>
        <v>29.999999999999972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1801</v>
      </c>
      <c r="H6" s="291">
        <f t="shared" si="0"/>
        <v>53759.850000000006</v>
      </c>
      <c r="I6" s="412"/>
      <c r="J6" s="292">
        <v>12</v>
      </c>
      <c r="K6" s="293">
        <f>G6/P6*60</f>
        <v>1800.9999999999991</v>
      </c>
      <c r="L6" s="294">
        <f>K6/J6</f>
        <v>150.08333333333326</v>
      </c>
      <c r="M6" s="295">
        <v>0.43402777777777773</v>
      </c>
      <c r="N6" s="295">
        <v>0.47569444444444442</v>
      </c>
      <c r="O6" s="289">
        <v>5</v>
      </c>
      <c r="P6" s="415">
        <f>(N6-M6)*24*60</f>
        <v>60.000000000000028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1633</v>
      </c>
      <c r="H7" s="291">
        <f t="shared" si="0"/>
        <v>48206.159999999996</v>
      </c>
      <c r="I7" s="412"/>
      <c r="J7" s="292">
        <v>12</v>
      </c>
      <c r="K7" s="293">
        <f>G7/P7*60</f>
        <v>1781.4545454545491</v>
      </c>
      <c r="L7" s="294">
        <f>K7/J7</f>
        <v>148.45454545454575</v>
      </c>
      <c r="M7" s="295">
        <v>0.47916666666666669</v>
      </c>
      <c r="N7" s="295">
        <v>0.51736111111111105</v>
      </c>
      <c r="O7" s="289">
        <v>5</v>
      </c>
      <c r="P7" s="415">
        <f>(N7-M7)*24*60</f>
        <v>54.999999999999886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0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0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0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0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0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0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0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0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1674.8181818181831</v>
      </c>
      <c r="L16" s="303">
        <f>AVERAGE(L5:L15)</f>
        <v>147.57929292929305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1801</v>
      </c>
      <c r="H17" s="304">
        <f t="shared" ref="H17:H23" si="1">F17*G17</f>
        <v>0</v>
      </c>
      <c r="I17" s="305"/>
      <c r="J17" s="292">
        <v>9</v>
      </c>
      <c r="K17" s="293">
        <f>G17/P17*60</f>
        <v>1543.7142857142867</v>
      </c>
      <c r="L17" s="294">
        <f>K17/J17</f>
        <v>171.52380952380963</v>
      </c>
      <c r="M17" s="295">
        <v>0.17361111111111113</v>
      </c>
      <c r="N17" s="295">
        <v>0.22222222222222221</v>
      </c>
      <c r="O17" s="289">
        <v>10</v>
      </c>
      <c r="P17" s="415">
        <f>(N17-M17)*24*60</f>
        <v>69.999999999999957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1633</v>
      </c>
      <c r="H18" s="291">
        <f t="shared" si="1"/>
        <v>0</v>
      </c>
      <c r="I18" s="412"/>
      <c r="J18" s="292">
        <v>9</v>
      </c>
      <c r="K18" s="293">
        <f>G18/P18*60</f>
        <v>1633.0000000000002</v>
      </c>
      <c r="L18" s="294">
        <f>K18/J18</f>
        <v>181.44444444444446</v>
      </c>
      <c r="M18" s="295">
        <v>0.22569444444444445</v>
      </c>
      <c r="N18" s="295">
        <v>0.2673611111111111</v>
      </c>
      <c r="O18" s="289">
        <v>5</v>
      </c>
      <c r="P18" s="415">
        <f>(N18-M18)*24*60</f>
        <v>59.999999999999986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1560</v>
      </c>
      <c r="H19" s="291">
        <f t="shared" si="1"/>
        <v>30622.799999999999</v>
      </c>
      <c r="I19" s="412"/>
      <c r="J19" s="292">
        <v>15</v>
      </c>
      <c r="K19" s="293">
        <f>G19/P19*60</f>
        <v>2080</v>
      </c>
      <c r="L19" s="294">
        <f>K19/J19</f>
        <v>138.66666666666666</v>
      </c>
      <c r="M19" s="295">
        <v>0.27083333333333331</v>
      </c>
      <c r="N19" s="295">
        <v>0.30208333333333331</v>
      </c>
      <c r="O19" s="289">
        <v>5</v>
      </c>
      <c r="P19" s="415">
        <f>(N19-M19)*24*60</f>
        <v>45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3040</v>
      </c>
      <c r="H20" s="291">
        <f t="shared" si="1"/>
        <v>110808.00000000001</v>
      </c>
      <c r="I20" s="412"/>
      <c r="J20" s="292">
        <v>10</v>
      </c>
      <c r="K20" s="293">
        <f>G20/P20*60</f>
        <v>2026.6666666666647</v>
      </c>
      <c r="L20" s="294">
        <f>K20/J20</f>
        <v>202.66666666666646</v>
      </c>
      <c r="M20" s="295">
        <v>0.30555555555555552</v>
      </c>
      <c r="N20" s="295">
        <v>0.36805555555555558</v>
      </c>
      <c r="O20" s="289">
        <v>5</v>
      </c>
      <c r="P20" s="415">
        <f>(N20-M20)*24*60</f>
        <v>90.000000000000085</v>
      </c>
      <c r="Q20" s="296">
        <v>0.36805555555555558</v>
      </c>
      <c r="R20" s="296">
        <v>0.40972222222222227</v>
      </c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1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1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1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1820.8452380952381</v>
      </c>
      <c r="L24" s="303">
        <f>AVERAGE(L17:L23)</f>
        <v>173.57539682539681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1275</v>
      </c>
      <c r="H25" s="291">
        <f t="shared" ref="H25:H37" si="2">F25*G25</f>
        <v>23625.75</v>
      </c>
      <c r="I25" s="412"/>
      <c r="J25" s="292">
        <v>3</v>
      </c>
      <c r="K25" s="293">
        <f>G25/P25*60</f>
        <v>2732.1428571428592</v>
      </c>
      <c r="L25" s="294">
        <f>K25/J25</f>
        <v>910.71428571428635</v>
      </c>
      <c r="M25" s="295">
        <v>0.18055555555555555</v>
      </c>
      <c r="N25" s="295">
        <v>0.19999999999999998</v>
      </c>
      <c r="O25" s="289">
        <v>20</v>
      </c>
      <c r="P25" s="415">
        <f>(N25-M25)*24*60</f>
        <v>27.999999999999979</v>
      </c>
      <c r="Q25" s="296">
        <v>0.19999999999999998</v>
      </c>
      <c r="R25" s="296">
        <v>0.24166666666666667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581</v>
      </c>
      <c r="H26" s="291">
        <f t="shared" si="2"/>
        <v>8732.43</v>
      </c>
      <c r="I26" s="412"/>
      <c r="J26" s="292">
        <v>4</v>
      </c>
      <c r="K26" s="293">
        <f>G26/P26*60</f>
        <v>2681.538461538471</v>
      </c>
      <c r="L26" s="294">
        <f>K26/J26</f>
        <v>670.38461538461775</v>
      </c>
      <c r="M26" s="295">
        <v>0.2590277777777778</v>
      </c>
      <c r="N26" s="295">
        <v>0.26805555555555555</v>
      </c>
      <c r="O26" s="289">
        <v>25</v>
      </c>
      <c r="P26" s="415">
        <f>(N26-M26)*24*60</f>
        <v>12.999999999999954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2350</v>
      </c>
      <c r="H27" s="291">
        <f t="shared" si="2"/>
        <v>42723</v>
      </c>
      <c r="I27" s="412"/>
      <c r="J27" s="292">
        <v>4</v>
      </c>
      <c r="K27" s="293">
        <f>G27/P27*60</f>
        <v>2764.7058823529383</v>
      </c>
      <c r="L27" s="294">
        <f>K27/J27</f>
        <v>691.17647058823457</v>
      </c>
      <c r="M27" s="295">
        <v>0.28194444444444444</v>
      </c>
      <c r="N27" s="295">
        <v>0.31736111111111115</v>
      </c>
      <c r="O27" s="289">
        <v>20</v>
      </c>
      <c r="P27" s="415">
        <f>(N27-M27)*24*60</f>
        <v>51.000000000000057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1320</v>
      </c>
      <c r="H28" s="291">
        <f t="shared" si="2"/>
        <v>32907.599999999999</v>
      </c>
      <c r="I28" s="412"/>
      <c r="J28" s="292">
        <v>3</v>
      </c>
      <c r="K28" s="293">
        <f>G28/P28*60</f>
        <v>2933.3333333333262</v>
      </c>
      <c r="L28" s="294">
        <f>K28/J28</f>
        <v>977.77777777777544</v>
      </c>
      <c r="M28" s="295">
        <v>0.33124999999999999</v>
      </c>
      <c r="N28" s="295">
        <v>0.35000000000000003</v>
      </c>
      <c r="O28" s="289">
        <v>20</v>
      </c>
      <c r="P28" s="415">
        <f>(N28-M28)*24*60</f>
        <v>27.000000000000064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2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2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2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2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2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2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2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2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2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2777.930133591899</v>
      </c>
      <c r="L38" s="303">
        <f>AVERAGE(L25:L37)</f>
        <v>812.51328736622861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3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3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3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3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3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3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3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3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3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747</v>
      </c>
      <c r="H52" s="291">
        <f t="shared" ref="H52:H63" si="4">F52*G52</f>
        <v>13580.46</v>
      </c>
      <c r="I52" s="412"/>
      <c r="J52" s="292">
        <v>3</v>
      </c>
      <c r="K52" s="293">
        <f t="shared" ref="K52:K58" si="5">G52/P52*60</f>
        <v>3201.4285714285643</v>
      </c>
      <c r="L52" s="294">
        <f t="shared" ref="L52:L58" si="6">K52/J52</f>
        <v>1067.1428571428548</v>
      </c>
      <c r="M52" s="295">
        <v>0.30555555555555552</v>
      </c>
      <c r="N52" s="295">
        <v>0.31527777777777777</v>
      </c>
      <c r="O52" s="293">
        <v>20</v>
      </c>
      <c r="P52" s="415">
        <f t="shared" ref="P52:P58" si="7">(N52-M52)*24*60</f>
        <v>14.00000000000003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356</v>
      </c>
      <c r="H53" s="291">
        <f t="shared" si="4"/>
        <v>8910.68</v>
      </c>
      <c r="I53" s="412"/>
      <c r="J53" s="292">
        <v>4</v>
      </c>
      <c r="K53" s="293">
        <f t="shared" si="5"/>
        <v>3051.4285714285475</v>
      </c>
      <c r="L53" s="294">
        <f t="shared" si="6"/>
        <v>762.85714285713686</v>
      </c>
      <c r="M53" s="295">
        <v>0.32916666666666666</v>
      </c>
      <c r="N53" s="295">
        <v>0.33402777777777781</v>
      </c>
      <c r="O53" s="293">
        <v>20</v>
      </c>
      <c r="P53" s="415">
        <f t="shared" si="7"/>
        <v>7.0000000000000551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549</v>
      </c>
      <c r="H54" s="291">
        <f t="shared" si="4"/>
        <v>13626.18</v>
      </c>
      <c r="I54" s="412"/>
      <c r="J54" s="292">
        <v>4</v>
      </c>
      <c r="K54" s="293">
        <f t="shared" si="5"/>
        <v>2994.5454545454431</v>
      </c>
      <c r="L54" s="294">
        <f t="shared" si="6"/>
        <v>748.63636363636078</v>
      </c>
      <c r="M54" s="295">
        <v>0.34791666666666665</v>
      </c>
      <c r="N54" s="295">
        <v>0.35555555555555557</v>
      </c>
      <c r="O54" s="293">
        <v>20</v>
      </c>
      <c r="P54" s="415">
        <f t="shared" si="7"/>
        <v>11.000000000000041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289</v>
      </c>
      <c r="H55" s="291">
        <f t="shared" si="4"/>
        <v>6855.08</v>
      </c>
      <c r="I55" s="412"/>
      <c r="J55" s="292">
        <v>4</v>
      </c>
      <c r="K55" s="293">
        <f t="shared" si="5"/>
        <v>2890.00000000001</v>
      </c>
      <c r="L55" s="294">
        <f t="shared" si="6"/>
        <v>722.5000000000025</v>
      </c>
      <c r="M55" s="295">
        <v>0.36944444444444446</v>
      </c>
      <c r="N55" s="295">
        <v>0.37361111111111112</v>
      </c>
      <c r="O55" s="293">
        <v>20</v>
      </c>
      <c r="P55" s="415">
        <f t="shared" si="7"/>
        <v>5.9999999999999787</v>
      </c>
      <c r="Q55" s="296">
        <v>0.37361111111111112</v>
      </c>
      <c r="R55" s="296">
        <v>0.4152777777777778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880</v>
      </c>
      <c r="H56" s="291">
        <f t="shared" si="4"/>
        <v>26400</v>
      </c>
      <c r="I56" s="412"/>
      <c r="J56" s="292">
        <v>4</v>
      </c>
      <c r="K56" s="293">
        <f t="shared" si="5"/>
        <v>3105.8823529411725</v>
      </c>
      <c r="L56" s="294">
        <f t="shared" si="6"/>
        <v>776.47058823529312</v>
      </c>
      <c r="M56" s="295">
        <v>0.43263888888888885</v>
      </c>
      <c r="N56" s="295">
        <v>0.44444444444444442</v>
      </c>
      <c r="O56" s="293">
        <v>25</v>
      </c>
      <c r="P56" s="415">
        <f t="shared" si="7"/>
        <v>17.000000000000021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856</v>
      </c>
      <c r="H57" s="291">
        <f t="shared" si="4"/>
        <v>17736.32</v>
      </c>
      <c r="I57" s="412"/>
      <c r="J57" s="292">
        <v>3</v>
      </c>
      <c r="K57" s="293">
        <f t="shared" si="5"/>
        <v>3021.1764705882315</v>
      </c>
      <c r="L57" s="294">
        <f t="shared" si="6"/>
        <v>1007.0588235294105</v>
      </c>
      <c r="M57" s="295">
        <v>0.45833333333333331</v>
      </c>
      <c r="N57" s="295">
        <v>0.47013888888888888</v>
      </c>
      <c r="O57" s="293">
        <v>20</v>
      </c>
      <c r="P57" s="415">
        <f t="shared" si="7"/>
        <v>17.000000000000021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1129</v>
      </c>
      <c r="H58" s="291">
        <f t="shared" si="4"/>
        <v>19272.03</v>
      </c>
      <c r="I58" s="412"/>
      <c r="J58" s="292">
        <v>3</v>
      </c>
      <c r="K58" s="293">
        <f t="shared" si="5"/>
        <v>3079.0909090909199</v>
      </c>
      <c r="L58" s="294">
        <f t="shared" si="6"/>
        <v>1026.3636363636399</v>
      </c>
      <c r="M58" s="295">
        <v>0.48402777777777778</v>
      </c>
      <c r="N58" s="295">
        <v>0.4993055555555555</v>
      </c>
      <c r="O58" s="293">
        <v>20</v>
      </c>
      <c r="P58" s="415">
        <f t="shared" si="7"/>
        <v>21.999999999999922</v>
      </c>
      <c r="Q58" s="296"/>
      <c r="R58" s="296"/>
    </row>
    <row r="59" spans="1:18" ht="15.6" customHeight="1">
      <c r="A59" s="608"/>
      <c r="B59" s="290">
        <v>0</v>
      </c>
      <c r="C59" s="411"/>
      <c r="D59" s="309"/>
      <c r="E59" s="311"/>
      <c r="F59" s="397" t="s">
        <v>109</v>
      </c>
      <c r="G59" s="297"/>
      <c r="H59" s="291">
        <f t="shared" si="4"/>
        <v>0</v>
      </c>
      <c r="I59" s="412"/>
      <c r="J59" s="292"/>
      <c r="K59" s="293"/>
      <c r="L59" s="294"/>
      <c r="M59" s="295"/>
      <c r="N59" s="295"/>
      <c r="O59" s="293"/>
      <c r="P59" s="415"/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4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4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4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4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3049.0789042889842</v>
      </c>
      <c r="L64" s="303">
        <f>AVERAGE(L52:L63)</f>
        <v>873.00420168067114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420</v>
      </c>
      <c r="H65" s="291">
        <f t="shared" ref="H65:H74" si="8">F65*G65</f>
        <v>9358.363636363636</v>
      </c>
      <c r="I65" s="412"/>
      <c r="J65" s="292">
        <v>4</v>
      </c>
      <c r="K65" s="293">
        <f t="shared" ref="K65:K71" si="9">G65/P65*60</f>
        <v>3149.9999999999959</v>
      </c>
      <c r="L65" s="294">
        <f t="shared" ref="L65:L71" si="10">K65/J65</f>
        <v>787.49999999999898</v>
      </c>
      <c r="M65" s="295">
        <v>0.18055555555555555</v>
      </c>
      <c r="N65" s="295">
        <v>0.18611111111111112</v>
      </c>
      <c r="O65" s="293">
        <v>20</v>
      </c>
      <c r="P65" s="415">
        <f t="shared" ref="P65:P71" si="11">(N65-M65)*24*60</f>
        <v>8.0000000000000107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2363</v>
      </c>
      <c r="H66" s="291">
        <f t="shared" si="8"/>
        <v>33152.89</v>
      </c>
      <c r="I66" s="412"/>
      <c r="J66" s="292">
        <v>3</v>
      </c>
      <c r="K66" s="293">
        <f t="shared" si="9"/>
        <v>3150.666666666667</v>
      </c>
      <c r="L66" s="294">
        <f t="shared" si="10"/>
        <v>1050.2222222222224</v>
      </c>
      <c r="M66" s="295">
        <v>0.19999999999999998</v>
      </c>
      <c r="N66" s="295">
        <v>0.23124999999999998</v>
      </c>
      <c r="O66" s="293">
        <v>20</v>
      </c>
      <c r="P66" s="415">
        <f t="shared" si="11"/>
        <v>45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1171</v>
      </c>
      <c r="H67" s="291">
        <f t="shared" si="8"/>
        <v>21288.78</v>
      </c>
      <c r="I67" s="412"/>
      <c r="J67" s="292">
        <v>3</v>
      </c>
      <c r="K67" s="293">
        <f t="shared" si="9"/>
        <v>3193.6363636363576</v>
      </c>
      <c r="L67" s="294">
        <f t="shared" si="10"/>
        <v>1064.5454545454525</v>
      </c>
      <c r="M67" s="295">
        <v>0.24513888888888888</v>
      </c>
      <c r="N67" s="295">
        <v>0.26041666666666669</v>
      </c>
      <c r="O67" s="293">
        <v>20</v>
      </c>
      <c r="P67" s="415">
        <f t="shared" si="11"/>
        <v>22.000000000000043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1238</v>
      </c>
      <c r="H68" s="291">
        <f t="shared" si="8"/>
        <v>22148.945454545454</v>
      </c>
      <c r="I68" s="412"/>
      <c r="J68" s="292">
        <v>3</v>
      </c>
      <c r="K68" s="293">
        <f t="shared" si="9"/>
        <v>3094.9999999999905</v>
      </c>
      <c r="L68" s="294">
        <f t="shared" si="10"/>
        <v>1031.6666666666636</v>
      </c>
      <c r="M68" s="295">
        <v>0.27430555555555552</v>
      </c>
      <c r="N68" s="295">
        <v>0.29097222222222224</v>
      </c>
      <c r="O68" s="293">
        <v>20</v>
      </c>
      <c r="P68" s="415">
        <f t="shared" si="11"/>
        <v>24.000000000000075</v>
      </c>
      <c r="Q68" s="296">
        <v>0.29097222222222224</v>
      </c>
      <c r="R68" s="296">
        <v>0.33124999999999999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2320</v>
      </c>
      <c r="H69" s="291">
        <f t="shared" si="8"/>
        <v>38651.199999999997</v>
      </c>
      <c r="I69" s="412"/>
      <c r="J69" s="292">
        <v>4</v>
      </c>
      <c r="K69" s="293">
        <f t="shared" si="9"/>
        <v>3163.636363636369</v>
      </c>
      <c r="L69" s="294">
        <f t="shared" si="10"/>
        <v>790.90909090909224</v>
      </c>
      <c r="M69" s="295">
        <v>0.35000000000000003</v>
      </c>
      <c r="N69" s="295">
        <v>0.38055555555555554</v>
      </c>
      <c r="O69" s="293">
        <v>25</v>
      </c>
      <c r="P69" s="415">
        <f t="shared" si="11"/>
        <v>43.999999999999922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2753</v>
      </c>
      <c r="H70" s="291">
        <f t="shared" si="8"/>
        <v>82590</v>
      </c>
      <c r="I70" s="412"/>
      <c r="J70" s="292">
        <v>4</v>
      </c>
      <c r="K70" s="293">
        <f t="shared" si="9"/>
        <v>3176.5384615384583</v>
      </c>
      <c r="L70" s="294">
        <f t="shared" si="10"/>
        <v>794.13461538461456</v>
      </c>
      <c r="M70" s="295">
        <v>0.39444444444444443</v>
      </c>
      <c r="N70" s="295">
        <v>0.43055555555555558</v>
      </c>
      <c r="O70" s="293">
        <v>20</v>
      </c>
      <c r="P70" s="415">
        <f t="shared" si="11"/>
        <v>52.000000000000057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3433</v>
      </c>
      <c r="H71" s="291">
        <f t="shared" si="8"/>
        <v>49042.85714285713</v>
      </c>
      <c r="I71" s="412"/>
      <c r="J71" s="292">
        <v>3</v>
      </c>
      <c r="K71" s="293">
        <f t="shared" si="9"/>
        <v>3168.9230769230762</v>
      </c>
      <c r="L71" s="294">
        <f t="shared" si="10"/>
        <v>1056.3076923076922</v>
      </c>
      <c r="M71" s="295">
        <v>0.44444444444444442</v>
      </c>
      <c r="N71" s="295">
        <v>0.48958333333333331</v>
      </c>
      <c r="O71" s="293">
        <v>20</v>
      </c>
      <c r="P71" s="415">
        <f t="shared" si="11"/>
        <v>65.000000000000014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8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8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8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3156.9144189144167</v>
      </c>
      <c r="L75" s="303">
        <f>AVERAGE(L65:L74)</f>
        <v>939.32653457653373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>F77*G77</f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>F78*G78</f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>F79*G79</f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>F80*G80</f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12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12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12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12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12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12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12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12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12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1111</v>
      </c>
      <c r="H92" s="291">
        <f t="shared" ref="H92:H99" si="13">F92*G92</f>
        <v>27263.94</v>
      </c>
      <c r="I92" s="412"/>
      <c r="J92" s="292">
        <v>3</v>
      </c>
      <c r="K92" s="293">
        <f>G92/P92*60</f>
        <v>2222.0000000000082</v>
      </c>
      <c r="L92" s="294">
        <f>K92/J92</f>
        <v>740.66666666666936</v>
      </c>
      <c r="M92" s="295">
        <v>0.72222222222222221</v>
      </c>
      <c r="N92" s="295">
        <v>0.74305555555555547</v>
      </c>
      <c r="O92" s="289">
        <v>20</v>
      </c>
      <c r="P92" s="415">
        <f>(N92-M92)*24*60</f>
        <v>29.999999999999893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513</v>
      </c>
      <c r="H93" s="291">
        <f t="shared" si="13"/>
        <v>11937.51</v>
      </c>
      <c r="I93" s="412"/>
      <c r="J93" s="292">
        <v>4</v>
      </c>
      <c r="K93" s="293">
        <f>G93/P93*60</f>
        <v>2052.0000000000073</v>
      </c>
      <c r="L93" s="294">
        <f>K93/J93</f>
        <v>513.00000000000182</v>
      </c>
      <c r="M93" s="295">
        <v>0.75694444444444453</v>
      </c>
      <c r="N93" s="295">
        <v>0.76736111111111116</v>
      </c>
      <c r="O93" s="289">
        <v>20</v>
      </c>
      <c r="P93" s="415">
        <f>(N93-M93)*24*60</f>
        <v>14.999999999999947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1443</v>
      </c>
      <c r="H94" s="291">
        <f t="shared" si="13"/>
        <v>35108.189999999995</v>
      </c>
      <c r="I94" s="412"/>
      <c r="J94" s="292">
        <v>4</v>
      </c>
      <c r="K94" s="293">
        <f>G94/P94*60</f>
        <v>2164.4999999999991</v>
      </c>
      <c r="L94" s="294">
        <f>K94/J94</f>
        <v>541.12499999999977</v>
      </c>
      <c r="M94" s="295">
        <v>0.78125</v>
      </c>
      <c r="N94" s="295">
        <v>0.80902777777777779</v>
      </c>
      <c r="O94" s="289">
        <v>20</v>
      </c>
      <c r="P94" s="415">
        <f>(N94-M94)*24*60</f>
        <v>40.000000000000014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13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13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13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13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13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2146.1666666666715</v>
      </c>
      <c r="L100" s="303">
        <f>AVERAGE(L92:L99)</f>
        <v>598.26388888889028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647</v>
      </c>
      <c r="H101" s="291">
        <f t="shared" ref="H101:H110" si="14">F101*G101</f>
        <v>16194.41</v>
      </c>
      <c r="I101" s="412"/>
      <c r="J101" s="292">
        <v>4</v>
      </c>
      <c r="K101" s="293">
        <f t="shared" ref="K101:K107" si="15">G101/P101*60</f>
        <v>2588.0000000000095</v>
      </c>
      <c r="L101" s="294">
        <f t="shared" ref="L101:L107" si="16">K101/J101</f>
        <v>647.00000000000239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2474</v>
      </c>
      <c r="H102" s="291">
        <f t="shared" si="14"/>
        <v>70682.180000000008</v>
      </c>
      <c r="I102" s="412"/>
      <c r="J102" s="292">
        <v>3</v>
      </c>
      <c r="K102" s="293">
        <f t="shared" si="15"/>
        <v>2698.9090909090928</v>
      </c>
      <c r="L102" s="294">
        <f t="shared" si="16"/>
        <v>899.63636363636431</v>
      </c>
      <c r="M102" s="295">
        <v>0.74652777777777779</v>
      </c>
      <c r="N102" s="295">
        <v>0.78472222222222221</v>
      </c>
      <c r="O102" s="289">
        <v>20</v>
      </c>
      <c r="P102" s="293">
        <f t="shared" si="17"/>
        <v>54.999999999999964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605</v>
      </c>
      <c r="H103" s="291">
        <f t="shared" si="14"/>
        <v>0</v>
      </c>
      <c r="I103" s="412"/>
      <c r="J103" s="292">
        <v>5</v>
      </c>
      <c r="K103" s="293">
        <f t="shared" si="15"/>
        <v>2420.0000000000086</v>
      </c>
      <c r="L103" s="294">
        <f t="shared" si="16"/>
        <v>484.00000000000171</v>
      </c>
      <c r="M103" s="295">
        <v>0.79513888888888884</v>
      </c>
      <c r="N103" s="295">
        <v>0.80555555555555547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613</v>
      </c>
      <c r="H104" s="291">
        <f t="shared" si="14"/>
        <v>0</v>
      </c>
      <c r="I104" s="412"/>
      <c r="J104" s="292">
        <v>5</v>
      </c>
      <c r="K104" s="293">
        <f t="shared" si="15"/>
        <v>2452.0000000000086</v>
      </c>
      <c r="L104" s="294">
        <f t="shared" si="16"/>
        <v>490.40000000000174</v>
      </c>
      <c r="M104" s="295">
        <v>0.81944444444444453</v>
      </c>
      <c r="N104" s="295">
        <v>0.82986111111111116</v>
      </c>
      <c r="O104" s="289">
        <v>20</v>
      </c>
      <c r="P104" s="293">
        <f t="shared" si="17"/>
        <v>14.999999999999947</v>
      </c>
      <c r="Q104" s="296">
        <v>0.82986111111111116</v>
      </c>
      <c r="R104" s="296">
        <v>0.87152777777777779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1251</v>
      </c>
      <c r="H105" s="291">
        <f t="shared" si="14"/>
        <v>31049.82</v>
      </c>
      <c r="I105" s="412"/>
      <c r="J105" s="292">
        <v>4</v>
      </c>
      <c r="K105" s="293">
        <f t="shared" si="15"/>
        <v>3002.3999999999915</v>
      </c>
      <c r="L105" s="294">
        <f t="shared" si="16"/>
        <v>750.59999999999786</v>
      </c>
      <c r="M105" s="295">
        <v>0.88541666666666663</v>
      </c>
      <c r="N105" s="295">
        <v>0.90277777777777779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1315</v>
      </c>
      <c r="H106" s="291">
        <f t="shared" si="14"/>
        <v>39450</v>
      </c>
      <c r="I106" s="412"/>
      <c r="J106" s="292">
        <v>3</v>
      </c>
      <c r="K106" s="293">
        <f t="shared" si="15"/>
        <v>3155.9999999999909</v>
      </c>
      <c r="L106" s="294">
        <f t="shared" si="16"/>
        <v>1051.999999999997</v>
      </c>
      <c r="M106" s="295">
        <v>0.91666666666666663</v>
      </c>
      <c r="N106" s="295">
        <v>0.93402777777777779</v>
      </c>
      <c r="O106" s="289">
        <v>20</v>
      </c>
      <c r="P106" s="293">
        <f t="shared" si="17"/>
        <v>25.000000000000071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7036</v>
      </c>
      <c r="H107" s="291">
        <f t="shared" si="14"/>
        <v>100514.2857142857</v>
      </c>
      <c r="I107" s="412"/>
      <c r="J107" s="292">
        <v>3</v>
      </c>
      <c r="K107" s="293">
        <f t="shared" si="15"/>
        <v>3015.428571428572</v>
      </c>
      <c r="L107" s="294">
        <f t="shared" si="16"/>
        <v>1005.1428571428573</v>
      </c>
      <c r="M107" s="295">
        <v>0.94791666666666663</v>
      </c>
      <c r="N107" s="295">
        <v>1.0451388888888888</v>
      </c>
      <c r="O107" s="289">
        <v>20</v>
      </c>
      <c r="P107" s="293">
        <f t="shared" si="17"/>
        <v>139.99999999999997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14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14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14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2761.819666048239</v>
      </c>
      <c r="L111" s="303">
        <f>AVERAGE(L101:L110)</f>
        <v>761.25417439703176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990</v>
      </c>
      <c r="H112" s="329">
        <f t="shared" ref="H112:H123" si="18">F112*G112</f>
        <v>16533</v>
      </c>
      <c r="I112" s="412"/>
      <c r="J112" s="292">
        <v>3</v>
      </c>
      <c r="K112" s="293">
        <f t="shared" ref="K112:K118" si="19">G112/P112*60</f>
        <v>2969.9999999999868</v>
      </c>
      <c r="L112" s="294">
        <f t="shared" ref="L112:L118" si="20">K112/J112</f>
        <v>989.99999999999557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2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931</v>
      </c>
      <c r="H113" s="329">
        <f t="shared" si="18"/>
        <v>16925.579999999998</v>
      </c>
      <c r="I113" s="412"/>
      <c r="J113" s="292">
        <v>4</v>
      </c>
      <c r="K113" s="293">
        <f t="shared" si="19"/>
        <v>2793.00000000001</v>
      </c>
      <c r="L113" s="294">
        <f t="shared" si="20"/>
        <v>698.2500000000025</v>
      </c>
      <c r="M113" s="295">
        <v>0.75</v>
      </c>
      <c r="N113" s="295">
        <v>0.76388888888888884</v>
      </c>
      <c r="O113" s="289">
        <v>20</v>
      </c>
      <c r="P113" s="415">
        <f t="shared" si="2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1002</v>
      </c>
      <c r="H114" s="329">
        <f t="shared" si="18"/>
        <v>18216.36</v>
      </c>
      <c r="I114" s="412"/>
      <c r="J114" s="292">
        <v>3</v>
      </c>
      <c r="K114" s="293">
        <f t="shared" si="19"/>
        <v>3006.0000000000109</v>
      </c>
      <c r="L114" s="294">
        <f t="shared" si="20"/>
        <v>1002.0000000000036</v>
      </c>
      <c r="M114" s="295">
        <v>0.77777777777777779</v>
      </c>
      <c r="N114" s="295">
        <v>0.79166666666666663</v>
      </c>
      <c r="O114" s="289">
        <v>20</v>
      </c>
      <c r="P114" s="415">
        <f t="shared" si="2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4468</v>
      </c>
      <c r="H115" s="329">
        <f t="shared" si="18"/>
        <v>74436.88</v>
      </c>
      <c r="I115" s="412"/>
      <c r="J115" s="292">
        <v>4</v>
      </c>
      <c r="K115" s="293">
        <f t="shared" si="19"/>
        <v>2978.666666666667</v>
      </c>
      <c r="L115" s="294">
        <f t="shared" si="20"/>
        <v>744.66666666666674</v>
      </c>
      <c r="M115" s="295">
        <v>0.80555555555555547</v>
      </c>
      <c r="N115" s="295">
        <v>0.86805555555555547</v>
      </c>
      <c r="O115" s="289">
        <v>20</v>
      </c>
      <c r="P115" s="415">
        <f t="shared" si="21"/>
        <v>90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872</v>
      </c>
      <c r="H116" s="329">
        <f t="shared" si="18"/>
        <v>19429.745454545453</v>
      </c>
      <c r="I116" s="412"/>
      <c r="J116" s="292">
        <v>4</v>
      </c>
      <c r="K116" s="293">
        <f t="shared" si="19"/>
        <v>2616.0000000000095</v>
      </c>
      <c r="L116" s="294">
        <f t="shared" si="20"/>
        <v>654.00000000000239</v>
      </c>
      <c r="M116" s="295">
        <v>0.88194444444444453</v>
      </c>
      <c r="N116" s="331">
        <v>0.89583333333333337</v>
      </c>
      <c r="O116" s="289">
        <v>20</v>
      </c>
      <c r="P116" s="415">
        <f t="shared" si="21"/>
        <v>19.999999999999929</v>
      </c>
      <c r="Q116" s="296">
        <v>0.89583333333333337</v>
      </c>
      <c r="R116" s="296">
        <v>0.9375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3001</v>
      </c>
      <c r="H117" s="329">
        <f t="shared" si="18"/>
        <v>53690.618181818179</v>
      </c>
      <c r="I117" s="412"/>
      <c r="J117" s="292">
        <v>3</v>
      </c>
      <c r="K117" s="293">
        <f t="shared" si="19"/>
        <v>3001.0000000000027</v>
      </c>
      <c r="L117" s="294">
        <f t="shared" si="20"/>
        <v>1000.3333333333343</v>
      </c>
      <c r="M117" s="295">
        <v>0.95138888888888884</v>
      </c>
      <c r="N117" s="295">
        <v>0.99305555555555547</v>
      </c>
      <c r="O117" s="293">
        <v>20</v>
      </c>
      <c r="P117" s="415">
        <f t="shared" si="21"/>
        <v>59.999999999999943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5220</v>
      </c>
      <c r="H118" s="329">
        <f t="shared" si="18"/>
        <v>73236.599999999991</v>
      </c>
      <c r="I118" s="412"/>
      <c r="J118" s="292">
        <v>3</v>
      </c>
      <c r="K118" s="293">
        <f t="shared" si="19"/>
        <v>2982.8571428571431</v>
      </c>
      <c r="L118" s="294">
        <f t="shared" si="20"/>
        <v>994.28571428571433</v>
      </c>
      <c r="M118" s="295">
        <v>6.9444444444444441E-3</v>
      </c>
      <c r="N118" s="295">
        <v>7.9861111111111105E-2</v>
      </c>
      <c r="O118" s="293">
        <v>20</v>
      </c>
      <c r="P118" s="415">
        <f t="shared" si="21"/>
        <v>104.99999999999999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18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18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18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18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18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2906.7891156462615</v>
      </c>
      <c r="L124" s="303">
        <f>AVERAGE(L112:L123)</f>
        <v>869.07653061224573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pane="bottomLeft" activeCell="G37" sqref="G37"/>
      <selection activeCell="AB91" sqref="AB91:AC9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145093</v>
      </c>
      <c r="F1" s="421" t="s">
        <v>4</v>
      </c>
      <c r="G1" s="30">
        <f>SUM(H5:H173)</f>
        <v>5800354.683755693</v>
      </c>
      <c r="H1" s="417" t="s">
        <v>166</v>
      </c>
      <c r="I1" s="31">
        <f>M17+M30+M43+M56+M69+M82+M95+M108+M121+M134+M147+M160+M173</f>
        <v>191.8769841269841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370</v>
      </c>
      <c r="B2" s="446"/>
      <c r="C2" s="420"/>
      <c r="D2" s="420" t="s">
        <v>84</v>
      </c>
      <c r="E2" s="34">
        <f>AVERAGE(O17,O30,O43,O56,O69,O82,O95,O108,O121,O134,O147,O160,O173)</f>
        <v>132.71691694671171</v>
      </c>
      <c r="F2" s="35" t="s">
        <v>85</v>
      </c>
      <c r="G2" s="36">
        <f>G1/E1</f>
        <v>39.976805798733871</v>
      </c>
      <c r="H2" s="417" t="s">
        <v>176</v>
      </c>
      <c r="I2" s="417">
        <f>COUNT(I5:I173)</f>
        <v>6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9</v>
      </c>
      <c r="AE2" s="38">
        <f>AE17+AE30+AE43+AE56+AE69+AE82+AE95+AE108+AE121+AE134+AE147+AE160+AE173</f>
        <v>6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5629</v>
      </c>
      <c r="H5" s="45">
        <f t="shared" ref="H5:H16" si="0">F5*G5</f>
        <v>212945.06999999998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0" si="1">G5/W5*60</f>
        <v>2361.8181818181824</v>
      </c>
      <c r="O5" s="47">
        <f t="shared" ref="O5:O10" si="2">N5/M5</f>
        <v>118.09090909090912</v>
      </c>
      <c r="P5" s="48">
        <f t="shared" ref="P5:P10" si="3">M5-J5</f>
        <v>0</v>
      </c>
      <c r="Q5" s="49">
        <f t="shared" ref="Q5:Q10" si="4">O5-L5</f>
        <v>-1.9090909090908781</v>
      </c>
      <c r="R5" s="425">
        <f t="shared" ref="R5:R10" si="5">O5/L5</f>
        <v>0.98409090909090935</v>
      </c>
      <c r="S5" s="459">
        <f>R17</f>
        <v>0.92301741102762624</v>
      </c>
      <c r="T5" s="89">
        <v>0.25</v>
      </c>
      <c r="U5" s="89">
        <v>0.34930555555555554</v>
      </c>
      <c r="V5" s="421">
        <v>5</v>
      </c>
      <c r="W5" s="418">
        <f>(U5-T5)*24*60</f>
        <v>142.99999999999997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-38.181818181817562</v>
      </c>
      <c r="AG5" s="425">
        <f t="shared" ref="AG5:AG70" si="7">N5/K5</f>
        <v>0.98409090909090935</v>
      </c>
      <c r="AH5" s="459">
        <f>AG17</f>
        <v>0.91401365707410043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4105</v>
      </c>
      <c r="H6" s="45">
        <f t="shared" si="0"/>
        <v>169988.05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2218.9189189189187</v>
      </c>
      <c r="O6" s="47">
        <f t="shared" si="2"/>
        <v>116.78520625889045</v>
      </c>
      <c r="P6" s="48">
        <f t="shared" si="3"/>
        <v>0</v>
      </c>
      <c r="Q6" s="49">
        <f t="shared" si="4"/>
        <v>-18.530583214793765</v>
      </c>
      <c r="R6" s="425">
        <f t="shared" si="5"/>
        <v>0.86305675570553031</v>
      </c>
      <c r="S6" s="459"/>
      <c r="T6" s="89">
        <v>0.36527777777777776</v>
      </c>
      <c r="U6" s="89">
        <v>0.44236111111111109</v>
      </c>
      <c r="V6" s="421">
        <v>23</v>
      </c>
      <c r="W6" s="418">
        <f t="shared" ref="W6:W17" si="8">(U6-T6)*24*60</f>
        <v>111</v>
      </c>
      <c r="X6" s="53">
        <v>0.35416666666666669</v>
      </c>
      <c r="Y6" s="53">
        <v>0.36458333333333331</v>
      </c>
      <c r="Z6" s="54"/>
      <c r="AA6" s="54"/>
      <c r="AB6" s="447"/>
      <c r="AC6" s="447"/>
      <c r="AD6" s="435"/>
      <c r="AE6" s="435"/>
      <c r="AF6" s="48">
        <f t="shared" si="6"/>
        <v>-352.08108108108127</v>
      </c>
      <c r="AG6" s="425">
        <f t="shared" si="7"/>
        <v>0.86305675570553042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1984.4999999999998</v>
      </c>
      <c r="H7" s="45">
        <f t="shared" si="0"/>
        <v>71223.704999999987</v>
      </c>
      <c r="I7" s="418"/>
      <c r="J7" s="46">
        <v>18</v>
      </c>
      <c r="K7" s="44">
        <v>2571</v>
      </c>
      <c r="L7" s="47">
        <v>142.83333333333334</v>
      </c>
      <c r="M7" s="419">
        <v>17</v>
      </c>
      <c r="N7" s="44">
        <f t="shared" si="1"/>
        <v>2381.4</v>
      </c>
      <c r="O7" s="47">
        <f t="shared" si="2"/>
        <v>140.08235294117648</v>
      </c>
      <c r="P7" s="48">
        <f t="shared" si="3"/>
        <v>-1</v>
      </c>
      <c r="Q7" s="49">
        <f t="shared" si="4"/>
        <v>-2.7509803921568619</v>
      </c>
      <c r="R7" s="425">
        <f t="shared" si="5"/>
        <v>0.98073992724277581</v>
      </c>
      <c r="S7" s="459"/>
      <c r="T7" s="89">
        <v>0.44722222222222219</v>
      </c>
      <c r="U7" s="89">
        <v>0.4819444444444444</v>
      </c>
      <c r="V7" s="421">
        <v>7</v>
      </c>
      <c r="W7" s="418">
        <f t="shared" si="8"/>
        <v>49.999999999999986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-189.59999999999991</v>
      </c>
      <c r="AG7" s="425">
        <f t="shared" si="7"/>
        <v>0.92625437572928826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952</v>
      </c>
      <c r="H8" s="45">
        <f t="shared" si="0"/>
        <v>37118.480000000003</v>
      </c>
      <c r="I8" s="418"/>
      <c r="J8" s="46">
        <v>18</v>
      </c>
      <c r="K8" s="44">
        <v>2571</v>
      </c>
      <c r="L8" s="47">
        <v>142.83333333333334</v>
      </c>
      <c r="M8" s="419">
        <v>17</v>
      </c>
      <c r="N8" s="44">
        <f t="shared" si="1"/>
        <v>2379.9999999999927</v>
      </c>
      <c r="O8" s="47">
        <f t="shared" si="2"/>
        <v>139.99999999999957</v>
      </c>
      <c r="P8" s="48">
        <f t="shared" si="3"/>
        <v>-1</v>
      </c>
      <c r="Q8" s="49">
        <f t="shared" si="4"/>
        <v>-2.8333333333337691</v>
      </c>
      <c r="R8" s="425">
        <f t="shared" si="5"/>
        <v>0.98016336056009035</v>
      </c>
      <c r="S8" s="459"/>
      <c r="T8" s="89">
        <v>0.52222222222222214</v>
      </c>
      <c r="U8" s="89">
        <v>0.53888888888888886</v>
      </c>
      <c r="V8" s="421">
        <v>5</v>
      </c>
      <c r="W8" s="418">
        <f t="shared" si="8"/>
        <v>24.000000000000075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-191.00000000000728</v>
      </c>
      <c r="AG8" s="425">
        <f t="shared" si="7"/>
        <v>0.9257098405289742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1767</v>
      </c>
      <c r="H9" s="45">
        <f t="shared" si="0"/>
        <v>50995.62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2304.782608695652</v>
      </c>
      <c r="O9" s="47">
        <f t="shared" si="2"/>
        <v>135.57544757033247</v>
      </c>
      <c r="P9" s="48">
        <f t="shared" si="3"/>
        <v>0</v>
      </c>
      <c r="Q9" s="49">
        <f t="shared" si="4"/>
        <v>-15.659846547314601</v>
      </c>
      <c r="R9" s="425">
        <f t="shared" si="5"/>
        <v>0.89645375678555106</v>
      </c>
      <c r="S9" s="459"/>
      <c r="T9" s="89">
        <v>0.54374999999999996</v>
      </c>
      <c r="U9" s="89">
        <v>0.5756944444444444</v>
      </c>
      <c r="V9" s="421">
        <v>7</v>
      </c>
      <c r="W9" s="418">
        <f t="shared" si="8"/>
        <v>46</v>
      </c>
      <c r="X9" s="53"/>
      <c r="Y9" s="53"/>
      <c r="Z9" s="54"/>
      <c r="AA9" s="54"/>
      <c r="AB9" s="447"/>
      <c r="AC9" s="447"/>
      <c r="AD9" s="435">
        <v>1</v>
      </c>
      <c r="AE9" s="435"/>
      <c r="AF9" s="48">
        <f t="shared" si="6"/>
        <v>-266.21739130434798</v>
      </c>
      <c r="AG9" s="425">
        <f t="shared" si="7"/>
        <v>0.89645375678555117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1114.8</v>
      </c>
      <c r="H10" s="45">
        <f t="shared" si="0"/>
        <v>34681.428</v>
      </c>
      <c r="I10" s="418"/>
      <c r="J10" s="46">
        <v>18</v>
      </c>
      <c r="K10" s="44">
        <v>2769</v>
      </c>
      <c r="L10" s="47">
        <v>153.83333333333334</v>
      </c>
      <c r="M10" s="419">
        <v>19</v>
      </c>
      <c r="N10" s="44">
        <f t="shared" si="1"/>
        <v>2477.3333333333276</v>
      </c>
      <c r="O10" s="47">
        <f t="shared" si="2"/>
        <v>130.3859649122804</v>
      </c>
      <c r="P10" s="48">
        <f t="shared" si="3"/>
        <v>1</v>
      </c>
      <c r="Q10" s="49">
        <f t="shared" si="4"/>
        <v>-23.447368421052943</v>
      </c>
      <c r="R10" s="425">
        <f t="shared" si="5"/>
        <v>0.84757940354678474</v>
      </c>
      <c r="S10" s="460"/>
      <c r="T10" s="89">
        <v>0.59166666666666656</v>
      </c>
      <c r="U10" s="89">
        <v>0.61041666666666661</v>
      </c>
      <c r="V10" s="421">
        <v>23</v>
      </c>
      <c r="W10" s="418">
        <f t="shared" si="8"/>
        <v>27.000000000000064</v>
      </c>
      <c r="X10" s="53">
        <v>0.57986111111111105</v>
      </c>
      <c r="Y10" s="53">
        <v>0.59027777777777779</v>
      </c>
      <c r="Z10" s="54"/>
      <c r="AA10" s="54"/>
      <c r="AB10" s="447"/>
      <c r="AC10" s="447"/>
      <c r="AD10" s="435">
        <v>1</v>
      </c>
      <c r="AE10" s="435"/>
      <c r="AF10" s="48">
        <f t="shared" si="6"/>
        <v>-291.66666666667243</v>
      </c>
      <c r="AG10" s="425">
        <f t="shared" si="7"/>
        <v>0.89466714818827286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18.166666666666668</v>
      </c>
      <c r="N17" s="70">
        <f t="shared" si="9"/>
        <v>2354.0421737943457</v>
      </c>
      <c r="O17" s="73">
        <f t="shared" si="9"/>
        <v>130.15331346226475</v>
      </c>
      <c r="P17" s="65">
        <f t="shared" ref="P17:P23" si="10">M17-J17</f>
        <v>-0.1666666666666643</v>
      </c>
      <c r="Q17" s="74">
        <f t="shared" ref="Q17:Q23" si="11">O17-L17</f>
        <v>-10.85520046962381</v>
      </c>
      <c r="R17" s="75">
        <f>O17/L17</f>
        <v>0.92301741102762624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2</v>
      </c>
      <c r="AE17" s="79">
        <f>SUM(AE5:AE16)</f>
        <v>0</v>
      </c>
      <c r="AF17" s="65">
        <f t="shared" si="6"/>
        <v>-221.45782620565433</v>
      </c>
      <c r="AG17" s="426">
        <f t="shared" si="7"/>
        <v>0.91401365707410043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537</v>
      </c>
      <c r="H18" s="84">
        <f t="shared" ref="H18:H29" si="12">F18*G18</f>
        <v>14767.5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1534.2857142857138</v>
      </c>
      <c r="O18" s="86">
        <f t="shared" ref="O18:O23" si="14">N18/M18</f>
        <v>127.85714285714282</v>
      </c>
      <c r="P18" s="54">
        <f t="shared" si="10"/>
        <v>0</v>
      </c>
      <c r="Q18" s="88">
        <f t="shared" si="11"/>
        <v>-38.809523809523839</v>
      </c>
      <c r="R18" s="428">
        <f t="shared" ref="R18:R23" si="15">O18/L18</f>
        <v>0.7671428571428569</v>
      </c>
      <c r="S18" s="468">
        <f>R30</f>
        <v>0.86121256207163455</v>
      </c>
      <c r="T18" s="89">
        <v>0.125</v>
      </c>
      <c r="U18" s="89">
        <v>0.13958333333333334</v>
      </c>
      <c r="V18" s="435">
        <v>5</v>
      </c>
      <c r="W18" s="90">
        <f>(U18-T18)*24*60</f>
        <v>21.000000000000007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-465.71428571428623</v>
      </c>
      <c r="AG18" s="92">
        <f t="shared" si="7"/>
        <v>0.7671428571428569</v>
      </c>
      <c r="AH18" s="469">
        <f>AG30</f>
        <v>0.86958306804133789</v>
      </c>
    </row>
    <row r="19" spans="1:34" ht="19.149999999999999" customHeight="1">
      <c r="A19" s="467"/>
      <c r="B19" s="432" t="s">
        <v>207</v>
      </c>
      <c r="C19" s="431"/>
      <c r="D19" s="82" t="s">
        <v>209</v>
      </c>
      <c r="E19" s="83"/>
      <c r="F19" s="343">
        <v>49.91</v>
      </c>
      <c r="G19" s="57">
        <v>2375</v>
      </c>
      <c r="H19" s="84">
        <f t="shared" si="12"/>
        <v>118536.24999999999</v>
      </c>
      <c r="I19" s="43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1410.8910891089108</v>
      </c>
      <c r="O19" s="95">
        <f t="shared" si="14"/>
        <v>82.993593476994761</v>
      </c>
      <c r="P19" s="54">
        <f t="shared" si="10"/>
        <v>0</v>
      </c>
      <c r="Q19" s="88">
        <f t="shared" si="11"/>
        <v>-9.0652300524170073</v>
      </c>
      <c r="R19" s="428">
        <f t="shared" si="15"/>
        <v>0.90152785246575773</v>
      </c>
      <c r="S19" s="468"/>
      <c r="T19" s="89">
        <v>0.14375000000000002</v>
      </c>
      <c r="U19" s="89">
        <v>0.21388888888888891</v>
      </c>
      <c r="V19" s="435">
        <v>6</v>
      </c>
      <c r="W19" s="90">
        <f>(U19-T19)*24*60</f>
        <v>101</v>
      </c>
      <c r="X19" s="96"/>
      <c r="Y19" s="96"/>
      <c r="Z19" s="54"/>
      <c r="AA19" s="54"/>
      <c r="AB19" s="447"/>
      <c r="AC19" s="447"/>
      <c r="AD19" s="435"/>
      <c r="AE19" s="435">
        <v>1</v>
      </c>
      <c r="AF19" s="48">
        <f t="shared" si="6"/>
        <v>-154.10891089108918</v>
      </c>
      <c r="AG19" s="425">
        <f t="shared" si="7"/>
        <v>0.90152785246575773</v>
      </c>
      <c r="AH19" s="470"/>
    </row>
    <row r="20" spans="1:34" ht="19.149999999999999" customHeight="1">
      <c r="A20" s="467"/>
      <c r="B20" s="432" t="s">
        <v>207</v>
      </c>
      <c r="C20" s="55"/>
      <c r="D20" s="42" t="s">
        <v>208</v>
      </c>
      <c r="E20" s="83"/>
      <c r="F20" s="343">
        <v>44.3</v>
      </c>
      <c r="G20" s="57">
        <v>1614</v>
      </c>
      <c r="H20" s="84">
        <f t="shared" si="12"/>
        <v>71500.2</v>
      </c>
      <c r="I20" s="435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1403.4782608695648</v>
      </c>
      <c r="O20" s="95">
        <f t="shared" si="14"/>
        <v>77.971014492753596</v>
      </c>
      <c r="P20" s="54">
        <f t="shared" si="10"/>
        <v>0</v>
      </c>
      <c r="Q20" s="88">
        <f t="shared" si="11"/>
        <v>-8.9734299516908465</v>
      </c>
      <c r="R20" s="428">
        <f t="shared" si="15"/>
        <v>0.89679122100291675</v>
      </c>
      <c r="S20" s="468"/>
      <c r="T20" s="89">
        <v>0.2298611111111111</v>
      </c>
      <c r="U20" s="89">
        <v>0.27777777777777779</v>
      </c>
      <c r="V20" s="435">
        <v>23</v>
      </c>
      <c r="W20" s="90">
        <f t="shared" ref="W20:W29" si="16">(U20-T20)*24*60</f>
        <v>69.000000000000028</v>
      </c>
      <c r="X20" s="96">
        <v>0.21805555555555556</v>
      </c>
      <c r="Y20" s="96">
        <v>0.22916666666666666</v>
      </c>
      <c r="Z20" s="54"/>
      <c r="AA20" s="54"/>
      <c r="AB20" s="447"/>
      <c r="AC20" s="447"/>
      <c r="AD20" s="435"/>
      <c r="AE20" s="435"/>
      <c r="AF20" s="91">
        <f t="shared" si="6"/>
        <v>-161.52173913043521</v>
      </c>
      <c r="AG20" s="92">
        <f t="shared" si="7"/>
        <v>0.89679122100291675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246</v>
      </c>
      <c r="E21" s="43"/>
      <c r="F21" s="343">
        <v>50.67</v>
      </c>
      <c r="G21" s="44">
        <v>2752</v>
      </c>
      <c r="H21" s="84">
        <f t="shared" si="12"/>
        <v>139443.84</v>
      </c>
      <c r="I21" s="4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1375.9999999999993</v>
      </c>
      <c r="O21" s="95">
        <f t="shared" si="14"/>
        <v>72.421052631578917</v>
      </c>
      <c r="P21" s="54">
        <f t="shared" si="10"/>
        <v>0</v>
      </c>
      <c r="Q21" s="88">
        <f t="shared" si="11"/>
        <v>-6.5263157894737134</v>
      </c>
      <c r="R21" s="428">
        <f t="shared" si="15"/>
        <v>0.917333333333333</v>
      </c>
      <c r="S21" s="468"/>
      <c r="T21" s="89">
        <v>0.29375000000000001</v>
      </c>
      <c r="U21" s="89">
        <v>0.37708333333333338</v>
      </c>
      <c r="V21" s="435">
        <v>23</v>
      </c>
      <c r="W21" s="90">
        <f t="shared" si="16"/>
        <v>120.00000000000006</v>
      </c>
      <c r="X21" s="96">
        <v>0.28194444444444444</v>
      </c>
      <c r="Y21" s="96">
        <v>0.29305555555555557</v>
      </c>
      <c r="Z21" s="54"/>
      <c r="AA21" s="54"/>
      <c r="AB21" s="447"/>
      <c r="AC21" s="447"/>
      <c r="AD21" s="435"/>
      <c r="AE21" s="435"/>
      <c r="AF21" s="48">
        <f t="shared" si="6"/>
        <v>-124.00000000000068</v>
      </c>
      <c r="AG21" s="425">
        <f t="shared" si="7"/>
        <v>0.91733333333333289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205</v>
      </c>
      <c r="E22" s="43"/>
      <c r="F22" s="343">
        <v>36.729999999999997</v>
      </c>
      <c r="G22" s="44">
        <v>2850</v>
      </c>
      <c r="H22" s="84">
        <f t="shared" si="12"/>
        <v>104680.49999999999</v>
      </c>
      <c r="I22" s="421"/>
      <c r="J22" s="85">
        <v>18</v>
      </c>
      <c r="K22" s="57">
        <v>2400</v>
      </c>
      <c r="L22" s="86">
        <v>133.33333333333334</v>
      </c>
      <c r="M22" s="93">
        <v>18</v>
      </c>
      <c r="N22" s="94">
        <f t="shared" si="13"/>
        <v>2111.1111111111104</v>
      </c>
      <c r="O22" s="95">
        <f t="shared" si="14"/>
        <v>117.28395061728391</v>
      </c>
      <c r="P22" s="54">
        <f t="shared" si="10"/>
        <v>0</v>
      </c>
      <c r="Q22" s="88">
        <f t="shared" si="11"/>
        <v>-16.049382716049436</v>
      </c>
      <c r="R22" s="428">
        <f t="shared" si="15"/>
        <v>0.87962962962962921</v>
      </c>
      <c r="S22" s="468"/>
      <c r="T22" s="89">
        <v>0.41736111111111113</v>
      </c>
      <c r="U22" s="89">
        <v>0.47361111111111115</v>
      </c>
      <c r="V22" s="435">
        <v>5</v>
      </c>
      <c r="W22" s="90">
        <f t="shared" si="16"/>
        <v>81.000000000000028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-288.8888888888896</v>
      </c>
      <c r="AG22" s="92">
        <f t="shared" si="7"/>
        <v>0.87962962962962932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200</v>
      </c>
      <c r="E23" s="43"/>
      <c r="F23" s="343">
        <v>37.799999999999997</v>
      </c>
      <c r="G23" s="44">
        <v>5455</v>
      </c>
      <c r="H23" s="84">
        <f t="shared" si="12"/>
        <v>206198.99999999997</v>
      </c>
      <c r="I23" s="421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2424.4444444444462</v>
      </c>
      <c r="O23" s="95">
        <f t="shared" si="14"/>
        <v>121.22222222222231</v>
      </c>
      <c r="P23" s="54">
        <f t="shared" si="10"/>
        <v>0</v>
      </c>
      <c r="Q23" s="88">
        <f t="shared" si="11"/>
        <v>-17.227777777777675</v>
      </c>
      <c r="R23" s="428">
        <f t="shared" si="15"/>
        <v>0.87556679105974955</v>
      </c>
      <c r="S23" s="468"/>
      <c r="T23" s="89">
        <v>0.47916666666666669</v>
      </c>
      <c r="U23" s="89">
        <v>0.57291666666666663</v>
      </c>
      <c r="V23" s="435">
        <v>8</v>
      </c>
      <c r="W23" s="90">
        <f t="shared" si="16"/>
        <v>134.99999999999991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-344.55555555555384</v>
      </c>
      <c r="AG23" s="425">
        <f t="shared" si="7"/>
        <v>0.87556679105974944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17.333333333333332</v>
      </c>
      <c r="K30" s="101">
        <v>1966.5</v>
      </c>
      <c r="L30" s="104">
        <v>116.06677273248481</v>
      </c>
      <c r="M30" s="101">
        <f t="shared" ref="M30:O30" si="17">AVERAGE(M18:M29)</f>
        <v>17.333333333333332</v>
      </c>
      <c r="N30" s="101">
        <f t="shared" si="17"/>
        <v>1710.035103303291</v>
      </c>
      <c r="O30" s="104">
        <f t="shared" si="17"/>
        <v>99.958162716329369</v>
      </c>
      <c r="P30" s="54">
        <f t="shared" ref="P30:P37" si="18">M30-J30</f>
        <v>0</v>
      </c>
      <c r="Q30" s="88">
        <f t="shared" ref="Q30:Q37" si="19">O30-L30</f>
        <v>-16.108610016155438</v>
      </c>
      <c r="R30" s="105">
        <f t="shared" ref="R30:R37" si="20">O30/L30</f>
        <v>0.86121256207163455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1</v>
      </c>
      <c r="AF30" s="108">
        <f t="shared" si="6"/>
        <v>-256.46489669670905</v>
      </c>
      <c r="AG30" s="109">
        <f t="shared" ref="AG30" si="21">N30/K30</f>
        <v>0.86958306804133789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1451.8</v>
      </c>
      <c r="H31" s="112">
        <f t="shared" ref="H31:H40" si="22">F31*G31</f>
        <v>38472.699999999997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1501.8620689655174</v>
      </c>
      <c r="O31" s="115">
        <f t="shared" ref="O31:O37" si="24">N31/M31</f>
        <v>125.15517241379312</v>
      </c>
      <c r="P31" s="116">
        <f t="shared" si="18"/>
        <v>0</v>
      </c>
      <c r="Q31" s="117">
        <f t="shared" si="19"/>
        <v>-41.511494252873533</v>
      </c>
      <c r="R31" s="429">
        <f t="shared" si="20"/>
        <v>0.75093103448275877</v>
      </c>
      <c r="S31" s="477">
        <f>R43</f>
        <v>0.87516404994229913</v>
      </c>
      <c r="T31" s="118">
        <v>0.125</v>
      </c>
      <c r="U31" s="118">
        <v>0.16527777777777777</v>
      </c>
      <c r="V31" s="142">
        <v>5</v>
      </c>
      <c r="W31" s="119">
        <f t="shared" ref="W31:W42" si="25">(U31-T31)*24*60</f>
        <v>57.999999999999993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-498.13793103448256</v>
      </c>
      <c r="AG31" s="120">
        <f t="shared" si="7"/>
        <v>0.75093103448275866</v>
      </c>
      <c r="AH31" s="473">
        <f>AG43</f>
        <v>0.87030155962496025</v>
      </c>
    </row>
    <row r="32" spans="1:34" ht="19.149999999999999" customHeight="1">
      <c r="A32" s="476"/>
      <c r="B32" s="121" t="s">
        <v>203</v>
      </c>
      <c r="C32" s="122"/>
      <c r="D32" s="42" t="s">
        <v>206</v>
      </c>
      <c r="E32" s="43"/>
      <c r="F32" s="343">
        <v>43.14</v>
      </c>
      <c r="G32" s="134">
        <v>1604</v>
      </c>
      <c r="H32" s="84">
        <f t="shared" si="22"/>
        <v>69196.56</v>
      </c>
      <c r="I32" s="418"/>
      <c r="J32" s="46">
        <v>17</v>
      </c>
      <c r="K32" s="44">
        <v>1500</v>
      </c>
      <c r="L32" s="47">
        <v>88.235294117647058</v>
      </c>
      <c r="M32" s="62">
        <v>16</v>
      </c>
      <c r="N32" s="44">
        <f t="shared" si="23"/>
        <v>1355.4929577464791</v>
      </c>
      <c r="O32" s="47">
        <f t="shared" si="24"/>
        <v>84.718309859154942</v>
      </c>
      <c r="P32" s="116">
        <f t="shared" si="18"/>
        <v>-1</v>
      </c>
      <c r="Q32" s="49">
        <f t="shared" si="19"/>
        <v>-3.5169842584921156</v>
      </c>
      <c r="R32" s="425">
        <f t="shared" si="20"/>
        <v>0.96014084507042274</v>
      </c>
      <c r="S32" s="468"/>
      <c r="T32" s="89">
        <v>0.125</v>
      </c>
      <c r="U32" s="89">
        <v>0.17430555555555555</v>
      </c>
      <c r="V32" s="142">
        <v>5</v>
      </c>
      <c r="W32" s="90">
        <f t="shared" si="25"/>
        <v>70.999999999999986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-144.50704225352092</v>
      </c>
      <c r="AG32" s="425">
        <f t="shared" si="7"/>
        <v>0.90366197183098607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217</v>
      </c>
      <c r="E33" s="83"/>
      <c r="F33" s="343">
        <v>49.91</v>
      </c>
      <c r="G33" s="134">
        <v>2653</v>
      </c>
      <c r="H33" s="84">
        <f t="shared" si="22"/>
        <v>132411.22999999998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1421.2500000000007</v>
      </c>
      <c r="O33" s="47">
        <f t="shared" si="24"/>
        <v>83.602941176470623</v>
      </c>
      <c r="P33" s="116">
        <f t="shared" si="18"/>
        <v>0</v>
      </c>
      <c r="Q33" s="49">
        <f t="shared" si="19"/>
        <v>-8.4558823529411455</v>
      </c>
      <c r="R33" s="425">
        <f t="shared" si="20"/>
        <v>0.90814696485623037</v>
      </c>
      <c r="S33" s="468"/>
      <c r="T33" s="89">
        <v>0.17916666666666667</v>
      </c>
      <c r="U33" s="89">
        <v>0.25694444444444442</v>
      </c>
      <c r="V33" s="142">
        <v>7</v>
      </c>
      <c r="W33" s="90">
        <f t="shared" si="25"/>
        <v>111.99999999999996</v>
      </c>
      <c r="X33" s="123"/>
      <c r="Y33" s="123"/>
      <c r="Z33" s="124"/>
      <c r="AA33" s="124"/>
      <c r="AB33" s="447"/>
      <c r="AC33" s="447"/>
      <c r="AD33" s="435"/>
      <c r="AE33" s="435">
        <v>1</v>
      </c>
      <c r="AF33" s="48">
        <f t="shared" si="6"/>
        <v>-143.74999999999932</v>
      </c>
      <c r="AG33" s="125">
        <f t="shared" si="7"/>
        <v>0.90814696485623048</v>
      </c>
      <c r="AH33" s="459"/>
    </row>
    <row r="34" spans="1:34" ht="19.149999999999999" customHeight="1">
      <c r="A34" s="476"/>
      <c r="B34" s="121" t="s">
        <v>193</v>
      </c>
      <c r="C34" s="126"/>
      <c r="D34" s="147" t="s">
        <v>195</v>
      </c>
      <c r="E34" s="83"/>
      <c r="F34" s="343">
        <v>46.93</v>
      </c>
      <c r="G34" s="137">
        <v>2160</v>
      </c>
      <c r="H34" s="84">
        <f t="shared" si="22"/>
        <v>101368.8</v>
      </c>
      <c r="I34" s="435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2159.9999999999991</v>
      </c>
      <c r="O34" s="47">
        <f t="shared" si="24"/>
        <v>102.85714285714282</v>
      </c>
      <c r="P34" s="116">
        <f t="shared" si="18"/>
        <v>0</v>
      </c>
      <c r="Q34" s="49">
        <f t="shared" si="19"/>
        <v>-11.428571428571473</v>
      </c>
      <c r="R34" s="425">
        <f t="shared" si="20"/>
        <v>0.89999999999999958</v>
      </c>
      <c r="S34" s="468"/>
      <c r="T34" s="89">
        <v>0.27291666666666664</v>
      </c>
      <c r="U34" s="89">
        <v>0.31458333333333333</v>
      </c>
      <c r="V34" s="137">
        <v>23</v>
      </c>
      <c r="W34" s="90">
        <f t="shared" si="25"/>
        <v>60.000000000000028</v>
      </c>
      <c r="X34" s="123">
        <v>0.26111111111111113</v>
      </c>
      <c r="Y34" s="123">
        <v>0.2722222222222222</v>
      </c>
      <c r="Z34" s="124"/>
      <c r="AA34" s="124"/>
      <c r="AB34" s="447"/>
      <c r="AC34" s="447"/>
      <c r="AD34" s="435"/>
      <c r="AE34" s="435"/>
      <c r="AF34" s="48">
        <f t="shared" si="6"/>
        <v>-240.00000000000091</v>
      </c>
      <c r="AG34" s="125">
        <f t="shared" si="7"/>
        <v>0.89999999999999958</v>
      </c>
      <c r="AH34" s="459"/>
    </row>
    <row r="35" spans="1:34" ht="19.149999999999999" customHeight="1">
      <c r="A35" s="476"/>
      <c r="B35" s="121" t="s">
        <v>193</v>
      </c>
      <c r="C35" s="41"/>
      <c r="D35" s="150" t="s">
        <v>218</v>
      </c>
      <c r="E35" s="43"/>
      <c r="F35" s="343">
        <v>46.93</v>
      </c>
      <c r="G35" s="137">
        <v>1026</v>
      </c>
      <c r="H35" s="84">
        <f t="shared" si="22"/>
        <v>48150.18</v>
      </c>
      <c r="I35" s="421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2122.7586206896567</v>
      </c>
      <c r="O35" s="47">
        <f t="shared" si="24"/>
        <v>117.9310344827587</v>
      </c>
      <c r="P35" s="116">
        <f t="shared" si="18"/>
        <v>-1</v>
      </c>
      <c r="Q35" s="49">
        <f t="shared" si="19"/>
        <v>-8.3847549909255008</v>
      </c>
      <c r="R35" s="425">
        <f t="shared" si="20"/>
        <v>0.93362068965517309</v>
      </c>
      <c r="S35" s="468"/>
      <c r="T35" s="89">
        <v>0.3569444444444444</v>
      </c>
      <c r="U35" s="89">
        <v>0.37708333333333327</v>
      </c>
      <c r="V35" s="134">
        <v>8</v>
      </c>
      <c r="W35" s="90">
        <f t="shared" si="25"/>
        <v>28.999999999999979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6"/>
        <v>-277.24137931034329</v>
      </c>
      <c r="AG35" s="120">
        <f t="shared" si="7"/>
        <v>0.88448275862069026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219</v>
      </c>
      <c r="E36" s="83"/>
      <c r="F36" s="343">
        <v>43.96</v>
      </c>
      <c r="G36" s="134">
        <v>1391</v>
      </c>
      <c r="H36" s="84">
        <f t="shared" si="22"/>
        <v>61148.36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2086.4999999999991</v>
      </c>
      <c r="O36" s="47">
        <f t="shared" si="24"/>
        <v>109.81578947368416</v>
      </c>
      <c r="P36" s="116">
        <f t="shared" si="18"/>
        <v>0</v>
      </c>
      <c r="Q36" s="49">
        <f t="shared" si="19"/>
        <v>-16.500000000000043</v>
      </c>
      <c r="R36" s="425">
        <f t="shared" si="20"/>
        <v>0.86937499999999968</v>
      </c>
      <c r="S36" s="468"/>
      <c r="T36" s="89">
        <v>0.38055555555555548</v>
      </c>
      <c r="U36" s="89">
        <v>0.40833333333333327</v>
      </c>
      <c r="V36" s="134">
        <v>5</v>
      </c>
      <c r="W36" s="90">
        <f t="shared" si="25"/>
        <v>40.000000000000014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-313.50000000000091</v>
      </c>
      <c r="AG36" s="425">
        <f t="shared" si="7"/>
        <v>0.86937499999999968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210</v>
      </c>
      <c r="E37" s="83"/>
      <c r="F37" s="343">
        <v>38.479999999999997</v>
      </c>
      <c r="G37" s="134">
        <v>3898</v>
      </c>
      <c r="H37" s="84">
        <f t="shared" si="22"/>
        <v>149995.03999999998</v>
      </c>
      <c r="I37" s="435"/>
      <c r="J37" s="113">
        <v>19</v>
      </c>
      <c r="K37" s="94">
        <v>2769</v>
      </c>
      <c r="L37" s="95">
        <v>145.73684210526315</v>
      </c>
      <c r="M37" s="149">
        <v>19</v>
      </c>
      <c r="N37" s="44">
        <f t="shared" si="23"/>
        <v>2436.2500000000009</v>
      </c>
      <c r="O37" s="47">
        <f t="shared" si="24"/>
        <v>128.22368421052636</v>
      </c>
      <c r="P37" s="116">
        <f t="shared" si="18"/>
        <v>0</v>
      </c>
      <c r="Q37" s="49">
        <f t="shared" si="19"/>
        <v>-17.513157894736793</v>
      </c>
      <c r="R37" s="425">
        <f t="shared" si="20"/>
        <v>0.87983026363308092</v>
      </c>
      <c r="S37" s="468"/>
      <c r="T37" s="89">
        <v>0.41388888888888881</v>
      </c>
      <c r="U37" s="89">
        <v>0.48055555555555546</v>
      </c>
      <c r="V37" s="134">
        <v>8</v>
      </c>
      <c r="W37" s="90">
        <f t="shared" si="25"/>
        <v>95.999999999999972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-332.74999999999909</v>
      </c>
      <c r="AG37" s="125">
        <f t="shared" si="7"/>
        <v>0.87983026363308081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17.714285714285715</v>
      </c>
      <c r="K43" s="101">
        <v>2147.7142857142858</v>
      </c>
      <c r="L43" s="104">
        <v>122.80213137886732</v>
      </c>
      <c r="M43" s="101">
        <f t="shared" ref="M43:O43" si="26">AVERAGE(M31:M42)</f>
        <v>17.428571428571427</v>
      </c>
      <c r="N43" s="101">
        <f t="shared" si="26"/>
        <v>1869.1590924859504</v>
      </c>
      <c r="O43" s="104">
        <f t="shared" si="26"/>
        <v>107.47201063907582</v>
      </c>
      <c r="P43" s="54">
        <f>M43-J43</f>
        <v>-0.28571428571428825</v>
      </c>
      <c r="Q43" s="88">
        <f>N43-K43</f>
        <v>-278.55519322833538</v>
      </c>
      <c r="R43" s="105">
        <f t="shared" ref="R43:R51" si="27">O43/L43</f>
        <v>0.87516404994229913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-278.55519322833538</v>
      </c>
      <c r="AG43" s="426">
        <f t="shared" si="7"/>
        <v>0.87030155962496025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1328</v>
      </c>
      <c r="H44" s="45">
        <f>F44*G44</f>
        <v>32841.440000000002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2096.8421052631588</v>
      </c>
      <c r="O44" s="138">
        <f t="shared" ref="O44:O51" si="30">N44/M44</f>
        <v>419.36842105263179</v>
      </c>
      <c r="P44" s="51">
        <f t="shared" ref="P44:P51" si="31">M44-J44</f>
        <v>1</v>
      </c>
      <c r="Q44" s="139">
        <f t="shared" ref="Q44:Q51" si="32">O44-L44</f>
        <v>-80.631578947368212</v>
      </c>
      <c r="R44" s="140">
        <f t="shared" si="27"/>
        <v>0.83873684210526356</v>
      </c>
      <c r="S44" s="459">
        <f>R56</f>
        <v>0.91175927329276885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96.842105263158828</v>
      </c>
      <c r="AG44" s="430">
        <f t="shared" si="7"/>
        <v>1.0484210526315794</v>
      </c>
      <c r="AH44" s="482">
        <f>AG56</f>
        <v>0.98542803843620952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1316</v>
      </c>
      <c r="H45" s="45">
        <f>F45*G45</f>
        <v>32544.68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2134.0540540540546</v>
      </c>
      <c r="O45" s="138">
        <f t="shared" si="30"/>
        <v>426.81081081081095</v>
      </c>
      <c r="P45" s="51">
        <f t="shared" si="31"/>
        <v>1</v>
      </c>
      <c r="Q45" s="139">
        <f t="shared" si="32"/>
        <v>-73.189189189189051</v>
      </c>
      <c r="R45" s="140">
        <f t="shared" si="27"/>
        <v>0.85362162162162192</v>
      </c>
      <c r="S45" s="459"/>
      <c r="T45" s="89">
        <v>0.15486111111111109</v>
      </c>
      <c r="U45" s="89">
        <v>0.18055555555555552</v>
      </c>
      <c r="V45" s="142">
        <v>5</v>
      </c>
      <c r="W45" s="143">
        <f t="shared" si="33"/>
        <v>36.999999999999986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134.05405405405463</v>
      </c>
      <c r="AG45" s="430">
        <f t="shared" si="7"/>
        <v>1.0670270270270272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2327</v>
      </c>
      <c r="H46" s="45">
        <f t="shared" ref="H46:H51" si="34">F46*G46</f>
        <v>58780.020000000004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2115.4545454545455</v>
      </c>
      <c r="O46" s="138">
        <f t="shared" si="30"/>
        <v>302.20779220779224</v>
      </c>
      <c r="P46" s="51">
        <f t="shared" si="31"/>
        <v>0</v>
      </c>
      <c r="Q46" s="139">
        <f t="shared" si="32"/>
        <v>-12.07792207792204</v>
      </c>
      <c r="R46" s="140">
        <f t="shared" si="27"/>
        <v>0.96157024793388446</v>
      </c>
      <c r="S46" s="459"/>
      <c r="T46" s="89">
        <v>0.18402777777777773</v>
      </c>
      <c r="U46" s="89">
        <v>0.22986111111111107</v>
      </c>
      <c r="V46" s="142">
        <v>5</v>
      </c>
      <c r="W46" s="143">
        <f t="shared" si="33"/>
        <v>66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-84.545454545454504</v>
      </c>
      <c r="AG46" s="430">
        <f t="shared" si="7"/>
        <v>0.96157024793388435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1465</v>
      </c>
      <c r="H47" s="45">
        <f t="shared" si="34"/>
        <v>46044.95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1464.9999999999993</v>
      </c>
      <c r="O47" s="138">
        <f t="shared" si="30"/>
        <v>209.28571428571419</v>
      </c>
      <c r="P47" s="51">
        <f t="shared" si="31"/>
        <v>0</v>
      </c>
      <c r="Q47" s="139">
        <f t="shared" si="32"/>
        <v>-5.0000000000000853</v>
      </c>
      <c r="R47" s="140">
        <f t="shared" si="27"/>
        <v>0.97666666666666624</v>
      </c>
      <c r="S47" s="459"/>
      <c r="T47" s="89">
        <v>0.24722222222222218</v>
      </c>
      <c r="U47" s="89">
        <v>0.28888888888888886</v>
      </c>
      <c r="V47" s="137">
        <v>25</v>
      </c>
      <c r="W47" s="143">
        <f t="shared" si="33"/>
        <v>60.000000000000028</v>
      </c>
      <c r="X47" s="123">
        <v>0.23472222222222219</v>
      </c>
      <c r="Y47" s="123">
        <v>0.24652777777777779</v>
      </c>
      <c r="Z47" s="124"/>
      <c r="AA47" s="124"/>
      <c r="AB47" s="447"/>
      <c r="AC47" s="447"/>
      <c r="AD47" s="435"/>
      <c r="AE47" s="435"/>
      <c r="AF47" s="144">
        <f t="shared" si="28"/>
        <v>-35.000000000000682</v>
      </c>
      <c r="AG47" s="430">
        <f t="shared" si="7"/>
        <v>0.97666666666666624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1269</v>
      </c>
      <c r="H48" s="45">
        <f t="shared" si="34"/>
        <v>15050.34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1464.23076923077</v>
      </c>
      <c r="O48" s="138">
        <f t="shared" si="30"/>
        <v>244.03846153846166</v>
      </c>
      <c r="P48" s="51">
        <f t="shared" si="31"/>
        <v>0</v>
      </c>
      <c r="Q48" s="139">
        <f t="shared" si="32"/>
        <v>-28.628205128205025</v>
      </c>
      <c r="R48" s="140">
        <f t="shared" si="27"/>
        <v>0.89500658265939481</v>
      </c>
      <c r="S48" s="459"/>
      <c r="T48" s="89">
        <v>0.29583333333333328</v>
      </c>
      <c r="U48" s="89">
        <v>0.33194444444444438</v>
      </c>
      <c r="V48" s="134">
        <v>10</v>
      </c>
      <c r="W48" s="143">
        <f t="shared" si="33"/>
        <v>51.999999999999972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-171.76923076923003</v>
      </c>
      <c r="AG48" s="430">
        <f t="shared" si="7"/>
        <v>0.89500658265939481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1018</v>
      </c>
      <c r="H49" s="45">
        <f t="shared" si="34"/>
        <v>28982.46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1454.2857142857138</v>
      </c>
      <c r="O49" s="138">
        <f t="shared" si="30"/>
        <v>207.75510204081624</v>
      </c>
      <c r="P49" s="51">
        <f t="shared" si="31"/>
        <v>0</v>
      </c>
      <c r="Q49" s="139">
        <f t="shared" si="32"/>
        <v>-6.5306122448980375</v>
      </c>
      <c r="R49" s="140">
        <f t="shared" si="27"/>
        <v>0.96952380952380912</v>
      </c>
      <c r="S49" s="459"/>
      <c r="T49" s="89">
        <v>0.34930555555555548</v>
      </c>
      <c r="U49" s="89">
        <v>0.37847222222222215</v>
      </c>
      <c r="V49" s="134">
        <v>25</v>
      </c>
      <c r="W49" s="143">
        <f t="shared" si="33"/>
        <v>42.000000000000014</v>
      </c>
      <c r="X49" s="152">
        <v>0.33611111111111108</v>
      </c>
      <c r="Y49" s="152">
        <v>0.34861111111111115</v>
      </c>
      <c r="Z49" s="153"/>
      <c r="AA49" s="124"/>
      <c r="AB49" s="447"/>
      <c r="AC49" s="447"/>
      <c r="AD49" s="435"/>
      <c r="AE49" s="435"/>
      <c r="AF49" s="144">
        <f t="shared" si="28"/>
        <v>-45.714285714286234</v>
      </c>
      <c r="AG49" s="430">
        <f t="shared" si="7"/>
        <v>0.96952380952380923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3454.36</v>
      </c>
      <c r="H50" s="45">
        <f t="shared" si="34"/>
        <v>34854.492400000003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1449.3818181818185</v>
      </c>
      <c r="O50" s="138">
        <f t="shared" si="30"/>
        <v>241.56363636363642</v>
      </c>
      <c r="P50" s="51">
        <f t="shared" si="31"/>
        <v>0</v>
      </c>
      <c r="Q50" s="139">
        <f t="shared" si="32"/>
        <v>-8.4363636363635806</v>
      </c>
      <c r="R50" s="140">
        <f t="shared" si="27"/>
        <v>0.9662545454545457</v>
      </c>
      <c r="S50" s="459"/>
      <c r="T50" s="89">
        <v>0.38194444444444436</v>
      </c>
      <c r="U50" s="89">
        <v>0.4812499999999999</v>
      </c>
      <c r="V50" s="134">
        <v>5</v>
      </c>
      <c r="W50" s="143">
        <f t="shared" si="33"/>
        <v>142.99999999999997</v>
      </c>
      <c r="X50" s="152"/>
      <c r="Y50" s="152"/>
      <c r="Z50" s="153"/>
      <c r="AA50" s="153"/>
      <c r="AB50" s="447"/>
      <c r="AC50" s="447"/>
      <c r="AD50" s="435">
        <v>1</v>
      </c>
      <c r="AE50" s="435"/>
      <c r="AF50" s="144">
        <f t="shared" si="28"/>
        <v>-50.618181818181483</v>
      </c>
      <c r="AG50" s="430">
        <f t="shared" si="7"/>
        <v>0.9662545454545457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2837.51</v>
      </c>
      <c r="H51" s="45">
        <f t="shared" si="34"/>
        <v>28630.475900000001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1455.1333333333328</v>
      </c>
      <c r="O51" s="138">
        <f t="shared" si="30"/>
        <v>242.52222222222213</v>
      </c>
      <c r="P51" s="51">
        <f t="shared" si="31"/>
        <v>0</v>
      </c>
      <c r="Q51" s="139">
        <f t="shared" si="32"/>
        <v>-7.4777777777778738</v>
      </c>
      <c r="R51" s="140">
        <f t="shared" si="27"/>
        <v>0.97008888888888856</v>
      </c>
      <c r="S51" s="459"/>
      <c r="T51" s="151">
        <v>0.5215277777777777</v>
      </c>
      <c r="U51" s="151">
        <v>0.60277777777777775</v>
      </c>
      <c r="V51" s="134">
        <v>5</v>
      </c>
      <c r="W51" s="143">
        <f t="shared" si="33"/>
        <v>117.00000000000006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-44.866666666667243</v>
      </c>
      <c r="AG51" s="430">
        <f t="shared" si="7"/>
        <v>0.97008888888888856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1704.2977924754243</v>
      </c>
      <c r="O56" s="104">
        <f t="shared" si="35"/>
        <v>286.6940200652607</v>
      </c>
      <c r="P56" s="158">
        <f>M56-J56</f>
        <v>0.25</v>
      </c>
      <c r="Q56" s="117">
        <f>N56-K56</f>
        <v>-25.20220752457567</v>
      </c>
      <c r="R56" s="159">
        <f t="shared" ref="R56:R61" si="36">O56/L56</f>
        <v>0.91175927329276885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0</v>
      </c>
      <c r="AF56" s="162">
        <f>N56-K56</f>
        <v>-25.20220752457567</v>
      </c>
      <c r="AG56" s="428">
        <f>N56/K56</f>
        <v>0.98542803843620952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1016</v>
      </c>
      <c r="H57" s="84">
        <f t="shared" ref="H57:H66" si="37">F57*G57</f>
        <v>28712.16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1417.674418604651</v>
      </c>
      <c r="O57" s="86">
        <f t="shared" ref="O57:O61" si="39">N57/M57</f>
        <v>202.52491694352156</v>
      </c>
      <c r="P57" s="165">
        <f t="shared" ref="P57:P61" si="40">M57-J57</f>
        <v>0</v>
      </c>
      <c r="Q57" s="49">
        <f t="shared" ref="Q57:Q61" si="41">O57-L57</f>
        <v>-11.760797342192717</v>
      </c>
      <c r="R57" s="425">
        <f t="shared" si="36"/>
        <v>0.94511627906976736</v>
      </c>
      <c r="S57" s="459">
        <f>R69</f>
        <v>0.96436206636927835</v>
      </c>
      <c r="T57" s="50">
        <v>0.125</v>
      </c>
      <c r="U57" s="50">
        <v>0.15486111111111112</v>
      </c>
      <c r="V57" s="421">
        <v>5</v>
      </c>
      <c r="W57" s="418">
        <f>(U57-T57)*24*60</f>
        <v>43.000000000000007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-82.325581395348991</v>
      </c>
      <c r="AG57" s="429">
        <f t="shared" si="7"/>
        <v>0.94511627906976736</v>
      </c>
      <c r="AH57" s="473">
        <f>AG69</f>
        <v>0.96392328615712253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2976</v>
      </c>
      <c r="H58" s="45">
        <f t="shared" si="37"/>
        <v>82970.87999999999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1440.0000000000002</v>
      </c>
      <c r="O58" s="47">
        <f t="shared" si="39"/>
        <v>205.71428571428575</v>
      </c>
      <c r="P58" s="165">
        <f t="shared" si="40"/>
        <v>0</v>
      </c>
      <c r="Q58" s="49">
        <f t="shared" si="41"/>
        <v>-8.5714285714285268</v>
      </c>
      <c r="R58" s="425">
        <f t="shared" si="36"/>
        <v>0.96000000000000019</v>
      </c>
      <c r="S58" s="459"/>
      <c r="T58" s="50">
        <v>0.16180555555555556</v>
      </c>
      <c r="U58" s="50">
        <v>0.24791666666666667</v>
      </c>
      <c r="V58" s="421">
        <v>10</v>
      </c>
      <c r="W58" s="418">
        <f>(U58-T58)*24*60</f>
        <v>123.99999999999999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-59.999999999999773</v>
      </c>
      <c r="AG58" s="425">
        <f t="shared" si="7"/>
        <v>0.96000000000000019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2699</v>
      </c>
      <c r="H59" s="45">
        <f t="shared" si="37"/>
        <v>75572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1458.918918918919</v>
      </c>
      <c r="O59" s="47">
        <f t="shared" si="39"/>
        <v>208.41698841698843</v>
      </c>
      <c r="P59" s="165">
        <f t="shared" si="40"/>
        <v>0</v>
      </c>
      <c r="Q59" s="49">
        <f t="shared" si="41"/>
        <v>-5.8687258687258463</v>
      </c>
      <c r="R59" s="425">
        <f t="shared" si="36"/>
        <v>0.97261261261261267</v>
      </c>
      <c r="S59" s="459"/>
      <c r="T59" s="50">
        <v>0.26527777777777778</v>
      </c>
      <c r="U59" s="50">
        <v>0.34236111111111112</v>
      </c>
      <c r="V59" s="142">
        <v>25</v>
      </c>
      <c r="W59" s="418">
        <f t="shared" ref="W59:W69" si="42">(U59-T59)*24*60</f>
        <v>111</v>
      </c>
      <c r="X59" s="53">
        <v>0.25277777777777777</v>
      </c>
      <c r="Y59" s="53">
        <v>0.2638888888888889</v>
      </c>
      <c r="Z59" s="54"/>
      <c r="AA59" s="54"/>
      <c r="AB59" s="447"/>
      <c r="AC59" s="447"/>
      <c r="AD59" s="435"/>
      <c r="AE59" s="435"/>
      <c r="AF59" s="48">
        <f t="shared" si="6"/>
        <v>-41.081081081081038</v>
      </c>
      <c r="AG59" s="425">
        <f t="shared" si="7"/>
        <v>0.97261261261261267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2714.14</v>
      </c>
      <c r="H60" s="45">
        <f t="shared" si="37"/>
        <v>27385.672599999998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1454.0035714285714</v>
      </c>
      <c r="O60" s="47">
        <f t="shared" si="39"/>
        <v>242.33392857142857</v>
      </c>
      <c r="P60" s="165">
        <f t="shared" si="40"/>
        <v>0</v>
      </c>
      <c r="Q60" s="49">
        <f t="shared" si="41"/>
        <v>-7.6660714285714278</v>
      </c>
      <c r="R60" s="425">
        <f t="shared" si="36"/>
        <v>0.9693357142857143</v>
      </c>
      <c r="S60" s="459"/>
      <c r="T60" s="50">
        <v>0.36319444444444443</v>
      </c>
      <c r="U60" s="50">
        <v>0.44097222222222221</v>
      </c>
      <c r="V60" s="142">
        <v>30</v>
      </c>
      <c r="W60" s="418">
        <f t="shared" si="42"/>
        <v>112</v>
      </c>
      <c r="X60" s="53">
        <v>0.34722222222222227</v>
      </c>
      <c r="Y60" s="53">
        <v>0.36249999999999999</v>
      </c>
      <c r="Z60" s="54"/>
      <c r="AA60" s="54"/>
      <c r="AB60" s="447"/>
      <c r="AC60" s="447"/>
      <c r="AD60" s="435"/>
      <c r="AE60" s="435"/>
      <c r="AF60" s="48">
        <f t="shared" si="6"/>
        <v>-45.996428571428623</v>
      </c>
      <c r="AG60" s="429">
        <f t="shared" si="7"/>
        <v>0.9693357142857143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3330.9900000000002</v>
      </c>
      <c r="H61" s="45">
        <f t="shared" si="37"/>
        <v>33609.689100000003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1458.8277372262773</v>
      </c>
      <c r="O61" s="47">
        <f t="shared" si="39"/>
        <v>243.13795620437955</v>
      </c>
      <c r="P61" s="165">
        <f t="shared" si="40"/>
        <v>0</v>
      </c>
      <c r="Q61" s="49">
        <f t="shared" si="41"/>
        <v>-6.8620437956204512</v>
      </c>
      <c r="R61" s="425">
        <f t="shared" si="36"/>
        <v>0.97255182481751823</v>
      </c>
      <c r="S61" s="459"/>
      <c r="T61" s="50">
        <v>0.48124999999999996</v>
      </c>
      <c r="U61" s="50">
        <v>0.57638888888888884</v>
      </c>
      <c r="V61" s="142">
        <v>5</v>
      </c>
      <c r="W61" s="418">
        <f t="shared" si="42"/>
        <v>137</v>
      </c>
      <c r="X61" s="53"/>
      <c r="Y61" s="53"/>
      <c r="Z61" s="54"/>
      <c r="AA61" s="54"/>
      <c r="AB61" s="447"/>
      <c r="AC61" s="447"/>
      <c r="AD61" s="435"/>
      <c r="AE61" s="435"/>
      <c r="AF61" s="48">
        <f t="shared" si="6"/>
        <v>-41.17226277372265</v>
      </c>
      <c r="AG61" s="425">
        <f t="shared" si="7"/>
        <v>0.97255182481751823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1445.8849292356838</v>
      </c>
      <c r="O69" s="73">
        <f t="shared" si="43"/>
        <v>220.42561517012078</v>
      </c>
      <c r="P69" s="48">
        <f>M69-J69</f>
        <v>0</v>
      </c>
      <c r="Q69" s="49">
        <f>N69-K69</f>
        <v>-54.115070764316215</v>
      </c>
      <c r="R69" s="172">
        <f t="shared" ref="R69:R74" si="44">O69/L69</f>
        <v>0.96436206636927835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-54.115070764316215</v>
      </c>
      <c r="AG69" s="425">
        <f t="shared" si="7"/>
        <v>0.96392328615712253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787.6</v>
      </c>
      <c r="H70" s="45">
        <f>F70*G70</f>
        <v>42601.284000000007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4" si="45">G70/W70*60</f>
        <v>1350.1714285714272</v>
      </c>
      <c r="O70" s="47">
        <f t="shared" ref="O70:O74" si="46">N70/M70</f>
        <v>79.421848739495715</v>
      </c>
      <c r="P70" s="48">
        <f t="shared" ref="P70:P74" si="47">M70-J70</f>
        <v>1</v>
      </c>
      <c r="Q70" s="49">
        <f t="shared" ref="Q70:Q74" si="48">O70-L70</f>
        <v>-14.328151260504285</v>
      </c>
      <c r="R70" s="425">
        <f t="shared" si="44"/>
        <v>0.84716638655462095</v>
      </c>
      <c r="S70" s="459">
        <f>R82</f>
        <v>0.88419914682049539</v>
      </c>
      <c r="T70" s="50">
        <v>0.25</v>
      </c>
      <c r="U70" s="50">
        <v>0.27430555555555558</v>
      </c>
      <c r="V70" s="421">
        <v>5</v>
      </c>
      <c r="W70" s="418">
        <f>(U70-T70)*24*60</f>
        <v>35.000000000000036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-149.82857142857279</v>
      </c>
      <c r="AG70" s="425">
        <f t="shared" si="7"/>
        <v>0.90011428571428476</v>
      </c>
      <c r="AH70" s="459">
        <f>AG82</f>
        <v>0.89347852019485863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3388.8</v>
      </c>
      <c r="H71" s="45">
        <f>F71*G71</f>
        <v>180826.36800000002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1373.8378378378384</v>
      </c>
      <c r="O71" s="47">
        <f t="shared" si="46"/>
        <v>72.30725462304413</v>
      </c>
      <c r="P71" s="48">
        <f t="shared" si="47"/>
        <v>0</v>
      </c>
      <c r="Q71" s="49">
        <f t="shared" si="48"/>
        <v>-13.798008534850609</v>
      </c>
      <c r="R71" s="425">
        <f t="shared" si="44"/>
        <v>0.83975417960748067</v>
      </c>
      <c r="S71" s="459"/>
      <c r="T71" s="50">
        <v>0.27916666666666667</v>
      </c>
      <c r="U71" s="50">
        <v>0.38194444444444442</v>
      </c>
      <c r="V71" s="421">
        <v>7</v>
      </c>
      <c r="W71" s="418">
        <f t="shared" ref="W71:W81" si="49">(U71-T71)*24*60</f>
        <v>147.99999999999994</v>
      </c>
      <c r="X71" s="53"/>
      <c r="Y71" s="53"/>
      <c r="Z71" s="54"/>
      <c r="AA71" s="54"/>
      <c r="AB71" s="447"/>
      <c r="AC71" s="447"/>
      <c r="AD71" s="435"/>
      <c r="AE71" s="435"/>
      <c r="AF71" s="48">
        <f>N71-K71</f>
        <v>-262.16216216216162</v>
      </c>
      <c r="AG71" s="425">
        <f>N71/K71</f>
        <v>0.83975417960748067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242</v>
      </c>
      <c r="E72" s="43"/>
      <c r="F72" s="343">
        <v>47.51</v>
      </c>
      <c r="G72" s="44">
        <v>1729</v>
      </c>
      <c r="H72" s="45">
        <f t="shared" ref="H72:H80" si="50">F72*G72</f>
        <v>82144.789999999994</v>
      </c>
      <c r="I72" s="421"/>
      <c r="J72" s="87">
        <v>17</v>
      </c>
      <c r="K72" s="57">
        <v>1440</v>
      </c>
      <c r="L72" s="86">
        <v>84.705882352941174</v>
      </c>
      <c r="M72" s="419">
        <v>17</v>
      </c>
      <c r="N72" s="44">
        <f t="shared" si="45"/>
        <v>1347.2727272727279</v>
      </c>
      <c r="O72" s="47">
        <f t="shared" si="46"/>
        <v>79.251336898395763</v>
      </c>
      <c r="P72" s="48">
        <f t="shared" si="47"/>
        <v>0</v>
      </c>
      <c r="Q72" s="49">
        <f t="shared" si="48"/>
        <v>-5.4545454545454106</v>
      </c>
      <c r="R72" s="425">
        <f t="shared" si="44"/>
        <v>0.93560606060606111</v>
      </c>
      <c r="S72" s="459"/>
      <c r="T72" s="50">
        <v>0.3972222222222222</v>
      </c>
      <c r="U72" s="50">
        <v>0.4506944444444444</v>
      </c>
      <c r="V72" s="421">
        <v>22</v>
      </c>
      <c r="W72" s="418">
        <f t="shared" si="49"/>
        <v>76.999999999999972</v>
      </c>
      <c r="X72" s="53">
        <v>0.38611111111111113</v>
      </c>
      <c r="Y72" s="53">
        <v>0.39583333333333331</v>
      </c>
      <c r="Z72" s="54"/>
      <c r="AA72" s="54"/>
      <c r="AB72" s="447"/>
      <c r="AC72" s="447"/>
      <c r="AD72" s="435"/>
      <c r="AE72" s="435"/>
      <c r="AF72" s="48">
        <f>N72-K72</f>
        <v>-92.727272727272066</v>
      </c>
      <c r="AG72" s="425">
        <f>N72/K72</f>
        <v>0.93560606060606111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782</v>
      </c>
      <c r="H73" s="45">
        <f t="shared" si="50"/>
        <v>44128.26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1303.3333333333321</v>
      </c>
      <c r="O73" s="47">
        <f t="shared" si="46"/>
        <v>72.407407407407334</v>
      </c>
      <c r="P73" s="48">
        <f t="shared" si="47"/>
        <v>0</v>
      </c>
      <c r="Q73" s="49">
        <f t="shared" si="48"/>
        <v>-10.925925925925995</v>
      </c>
      <c r="R73" s="425">
        <f t="shared" si="44"/>
        <v>0.86888888888888804</v>
      </c>
      <c r="S73" s="459"/>
      <c r="T73" s="50">
        <v>0.49097222222222214</v>
      </c>
      <c r="U73" s="50">
        <v>0.51597222222222217</v>
      </c>
      <c r="V73" s="421">
        <v>5</v>
      </c>
      <c r="W73" s="418">
        <f t="shared" si="49"/>
        <v>36.000000000000028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-196.66666666666788</v>
      </c>
      <c r="AG73" s="425">
        <f>N73/K73</f>
        <v>0.86888888888888804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2324</v>
      </c>
      <c r="H74" s="45">
        <f t="shared" si="50"/>
        <v>124938.23999999999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1340.7692307692314</v>
      </c>
      <c r="O74" s="47">
        <f t="shared" si="46"/>
        <v>83.798076923076962</v>
      </c>
      <c r="P74" s="48">
        <f t="shared" si="47"/>
        <v>0</v>
      </c>
      <c r="Q74" s="49">
        <f t="shared" si="48"/>
        <v>-6.2019230769230376</v>
      </c>
      <c r="R74" s="425">
        <f t="shared" si="44"/>
        <v>0.93108974358974406</v>
      </c>
      <c r="S74" s="459"/>
      <c r="T74" s="50">
        <v>0.53124999999999989</v>
      </c>
      <c r="U74" s="50">
        <v>0.60347222222222208</v>
      </c>
      <c r="V74" s="421">
        <v>22</v>
      </c>
      <c r="W74" s="418">
        <f t="shared" si="49"/>
        <v>103.99999999999994</v>
      </c>
      <c r="X74" s="180">
        <v>0.52083333333333337</v>
      </c>
      <c r="Y74" s="180">
        <v>0.53055555555555556</v>
      </c>
      <c r="Z74" s="124"/>
      <c r="AA74" s="124"/>
      <c r="AB74" s="447"/>
      <c r="AC74" s="447"/>
      <c r="AD74" s="435"/>
      <c r="AE74" s="435">
        <v>1</v>
      </c>
      <c r="AF74" s="48">
        <f t="shared" ref="AF74:AF80" si="51">N74-K74</f>
        <v>-99.230769230768601</v>
      </c>
      <c r="AG74" s="425">
        <f t="shared" ref="AG74:AG80" si="52">N74/K74</f>
        <v>0.93108974358974406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1343.0769115569115</v>
      </c>
      <c r="O82" s="184">
        <f t="shared" si="53"/>
        <v>77.437184918283975</v>
      </c>
      <c r="P82" s="116">
        <f>M82-J82</f>
        <v>0.19999999999999929</v>
      </c>
      <c r="Q82" s="117">
        <f>N82-K82</f>
        <v>-160.12308844308859</v>
      </c>
      <c r="R82" s="172">
        <f>O82/L82</f>
        <v>0.88419914682049539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-160.12308844308859</v>
      </c>
      <c r="AG82" s="425">
        <f>N82/K82</f>
        <v>0.89347852019485863</v>
      </c>
      <c r="AH82" s="459"/>
    </row>
    <row r="83" spans="1:34" ht="19.149999999999999" customHeight="1">
      <c r="A83" s="487" t="s">
        <v>244</v>
      </c>
      <c r="B83" s="110" t="s">
        <v>203</v>
      </c>
      <c r="C83" s="66"/>
      <c r="D83" s="358" t="s">
        <v>251</v>
      </c>
      <c r="E83" s="43"/>
      <c r="F83" s="350">
        <v>29.46</v>
      </c>
      <c r="G83" s="57">
        <v>1278</v>
      </c>
      <c r="H83" s="84">
        <f t="shared" ref="H83:H94" si="54">F83*G83</f>
        <v>37649.880000000005</v>
      </c>
      <c r="I83" s="435"/>
      <c r="J83" s="87">
        <v>16</v>
      </c>
      <c r="K83" s="57">
        <v>1385</v>
      </c>
      <c r="L83" s="86">
        <v>86.5625</v>
      </c>
      <c r="M83" s="424">
        <v>16</v>
      </c>
      <c r="N83" s="57">
        <f t="shared" ref="N83:N89" si="55">G83/W83*60</f>
        <v>1111.304347826087</v>
      </c>
      <c r="O83" s="183">
        <f t="shared" ref="O83:O89" si="56">N83/M83</f>
        <v>69.456521739130437</v>
      </c>
      <c r="P83" s="54">
        <f t="shared" ref="P83:P89" si="57">M83-J83</f>
        <v>0</v>
      </c>
      <c r="Q83" s="88">
        <f t="shared" ref="Q83:Q89" si="58">O83-L83</f>
        <v>-17.105978260869563</v>
      </c>
      <c r="R83" s="185">
        <f t="shared" ref="R83:R89" si="59">O83/L83</f>
        <v>0.80238581070475601</v>
      </c>
      <c r="S83" s="459">
        <f>R95</f>
        <v>0.88700705127947033</v>
      </c>
      <c r="T83" s="50">
        <v>0.33333333333333331</v>
      </c>
      <c r="U83" s="50">
        <v>0.38124999999999998</v>
      </c>
      <c r="V83" s="421">
        <v>5</v>
      </c>
      <c r="W83" s="418">
        <f t="shared" ref="W83:W93" si="60">(U83-T83)*24*60</f>
        <v>69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-273.695652173913</v>
      </c>
      <c r="AG83" s="425">
        <f t="shared" ref="AG83:AG173" si="62">N83/K83</f>
        <v>0.80238581070475601</v>
      </c>
      <c r="AH83" s="459">
        <f>AG95</f>
        <v>0.88887954974335659</v>
      </c>
    </row>
    <row r="84" spans="1:34" ht="19.149999999999999" customHeight="1">
      <c r="A84" s="488"/>
      <c r="B84" s="110" t="s">
        <v>238</v>
      </c>
      <c r="C84" s="431"/>
      <c r="D84" s="186" t="s">
        <v>245</v>
      </c>
      <c r="E84" s="43"/>
      <c r="F84" s="350">
        <v>61.02</v>
      </c>
      <c r="G84" s="44">
        <v>1488</v>
      </c>
      <c r="H84" s="84">
        <f t="shared" si="54"/>
        <v>90797.760000000009</v>
      </c>
      <c r="I84" s="421"/>
      <c r="J84" s="87">
        <v>17</v>
      </c>
      <c r="K84" s="57">
        <v>1440</v>
      </c>
      <c r="L84" s="86">
        <v>84.705882352941174</v>
      </c>
      <c r="M84" s="424">
        <v>17</v>
      </c>
      <c r="N84" s="57">
        <f t="shared" si="55"/>
        <v>1352.7272727272727</v>
      </c>
      <c r="O84" s="183">
        <f t="shared" si="56"/>
        <v>79.572192513368989</v>
      </c>
      <c r="P84" s="54">
        <f t="shared" si="57"/>
        <v>0</v>
      </c>
      <c r="Q84" s="88">
        <f t="shared" si="58"/>
        <v>-5.1336898395721846</v>
      </c>
      <c r="R84" s="185">
        <f t="shared" si="59"/>
        <v>0.93939393939393945</v>
      </c>
      <c r="S84" s="459"/>
      <c r="T84" s="50">
        <v>0.38680555555555551</v>
      </c>
      <c r="U84" s="50">
        <v>0.43263888888888885</v>
      </c>
      <c r="V84" s="421">
        <v>8</v>
      </c>
      <c r="W84" s="418">
        <f t="shared" si="60"/>
        <v>66</v>
      </c>
      <c r="X84" s="53"/>
      <c r="Y84" s="53"/>
      <c r="Z84" s="54"/>
      <c r="AA84" s="54"/>
      <c r="AB84" s="447"/>
      <c r="AC84" s="447"/>
      <c r="AD84" s="435"/>
      <c r="AE84" s="435"/>
      <c r="AF84" s="48">
        <f t="shared" si="61"/>
        <v>-87.272727272727252</v>
      </c>
      <c r="AG84" s="425">
        <f t="shared" si="62"/>
        <v>0.93939393939393945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1455</v>
      </c>
      <c r="H85" s="84">
        <f t="shared" si="54"/>
        <v>88885.950000000012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1283.8235294117649</v>
      </c>
      <c r="O85" s="183">
        <f t="shared" si="56"/>
        <v>75.519031141868524</v>
      </c>
      <c r="P85" s="54">
        <f t="shared" si="57"/>
        <v>0</v>
      </c>
      <c r="Q85" s="88">
        <f t="shared" si="58"/>
        <v>-9.1868512110726499</v>
      </c>
      <c r="R85" s="185">
        <f t="shared" si="59"/>
        <v>0.89154411764705899</v>
      </c>
      <c r="S85" s="459"/>
      <c r="T85" s="50">
        <v>0.47430555555555548</v>
      </c>
      <c r="U85" s="50">
        <v>0.5215277777777777</v>
      </c>
      <c r="V85" s="421">
        <v>7</v>
      </c>
      <c r="W85" s="418">
        <f t="shared" si="60"/>
        <v>68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-156.17647058823513</v>
      </c>
      <c r="AG85" s="425">
        <f t="shared" si="62"/>
        <v>0.89154411764705899</v>
      </c>
      <c r="AH85" s="459"/>
    </row>
    <row r="86" spans="1:34" ht="19.149999999999999" customHeight="1">
      <c r="A86" s="488"/>
      <c r="B86" s="110" t="s">
        <v>227</v>
      </c>
      <c r="C86" s="97"/>
      <c r="D86" s="186" t="s">
        <v>236</v>
      </c>
      <c r="E86" s="43"/>
      <c r="F86" s="350">
        <v>54.09</v>
      </c>
      <c r="G86" s="44">
        <v>1181.3999999999999</v>
      </c>
      <c r="H86" s="84">
        <f t="shared" si="54"/>
        <v>63901.925999999999</v>
      </c>
      <c r="I86" s="421"/>
      <c r="J86" s="87">
        <v>16</v>
      </c>
      <c r="K86" s="57">
        <v>1500</v>
      </c>
      <c r="L86" s="86">
        <v>93.75</v>
      </c>
      <c r="M86" s="424">
        <v>17</v>
      </c>
      <c r="N86" s="57">
        <f t="shared" si="55"/>
        <v>1337.4339622641514</v>
      </c>
      <c r="O86" s="183">
        <f t="shared" si="56"/>
        <v>78.672586015538315</v>
      </c>
      <c r="P86" s="54">
        <f t="shared" si="57"/>
        <v>1</v>
      </c>
      <c r="Q86" s="88">
        <f t="shared" si="58"/>
        <v>-15.077413984461685</v>
      </c>
      <c r="R86" s="185">
        <f t="shared" si="59"/>
        <v>0.83917425083240871</v>
      </c>
      <c r="S86" s="459"/>
      <c r="T86" s="50">
        <v>0.52708333333333324</v>
      </c>
      <c r="U86" s="50">
        <v>0.56388888888888877</v>
      </c>
      <c r="V86" s="421">
        <v>8</v>
      </c>
      <c r="W86" s="418">
        <f t="shared" si="60"/>
        <v>52.999999999999972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-162.56603773584857</v>
      </c>
      <c r="AG86" s="425">
        <f t="shared" si="62"/>
        <v>0.89162264150943427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239</v>
      </c>
      <c r="E87" s="43"/>
      <c r="F87" s="350">
        <v>53.36</v>
      </c>
      <c r="G87" s="44">
        <v>847.2</v>
      </c>
      <c r="H87" s="84">
        <f t="shared" si="54"/>
        <v>45206.592000000004</v>
      </c>
      <c r="I87" s="421">
        <v>1</v>
      </c>
      <c r="J87" s="87">
        <v>19</v>
      </c>
      <c r="K87" s="57">
        <v>1636</v>
      </c>
      <c r="L87" s="86">
        <v>86.10526315789474</v>
      </c>
      <c r="M87" s="424">
        <v>19</v>
      </c>
      <c r="N87" s="57">
        <f t="shared" si="55"/>
        <v>1373.837837837837</v>
      </c>
      <c r="O87" s="183">
        <f t="shared" si="56"/>
        <v>72.307254623044059</v>
      </c>
      <c r="P87" s="54">
        <f t="shared" si="57"/>
        <v>0</v>
      </c>
      <c r="Q87" s="88">
        <f t="shared" si="58"/>
        <v>-13.79800853485068</v>
      </c>
      <c r="R87" s="185">
        <f t="shared" si="59"/>
        <v>0.83975417960747989</v>
      </c>
      <c r="S87" s="459"/>
      <c r="T87" s="50">
        <v>0.57986111111111094</v>
      </c>
      <c r="U87" s="50">
        <v>0.6055555555555554</v>
      </c>
      <c r="V87" s="421">
        <v>23</v>
      </c>
      <c r="W87" s="418">
        <f t="shared" si="60"/>
        <v>37.000000000000028</v>
      </c>
      <c r="X87" s="53">
        <v>0.56805555555555554</v>
      </c>
      <c r="Y87" s="53">
        <v>0.57916666666666672</v>
      </c>
      <c r="Z87" s="54"/>
      <c r="AA87" s="54"/>
      <c r="AB87" s="447"/>
      <c r="AC87" s="447"/>
      <c r="AD87" s="435">
        <v>1</v>
      </c>
      <c r="AE87" s="435"/>
      <c r="AF87" s="48">
        <f t="shared" si="61"/>
        <v>-262.16216216216299</v>
      </c>
      <c r="AG87" s="425">
        <f t="shared" si="62"/>
        <v>0.83975417960747989</v>
      </c>
      <c r="AH87" s="459"/>
    </row>
    <row r="88" spans="1:34" ht="19.149999999999999" customHeight="1">
      <c r="A88" s="488"/>
      <c r="B88" s="110" t="s">
        <v>118</v>
      </c>
      <c r="C88" s="431"/>
      <c r="D88" s="186" t="s">
        <v>216</v>
      </c>
      <c r="E88" s="43"/>
      <c r="F88" s="350">
        <v>35.83</v>
      </c>
      <c r="G88" s="57">
        <v>972</v>
      </c>
      <c r="H88" s="84">
        <f t="shared" si="54"/>
        <v>34826.759999999995</v>
      </c>
      <c r="I88" s="421">
        <v>1</v>
      </c>
      <c r="J88" s="87">
        <v>11</v>
      </c>
      <c r="K88" s="57">
        <v>2250</v>
      </c>
      <c r="L88" s="86">
        <v>204.54545454545453</v>
      </c>
      <c r="M88" s="424">
        <v>11</v>
      </c>
      <c r="N88" s="57">
        <f t="shared" si="55"/>
        <v>2082.8571428571381</v>
      </c>
      <c r="O88" s="183">
        <f t="shared" si="56"/>
        <v>189.35064935064892</v>
      </c>
      <c r="P88" s="54">
        <f t="shared" si="57"/>
        <v>0</v>
      </c>
      <c r="Q88" s="88">
        <f t="shared" si="58"/>
        <v>-15.19480519480561</v>
      </c>
      <c r="R88" s="185">
        <f t="shared" si="59"/>
        <v>0.92571428571428371</v>
      </c>
      <c r="S88" s="459"/>
      <c r="T88" s="50">
        <v>0.6104166666666665</v>
      </c>
      <c r="U88" s="50">
        <v>0.62986111111111098</v>
      </c>
      <c r="V88" s="421">
        <v>7</v>
      </c>
      <c r="W88" s="418">
        <f t="shared" si="60"/>
        <v>28.00000000000006</v>
      </c>
      <c r="X88" s="53"/>
      <c r="Y88" s="53"/>
      <c r="Z88" s="54"/>
      <c r="AA88" s="54"/>
      <c r="AB88" s="447"/>
      <c r="AC88" s="447"/>
      <c r="AD88" s="435">
        <v>1</v>
      </c>
      <c r="AE88" s="435"/>
      <c r="AF88" s="48">
        <f t="shared" si="61"/>
        <v>-167.14285714286189</v>
      </c>
      <c r="AG88" s="425">
        <f t="shared" si="62"/>
        <v>0.9257142857142836</v>
      </c>
      <c r="AH88" s="459"/>
    </row>
    <row r="89" spans="1:34" ht="19.149999999999999" customHeight="1">
      <c r="A89" s="488"/>
      <c r="B89" s="110" t="s">
        <v>118</v>
      </c>
      <c r="C89" s="431"/>
      <c r="D89" s="42" t="s">
        <v>215</v>
      </c>
      <c r="E89" s="43"/>
      <c r="F89" s="350">
        <v>34.229999999999997</v>
      </c>
      <c r="G89" s="114">
        <v>712.8</v>
      </c>
      <c r="H89" s="84">
        <f t="shared" si="54"/>
        <v>24399.143999999997</v>
      </c>
      <c r="I89" s="421">
        <v>1</v>
      </c>
      <c r="J89" s="87">
        <v>13</v>
      </c>
      <c r="K89" s="57">
        <v>2250</v>
      </c>
      <c r="L89" s="86">
        <v>173.07692307692307</v>
      </c>
      <c r="M89" s="424">
        <v>13</v>
      </c>
      <c r="N89" s="57">
        <f t="shared" si="55"/>
        <v>2036.5714285714357</v>
      </c>
      <c r="O89" s="183">
        <f t="shared" si="56"/>
        <v>156.65934065934121</v>
      </c>
      <c r="P89" s="54">
        <f t="shared" si="57"/>
        <v>0</v>
      </c>
      <c r="Q89" s="88">
        <f t="shared" si="58"/>
        <v>-16.417582417581855</v>
      </c>
      <c r="R89" s="185">
        <f t="shared" si="59"/>
        <v>0.90514285714286036</v>
      </c>
      <c r="S89" s="459"/>
      <c r="T89" s="50">
        <v>0.63472222222222208</v>
      </c>
      <c r="U89" s="50">
        <v>0.64930555555555536</v>
      </c>
      <c r="V89" s="421">
        <v>7</v>
      </c>
      <c r="W89" s="418">
        <f t="shared" si="60"/>
        <v>20.999999999999925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-213.42857142856428</v>
      </c>
      <c r="AG89" s="425">
        <f t="shared" si="62"/>
        <v>0.90514285714286036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15.571428571428571</v>
      </c>
      <c r="K95" s="202">
        <v>1700.1428571428571</v>
      </c>
      <c r="L95" s="203">
        <v>116.20741506945068</v>
      </c>
      <c r="M95" s="202">
        <f t="shared" ref="M95:O95" si="63">AVERAGE(M83:M94)</f>
        <v>15.714285714285714</v>
      </c>
      <c r="N95" s="202">
        <f t="shared" si="63"/>
        <v>1511.2222173565267</v>
      </c>
      <c r="O95" s="203">
        <f t="shared" si="63"/>
        <v>103.07679657756293</v>
      </c>
      <c r="P95" s="204">
        <f>M95-J95</f>
        <v>0.14285714285714235</v>
      </c>
      <c r="Q95" s="205">
        <f t="shared" ref="Q95:Q102" si="64">O95-L95</f>
        <v>-13.130618491887745</v>
      </c>
      <c r="R95" s="206">
        <f>O95/L95</f>
        <v>0.88700705127947033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2</v>
      </c>
      <c r="AE95" s="107">
        <f>SUM(AE83:AE94)</f>
        <v>0</v>
      </c>
      <c r="AF95" s="65">
        <f t="shared" si="61"/>
        <v>-188.92063978633041</v>
      </c>
      <c r="AG95" s="426">
        <f t="shared" si="62"/>
        <v>0.88887954974335659</v>
      </c>
      <c r="AH95" s="460"/>
    </row>
    <row r="96" spans="1:34" ht="19.149999999999999" customHeight="1">
      <c r="A96" s="490" t="s">
        <v>250</v>
      </c>
      <c r="B96" s="421" t="s">
        <v>238</v>
      </c>
      <c r="C96" s="97"/>
      <c r="D96" s="42" t="s">
        <v>335</v>
      </c>
      <c r="E96" s="43"/>
      <c r="F96" s="343">
        <v>65.27</v>
      </c>
      <c r="G96" s="44">
        <v>3303</v>
      </c>
      <c r="H96" s="45">
        <f t="shared" ref="H96:H105" si="65">F96*G96</f>
        <v>215586.81</v>
      </c>
      <c r="I96" s="421"/>
      <c r="J96" s="46">
        <v>18</v>
      </c>
      <c r="K96" s="44">
        <v>1440</v>
      </c>
      <c r="L96" s="47">
        <v>80</v>
      </c>
      <c r="M96" s="419">
        <v>18</v>
      </c>
      <c r="N96" s="44">
        <f t="shared" ref="N96:N102" si="66">G96/W96*60</f>
        <v>1262.2929936305732</v>
      </c>
      <c r="O96" s="47">
        <f t="shared" ref="O96:O102" si="67">N96/M96</f>
        <v>70.127388535031841</v>
      </c>
      <c r="P96" s="48">
        <f t="shared" ref="P96:P102" si="68">M96-J96</f>
        <v>0</v>
      </c>
      <c r="Q96" s="49">
        <f t="shared" si="64"/>
        <v>-9.8726114649681591</v>
      </c>
      <c r="R96" s="425">
        <f t="shared" ref="R96:R102" si="69">O96/L96</f>
        <v>0.87659235668789803</v>
      </c>
      <c r="S96" s="459">
        <f>R108</f>
        <v>0.84345387496971524</v>
      </c>
      <c r="T96" s="89">
        <v>0.33333333333333331</v>
      </c>
      <c r="U96" s="89">
        <v>0.44236111111111109</v>
      </c>
      <c r="V96" s="435">
        <v>5</v>
      </c>
      <c r="W96" s="90">
        <f t="shared" ref="W96:W133" si="70">(U96-T96)*24*60</f>
        <v>157</v>
      </c>
      <c r="X96" s="96"/>
      <c r="Y96" s="96"/>
      <c r="Z96" s="54"/>
      <c r="AA96" s="54"/>
      <c r="AB96" s="447"/>
      <c r="AC96" s="447"/>
      <c r="AD96" s="435">
        <v>1</v>
      </c>
      <c r="AE96" s="435"/>
      <c r="AF96" s="54">
        <f t="shared" si="61"/>
        <v>-177.70700636942684</v>
      </c>
      <c r="AG96" s="428">
        <f t="shared" si="62"/>
        <v>0.87659235668789803</v>
      </c>
      <c r="AH96" s="468">
        <f>AG108</f>
        <v>0.84354624202672701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260</v>
      </c>
      <c r="E97" s="56"/>
      <c r="F97" s="354">
        <v>71.55</v>
      </c>
      <c r="G97" s="209">
        <v>633</v>
      </c>
      <c r="H97" s="210">
        <f t="shared" si="65"/>
        <v>45291.15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1225.1612903225819</v>
      </c>
      <c r="O97" s="47">
        <f t="shared" si="67"/>
        <v>68.064516129032327</v>
      </c>
      <c r="P97" s="48">
        <f t="shared" si="68"/>
        <v>0</v>
      </c>
      <c r="Q97" s="49">
        <f t="shared" si="64"/>
        <v>-8.8799283154121156</v>
      </c>
      <c r="R97" s="425">
        <f t="shared" si="69"/>
        <v>0.88459298940258624</v>
      </c>
      <c r="S97" s="459"/>
      <c r="T97" s="211">
        <v>0.45902777777777776</v>
      </c>
      <c r="U97" s="211">
        <v>0.48055555555555551</v>
      </c>
      <c r="V97" s="212">
        <v>24</v>
      </c>
      <c r="W97" s="90">
        <f t="shared" si="70"/>
        <v>30.999999999999972</v>
      </c>
      <c r="X97" s="53">
        <v>0.44722222222222219</v>
      </c>
      <c r="Y97" s="53">
        <v>0.45833333333333331</v>
      </c>
      <c r="Z97" s="54"/>
      <c r="AA97" s="54"/>
      <c r="AB97" s="447"/>
      <c r="AC97" s="447"/>
      <c r="AD97" s="212"/>
      <c r="AE97" s="212"/>
      <c r="AF97" s="213">
        <f t="shared" si="61"/>
        <v>-159.83870967741814</v>
      </c>
      <c r="AG97" s="214">
        <f t="shared" si="62"/>
        <v>0.88459298940258613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261</v>
      </c>
      <c r="E98" s="83"/>
      <c r="F98" s="354">
        <v>59.54</v>
      </c>
      <c r="G98" s="57">
        <v>891</v>
      </c>
      <c r="H98" s="210">
        <f t="shared" si="65"/>
        <v>53050.14</v>
      </c>
      <c r="I98" s="43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1215</v>
      </c>
      <c r="O98" s="47">
        <f t="shared" si="67"/>
        <v>67.5</v>
      </c>
      <c r="P98" s="48">
        <f t="shared" si="68"/>
        <v>0</v>
      </c>
      <c r="Q98" s="49">
        <f t="shared" si="64"/>
        <v>-9.4444444444444429</v>
      </c>
      <c r="R98" s="425">
        <f t="shared" si="69"/>
        <v>0.87725631768953072</v>
      </c>
      <c r="S98" s="459"/>
      <c r="T98" s="89">
        <v>0.52291666666666659</v>
      </c>
      <c r="U98" s="89">
        <v>0.55347222222222214</v>
      </c>
      <c r="V98" s="435">
        <v>8</v>
      </c>
      <c r="W98" s="90">
        <f t="shared" si="70"/>
        <v>44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-170</v>
      </c>
      <c r="AG98" s="428">
        <f t="shared" si="62"/>
        <v>0.87725631768953072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253</v>
      </c>
      <c r="E99" s="83"/>
      <c r="F99" s="354">
        <v>77.349999999999994</v>
      </c>
      <c r="G99" s="57">
        <v>163</v>
      </c>
      <c r="H99" s="210">
        <f t="shared" si="65"/>
        <v>12608.05</v>
      </c>
      <c r="I99" s="435"/>
      <c r="J99" s="46">
        <v>19</v>
      </c>
      <c r="K99" s="44">
        <v>1440</v>
      </c>
      <c r="L99" s="47">
        <v>75.78947368421052</v>
      </c>
      <c r="M99" s="419">
        <v>18</v>
      </c>
      <c r="N99" s="44">
        <f t="shared" si="66"/>
        <v>1086.6666666666704</v>
      </c>
      <c r="O99" s="47">
        <f t="shared" si="67"/>
        <v>60.37037037037058</v>
      </c>
      <c r="P99" s="48">
        <f t="shared" si="68"/>
        <v>-1</v>
      </c>
      <c r="Q99" s="49">
        <f t="shared" si="64"/>
        <v>-15.41910331383994</v>
      </c>
      <c r="R99" s="425">
        <f t="shared" si="69"/>
        <v>0.79655349794238961</v>
      </c>
      <c r="S99" s="459"/>
      <c r="T99" s="89">
        <v>0.55833333333333324</v>
      </c>
      <c r="U99" s="89">
        <v>0.56458333333333321</v>
      </c>
      <c r="V99" s="435">
        <v>7</v>
      </c>
      <c r="W99" s="90">
        <f t="shared" si="70"/>
        <v>8.999999999999968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-353.33333333332962</v>
      </c>
      <c r="AG99" s="214">
        <f t="shared" si="62"/>
        <v>0.7546296296296322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1245</v>
      </c>
      <c r="H100" s="210">
        <f t="shared" si="65"/>
        <v>64042.799999999996</v>
      </c>
      <c r="I100" s="435"/>
      <c r="J100" s="46">
        <v>20</v>
      </c>
      <c r="K100" s="44">
        <v>1440</v>
      </c>
      <c r="L100" s="47">
        <v>72</v>
      </c>
      <c r="M100" s="87">
        <v>21</v>
      </c>
      <c r="N100" s="44">
        <f t="shared" si="66"/>
        <v>1266.1016949152554</v>
      </c>
      <c r="O100" s="47">
        <f t="shared" si="67"/>
        <v>60.29055690072645</v>
      </c>
      <c r="P100" s="48">
        <f t="shared" si="68"/>
        <v>1</v>
      </c>
      <c r="Q100" s="49">
        <f t="shared" si="64"/>
        <v>-11.70944309927355</v>
      </c>
      <c r="R100" s="425">
        <f t="shared" si="69"/>
        <v>0.83736884584342297</v>
      </c>
      <c r="S100" s="459"/>
      <c r="T100" s="211">
        <v>0.56944444444444431</v>
      </c>
      <c r="U100" s="211">
        <v>0.6104166666666665</v>
      </c>
      <c r="V100" s="212">
        <v>7</v>
      </c>
      <c r="W100" s="90">
        <f t="shared" si="70"/>
        <v>58.99999999999995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-173.89830508474461</v>
      </c>
      <c r="AG100" s="428">
        <f t="shared" si="62"/>
        <v>0.87923728813559399</v>
      </c>
      <c r="AH100" s="468"/>
    </row>
    <row r="101" spans="1:34" s="218" customFormat="1" ht="19.149999999999999" customHeight="1">
      <c r="A101" s="490"/>
      <c r="B101" s="421" t="s">
        <v>193</v>
      </c>
      <c r="C101" s="55"/>
      <c r="D101" s="82" t="s">
        <v>199</v>
      </c>
      <c r="E101" s="83"/>
      <c r="F101" s="354">
        <v>31.11</v>
      </c>
      <c r="G101" s="57">
        <v>1672.2</v>
      </c>
      <c r="H101" s="210">
        <f t="shared" si="65"/>
        <v>52022.142</v>
      </c>
      <c r="I101" s="435"/>
      <c r="J101" s="46">
        <v>18</v>
      </c>
      <c r="K101" s="44">
        <v>2769</v>
      </c>
      <c r="L101" s="47">
        <v>153.83333333333334</v>
      </c>
      <c r="M101" s="87">
        <v>19</v>
      </c>
      <c r="N101" s="44">
        <f t="shared" si="66"/>
        <v>2388.8571428571422</v>
      </c>
      <c r="O101" s="47">
        <f t="shared" si="67"/>
        <v>125.72932330827064</v>
      </c>
      <c r="P101" s="48">
        <f t="shared" si="68"/>
        <v>1</v>
      </c>
      <c r="Q101" s="49">
        <f t="shared" si="64"/>
        <v>-28.104010025062706</v>
      </c>
      <c r="R101" s="425">
        <f t="shared" si="69"/>
        <v>0.81730871056297272</v>
      </c>
      <c r="S101" s="459"/>
      <c r="T101" s="211">
        <v>0.62638888888888866</v>
      </c>
      <c r="U101" s="89">
        <v>0.65555555555555534</v>
      </c>
      <c r="V101" s="212">
        <v>23</v>
      </c>
      <c r="W101" s="90">
        <f t="shared" si="70"/>
        <v>42.000000000000014</v>
      </c>
      <c r="X101" s="220">
        <v>0.61458333333333337</v>
      </c>
      <c r="Y101" s="220">
        <v>0.625</v>
      </c>
      <c r="Z101" s="217"/>
      <c r="AA101" s="217"/>
      <c r="AB101" s="447"/>
      <c r="AC101" s="447"/>
      <c r="AD101" s="435"/>
      <c r="AE101" s="435"/>
      <c r="AF101" s="213">
        <f t="shared" si="61"/>
        <v>-380.14285714285779</v>
      </c>
      <c r="AG101" s="214">
        <f t="shared" si="62"/>
        <v>0.86271475003869347</v>
      </c>
      <c r="AH101" s="468"/>
    </row>
    <row r="102" spans="1:34" s="218" customFormat="1" ht="19.149999999999999" customHeight="1">
      <c r="A102" s="490"/>
      <c r="B102" s="421" t="s">
        <v>193</v>
      </c>
      <c r="C102" s="175"/>
      <c r="D102" s="176" t="s">
        <v>196</v>
      </c>
      <c r="E102" s="177"/>
      <c r="F102" s="354">
        <v>35.89</v>
      </c>
      <c r="G102" s="57">
        <v>850.5</v>
      </c>
      <c r="H102" s="210">
        <f t="shared" si="65"/>
        <v>30524.445</v>
      </c>
      <c r="I102" s="421">
        <v>1</v>
      </c>
      <c r="J102" s="46">
        <v>18</v>
      </c>
      <c r="K102" s="44">
        <v>2571</v>
      </c>
      <c r="L102" s="47">
        <v>142.83333333333334</v>
      </c>
      <c r="M102" s="87">
        <v>17</v>
      </c>
      <c r="N102" s="44">
        <f t="shared" si="66"/>
        <v>2041.1999999999941</v>
      </c>
      <c r="O102" s="47">
        <f t="shared" si="67"/>
        <v>120.07058823529377</v>
      </c>
      <c r="P102" s="48">
        <f t="shared" si="68"/>
        <v>-1</v>
      </c>
      <c r="Q102" s="49">
        <f t="shared" si="64"/>
        <v>-22.762745098039574</v>
      </c>
      <c r="R102" s="425">
        <f t="shared" si="69"/>
        <v>0.84063422335094817</v>
      </c>
      <c r="S102" s="459"/>
      <c r="T102" s="211">
        <v>0.66111111111111087</v>
      </c>
      <c r="U102" s="211">
        <v>0.67847222222222203</v>
      </c>
      <c r="V102" s="212">
        <v>8</v>
      </c>
      <c r="W102" s="90">
        <f t="shared" si="70"/>
        <v>25.000000000000071</v>
      </c>
      <c r="X102" s="220"/>
      <c r="Y102" s="220"/>
      <c r="Z102" s="217"/>
      <c r="AA102" s="217"/>
      <c r="AB102" s="447"/>
      <c r="AC102" s="447"/>
      <c r="AD102" s="435"/>
      <c r="AE102" s="435">
        <v>1</v>
      </c>
      <c r="AF102" s="54">
        <f t="shared" si="61"/>
        <v>-529.80000000000587</v>
      </c>
      <c r="AG102" s="428">
        <f t="shared" si="62"/>
        <v>0.79393232205367337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18.428571428571427</v>
      </c>
      <c r="K108" s="101">
        <v>1775.7142857142858</v>
      </c>
      <c r="L108" s="104">
        <v>96.906432748538023</v>
      </c>
      <c r="M108" s="101">
        <f t="shared" ref="M108:O108" si="71">AVERAGE(M96:M107)</f>
        <v>18.428571428571427</v>
      </c>
      <c r="N108" s="101">
        <f t="shared" si="71"/>
        <v>1497.8971126274596</v>
      </c>
      <c r="O108" s="104">
        <f t="shared" si="71"/>
        <v>81.736106211246508</v>
      </c>
      <c r="P108" s="54">
        <f t="shared" ref="P108:P116" si="72">M108-J108</f>
        <v>0</v>
      </c>
      <c r="Q108" s="88">
        <f t="shared" ref="Q108:Q116" si="73">O108-L108</f>
        <v>-15.170326537291515</v>
      </c>
      <c r="R108" s="105">
        <f t="shared" ref="R108:R116" si="74">O108/L108</f>
        <v>0.84345387496971524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1"/>
        <v>-277.81717308682619</v>
      </c>
      <c r="AG108" s="428">
        <f t="shared" si="62"/>
        <v>0.84354624202672701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1410</v>
      </c>
      <c r="H109" s="45">
        <f t="shared" ref="H109:H119" si="75">F109*G109</f>
        <v>42251.345755693575</v>
      </c>
      <c r="I109" s="421"/>
      <c r="J109" s="46">
        <v>18</v>
      </c>
      <c r="K109" s="44">
        <v>1200</v>
      </c>
      <c r="L109" s="47">
        <v>66.666666666666671</v>
      </c>
      <c r="M109" s="419">
        <v>19</v>
      </c>
      <c r="N109" s="44">
        <f t="shared" ref="N109:N116" si="76">G109/W109*60</f>
        <v>1208.5714285714273</v>
      </c>
      <c r="O109" s="47">
        <f t="shared" ref="O109:O116" si="77">N109/M109</f>
        <v>63.609022556390912</v>
      </c>
      <c r="P109" s="48">
        <f t="shared" si="72"/>
        <v>1</v>
      </c>
      <c r="Q109" s="49">
        <f t="shared" si="73"/>
        <v>-3.0576441102757599</v>
      </c>
      <c r="R109" s="425">
        <f t="shared" si="74"/>
        <v>0.95413533834586362</v>
      </c>
      <c r="S109" s="494">
        <f>R121</f>
        <v>0.89539531863227295</v>
      </c>
      <c r="T109" s="226">
        <v>0.54166666666666663</v>
      </c>
      <c r="U109" s="226">
        <v>0.59027777777777779</v>
      </c>
      <c r="V109" s="227">
        <v>5</v>
      </c>
      <c r="W109" s="418">
        <f t="shared" si="70"/>
        <v>70.000000000000071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8.5714285714273046</v>
      </c>
      <c r="AG109" s="125">
        <f t="shared" si="62"/>
        <v>1.007142857142856</v>
      </c>
      <c r="AH109" s="468">
        <f>AG121</f>
        <v>0.88064116029423301</v>
      </c>
    </row>
    <row r="110" spans="1:34" ht="19.149999999999999" customHeight="1">
      <c r="A110" s="492"/>
      <c r="B110" s="421" t="s">
        <v>227</v>
      </c>
      <c r="C110" s="175"/>
      <c r="D110" s="42" t="s">
        <v>282</v>
      </c>
      <c r="E110" s="177"/>
      <c r="F110" s="343">
        <v>50.67</v>
      </c>
      <c r="G110" s="174">
        <v>1175</v>
      </c>
      <c r="H110" s="45">
        <f t="shared" si="75"/>
        <v>59537.25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1382.3529411764712</v>
      </c>
      <c r="O110" s="47">
        <f t="shared" si="77"/>
        <v>76.797385620915065</v>
      </c>
      <c r="P110" s="48">
        <f t="shared" si="72"/>
        <v>0</v>
      </c>
      <c r="Q110" s="49">
        <f t="shared" si="73"/>
        <v>-6.5359477124182632</v>
      </c>
      <c r="R110" s="425">
        <f t="shared" si="74"/>
        <v>0.92156862745098078</v>
      </c>
      <c r="S110" s="495"/>
      <c r="T110" s="226">
        <v>0.59513888888888888</v>
      </c>
      <c r="U110" s="226">
        <v>0.63055555555555554</v>
      </c>
      <c r="V110" s="227">
        <v>7</v>
      </c>
      <c r="W110" s="418">
        <f t="shared" si="70"/>
        <v>50.999999999999979</v>
      </c>
      <c r="X110" s="188"/>
      <c r="Y110" s="188"/>
      <c r="Z110" s="54"/>
      <c r="AA110" s="54"/>
      <c r="AB110" s="447"/>
      <c r="AC110" s="447"/>
      <c r="AD110" s="435"/>
      <c r="AE110" s="435">
        <v>1</v>
      </c>
      <c r="AF110" s="48">
        <f t="shared" si="61"/>
        <v>-117.64705882352882</v>
      </c>
      <c r="AG110" s="125">
        <f t="shared" si="62"/>
        <v>0.92156862745098078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598</v>
      </c>
      <c r="H111" s="45">
        <f t="shared" si="75"/>
        <v>46249.32</v>
      </c>
      <c r="I111" s="435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1121.2499999999984</v>
      </c>
      <c r="O111" s="47">
        <f t="shared" si="77"/>
        <v>62.291666666666579</v>
      </c>
      <c r="P111" s="48">
        <f t="shared" si="72"/>
        <v>0</v>
      </c>
      <c r="Q111" s="49">
        <f t="shared" si="73"/>
        <v>-17.708333333333421</v>
      </c>
      <c r="R111" s="425">
        <f t="shared" si="74"/>
        <v>0.77864583333333226</v>
      </c>
      <c r="S111" s="495"/>
      <c r="T111" s="226">
        <v>0.64652777777777781</v>
      </c>
      <c r="U111" s="226">
        <v>0.66875000000000007</v>
      </c>
      <c r="V111" s="227">
        <v>23</v>
      </c>
      <c r="W111" s="418">
        <f t="shared" si="70"/>
        <v>32.000000000000043</v>
      </c>
      <c r="X111" s="53">
        <v>0.63541666666666663</v>
      </c>
      <c r="Y111" s="53">
        <v>0.64583333333333337</v>
      </c>
      <c r="Z111" s="54"/>
      <c r="AA111" s="54"/>
      <c r="AB111" s="447"/>
      <c r="AC111" s="447"/>
      <c r="AD111" s="435"/>
      <c r="AE111" s="435"/>
      <c r="AF111" s="48">
        <f t="shared" si="61"/>
        <v>-318.75000000000159</v>
      </c>
      <c r="AG111" s="125">
        <f t="shared" si="62"/>
        <v>0.77864583333333226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263</v>
      </c>
      <c r="E112" s="83"/>
      <c r="F112" s="343">
        <v>54.09</v>
      </c>
      <c r="G112" s="57">
        <v>613</v>
      </c>
      <c r="H112" s="45">
        <f t="shared" si="75"/>
        <v>33157.170000000006</v>
      </c>
      <c r="I112" s="435"/>
      <c r="J112" s="46">
        <v>16</v>
      </c>
      <c r="K112" s="44">
        <v>1440</v>
      </c>
      <c r="L112" s="47">
        <v>90</v>
      </c>
      <c r="M112" s="419">
        <v>15</v>
      </c>
      <c r="N112" s="44">
        <f t="shared" si="76"/>
        <v>1313.5714285714257</v>
      </c>
      <c r="O112" s="47">
        <f t="shared" si="77"/>
        <v>87.571428571428385</v>
      </c>
      <c r="P112" s="48">
        <f t="shared" si="72"/>
        <v>-1</v>
      </c>
      <c r="Q112" s="49">
        <f t="shared" si="73"/>
        <v>-2.4285714285716153</v>
      </c>
      <c r="R112" s="425">
        <f t="shared" si="74"/>
        <v>0.97301587301587089</v>
      </c>
      <c r="S112" s="495"/>
      <c r="T112" s="226">
        <v>0.7104166666666667</v>
      </c>
      <c r="U112" s="226">
        <v>0.72986111111111118</v>
      </c>
      <c r="V112" s="227">
        <v>8</v>
      </c>
      <c r="W112" s="418">
        <f t="shared" si="70"/>
        <v>28.00000000000006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-126.42857142857429</v>
      </c>
      <c r="AG112" s="125">
        <f t="shared" si="62"/>
        <v>0.91220238095237893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267</v>
      </c>
      <c r="E113" s="83"/>
      <c r="F113" s="343">
        <v>51.06</v>
      </c>
      <c r="G113" s="57">
        <v>1512</v>
      </c>
      <c r="H113" s="45">
        <f t="shared" si="75"/>
        <v>77202.720000000001</v>
      </c>
      <c r="I113" s="435"/>
      <c r="J113" s="46">
        <v>16</v>
      </c>
      <c r="K113" s="44">
        <v>1500</v>
      </c>
      <c r="L113" s="47">
        <v>93.75</v>
      </c>
      <c r="M113" s="424">
        <v>14</v>
      </c>
      <c r="N113" s="44">
        <f t="shared" si="76"/>
        <v>1277.7464788732382</v>
      </c>
      <c r="O113" s="47">
        <f t="shared" si="77"/>
        <v>91.267605633802731</v>
      </c>
      <c r="P113" s="48">
        <f t="shared" si="72"/>
        <v>-2</v>
      </c>
      <c r="Q113" s="49">
        <f t="shared" si="73"/>
        <v>-2.4823943661972692</v>
      </c>
      <c r="R113" s="425">
        <f t="shared" si="74"/>
        <v>0.97352112676056246</v>
      </c>
      <c r="S113" s="495"/>
      <c r="T113" s="226">
        <v>0.73333333333333339</v>
      </c>
      <c r="U113" s="226">
        <v>0.78263888888888899</v>
      </c>
      <c r="V113" s="227">
        <v>5</v>
      </c>
      <c r="W113" s="418">
        <f t="shared" si="70"/>
        <v>71.000000000000071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-222.25352112676183</v>
      </c>
      <c r="AG113" s="125">
        <f t="shared" si="62"/>
        <v>0.85183098591549211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277</v>
      </c>
      <c r="E114" s="43"/>
      <c r="F114" s="343">
        <v>56.43</v>
      </c>
      <c r="G114" s="44">
        <v>926</v>
      </c>
      <c r="H114" s="45">
        <f t="shared" si="75"/>
        <v>52254.18</v>
      </c>
      <c r="I114" s="435"/>
      <c r="J114" s="46">
        <v>16</v>
      </c>
      <c r="K114" s="44">
        <v>1500</v>
      </c>
      <c r="L114" s="47">
        <v>93.75</v>
      </c>
      <c r="M114" s="424">
        <v>17</v>
      </c>
      <c r="N114" s="44">
        <f t="shared" si="76"/>
        <v>1355.1219512195119</v>
      </c>
      <c r="O114" s="47">
        <f t="shared" si="77"/>
        <v>79.713055954088929</v>
      </c>
      <c r="P114" s="48">
        <f t="shared" si="72"/>
        <v>1</v>
      </c>
      <c r="Q114" s="49">
        <f t="shared" si="73"/>
        <v>-14.036944045911071</v>
      </c>
      <c r="R114" s="425">
        <f t="shared" si="74"/>
        <v>0.85027259684361522</v>
      </c>
      <c r="S114" s="495"/>
      <c r="T114" s="226">
        <v>0.78750000000000009</v>
      </c>
      <c r="U114" s="226">
        <v>0.81597222222222232</v>
      </c>
      <c r="V114" s="227">
        <v>7</v>
      </c>
      <c r="W114" s="418">
        <f t="shared" si="70"/>
        <v>41.000000000000014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-144.87804878048814</v>
      </c>
      <c r="AG114" s="125">
        <f t="shared" si="62"/>
        <v>0.90341463414634127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353</v>
      </c>
      <c r="E115" s="83"/>
      <c r="F115" s="343">
        <v>54.09</v>
      </c>
      <c r="G115" s="229">
        <v>1892</v>
      </c>
      <c r="H115" s="45">
        <f t="shared" si="75"/>
        <v>102338.28000000001</v>
      </c>
      <c r="I115" s="435"/>
      <c r="J115" s="46">
        <v>19</v>
      </c>
      <c r="K115" s="44">
        <v>1440</v>
      </c>
      <c r="L115" s="47">
        <v>75.78947368421052</v>
      </c>
      <c r="M115" s="424">
        <v>19</v>
      </c>
      <c r="N115" s="44">
        <f t="shared" si="76"/>
        <v>1304.8275862068963</v>
      </c>
      <c r="O115" s="47">
        <f t="shared" si="77"/>
        <v>68.67513611615243</v>
      </c>
      <c r="P115" s="48">
        <f t="shared" si="72"/>
        <v>0</v>
      </c>
      <c r="Q115" s="49">
        <f t="shared" si="73"/>
        <v>-7.1143375680580903</v>
      </c>
      <c r="R115" s="425">
        <f t="shared" si="74"/>
        <v>0.90613026819923348</v>
      </c>
      <c r="S115" s="495"/>
      <c r="T115" s="226">
        <v>0.82152777777777786</v>
      </c>
      <c r="U115" s="226">
        <v>0.88194444444444453</v>
      </c>
      <c r="V115" s="227">
        <v>8</v>
      </c>
      <c r="W115" s="418">
        <f t="shared" si="70"/>
        <v>87.000000000000014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-135.17241379310371</v>
      </c>
      <c r="AG115" s="125">
        <f t="shared" si="62"/>
        <v>0.90613026819923348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329</v>
      </c>
      <c r="E116" s="83"/>
      <c r="F116" s="343">
        <v>54.5</v>
      </c>
      <c r="G116" s="229">
        <v>1599</v>
      </c>
      <c r="H116" s="45">
        <f t="shared" si="75"/>
        <v>87145.5</v>
      </c>
      <c r="I116" s="435"/>
      <c r="J116" s="46">
        <v>21</v>
      </c>
      <c r="K116" s="44">
        <v>1440</v>
      </c>
      <c r="L116" s="47">
        <v>68.571428571428569</v>
      </c>
      <c r="M116" s="424">
        <v>21</v>
      </c>
      <c r="N116" s="44">
        <f t="shared" si="76"/>
        <v>1128.705882352941</v>
      </c>
      <c r="O116" s="47">
        <f t="shared" si="77"/>
        <v>53.747899159663859</v>
      </c>
      <c r="P116" s="48">
        <f t="shared" si="72"/>
        <v>0</v>
      </c>
      <c r="Q116" s="49">
        <f t="shared" si="73"/>
        <v>-14.82352941176471</v>
      </c>
      <c r="R116" s="425">
        <f t="shared" si="74"/>
        <v>0.78382352941176459</v>
      </c>
      <c r="S116" s="495"/>
      <c r="T116" s="226">
        <v>0.89722222222222225</v>
      </c>
      <c r="U116" s="226">
        <v>0.95625000000000004</v>
      </c>
      <c r="V116" s="227">
        <v>22</v>
      </c>
      <c r="W116" s="418">
        <f t="shared" si="70"/>
        <v>85.000000000000014</v>
      </c>
      <c r="X116" s="216">
        <v>0.88611111111111107</v>
      </c>
      <c r="Y116" s="216">
        <v>0.89583333333333337</v>
      </c>
      <c r="Z116" s="217"/>
      <c r="AA116" s="217"/>
      <c r="AB116" s="447"/>
      <c r="AC116" s="447"/>
      <c r="AD116" s="221"/>
      <c r="AE116" s="221">
        <v>1</v>
      </c>
      <c r="AF116" s="48">
        <f t="shared" si="61"/>
        <v>-311.29411764705901</v>
      </c>
      <c r="AG116" s="125">
        <f t="shared" si="62"/>
        <v>0.78382352941176459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17.75</v>
      </c>
      <c r="K121" s="202">
        <v>1432.5</v>
      </c>
      <c r="L121" s="203">
        <v>81.482612781954884</v>
      </c>
      <c r="M121" s="202">
        <f t="shared" ref="M121:O121" si="78">AVERAGE(M109:M120)</f>
        <v>17.625</v>
      </c>
      <c r="N121" s="202">
        <f t="shared" si="78"/>
        <v>1261.5184621214887</v>
      </c>
      <c r="O121" s="203">
        <f t="shared" si="78"/>
        <v>72.959150034888609</v>
      </c>
      <c r="P121" s="48">
        <f t="shared" ref="P121:P130" si="79">M121-J121</f>
        <v>-0.125</v>
      </c>
      <c r="Q121" s="49">
        <f t="shared" ref="Q121:Q130" si="80">O121-L121</f>
        <v>-8.5234627470662758</v>
      </c>
      <c r="R121" s="172">
        <f t="shared" ref="R121:R130" si="81">O121/L121</f>
        <v>0.89539531863227295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2</v>
      </c>
      <c r="AF121" s="48">
        <f>N121-K121</f>
        <v>-170.98153787851129</v>
      </c>
      <c r="AG121" s="125">
        <f>N121/K121</f>
        <v>0.88064116029423301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854</v>
      </c>
      <c r="H122" s="45">
        <f t="shared" ref="H122:H132" si="82">F122*G122</f>
        <v>54587.68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1280.9999999999995</v>
      </c>
      <c r="O122" s="237">
        <f t="shared" ref="O122:O130" si="84">N122/M122</f>
        <v>67.421052631578917</v>
      </c>
      <c r="P122" s="108">
        <f t="shared" si="79"/>
        <v>0</v>
      </c>
      <c r="Q122" s="182">
        <f t="shared" si="80"/>
        <v>-8.3684210526316036</v>
      </c>
      <c r="R122" s="109">
        <f t="shared" si="81"/>
        <v>0.88958333333333295</v>
      </c>
      <c r="S122" s="459">
        <f>R134</f>
        <v>0.8844405587800207</v>
      </c>
      <c r="T122" s="50">
        <v>0.54166666666666663</v>
      </c>
      <c r="U122" s="50">
        <v>0.56944444444444442</v>
      </c>
      <c r="V122" s="227">
        <v>5</v>
      </c>
      <c r="W122" s="418">
        <f t="shared" si="70"/>
        <v>40.000000000000014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-159.00000000000045</v>
      </c>
      <c r="AG122" s="425">
        <f t="shared" si="62"/>
        <v>0.88958333333333306</v>
      </c>
      <c r="AH122" s="473">
        <f>AG134</f>
        <v>0.88621310880778015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1126</v>
      </c>
      <c r="H123" s="45">
        <f t="shared" si="82"/>
        <v>66062.42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1324.7058823529419</v>
      </c>
      <c r="O123" s="86">
        <f t="shared" si="84"/>
        <v>69.721362229102212</v>
      </c>
      <c r="P123" s="54">
        <f t="shared" si="79"/>
        <v>0</v>
      </c>
      <c r="Q123" s="88">
        <f t="shared" si="80"/>
        <v>-6.0681114551083084</v>
      </c>
      <c r="R123" s="428">
        <f t="shared" si="81"/>
        <v>0.91993464052287643</v>
      </c>
      <c r="S123" s="459"/>
      <c r="T123" s="50">
        <v>0.57430555555555551</v>
      </c>
      <c r="U123" s="50">
        <v>0.60972222222222217</v>
      </c>
      <c r="V123" s="227">
        <v>7</v>
      </c>
      <c r="W123" s="418">
        <f t="shared" si="70"/>
        <v>50.999999999999979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-115.2941176470581</v>
      </c>
      <c r="AG123" s="425">
        <f t="shared" si="62"/>
        <v>0.91993464052287632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1684</v>
      </c>
      <c r="H124" s="45">
        <f t="shared" si="82"/>
        <v>100231.68000000001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1278.9873417721512</v>
      </c>
      <c r="O124" s="237">
        <f t="shared" si="84"/>
        <v>60.904159132007202</v>
      </c>
      <c r="P124" s="108">
        <f t="shared" si="79"/>
        <v>0</v>
      </c>
      <c r="Q124" s="182">
        <f t="shared" si="80"/>
        <v>-5.0482218203737474</v>
      </c>
      <c r="R124" s="109">
        <f t="shared" si="81"/>
        <v>0.92345656445642688</v>
      </c>
      <c r="S124" s="497"/>
      <c r="T124" s="50">
        <v>0.62499999999999989</v>
      </c>
      <c r="U124" s="50">
        <v>0.67986111111111103</v>
      </c>
      <c r="V124" s="227">
        <v>22</v>
      </c>
      <c r="W124" s="418">
        <f t="shared" si="70"/>
        <v>79.000000000000043</v>
      </c>
      <c r="X124" s="188">
        <v>0.61388888888888882</v>
      </c>
      <c r="Y124" s="188">
        <v>0.62361111111111112</v>
      </c>
      <c r="Z124" s="54"/>
      <c r="AA124" s="54"/>
      <c r="AB124" s="447"/>
      <c r="AC124" s="447"/>
      <c r="AD124" s="435"/>
      <c r="AE124" s="435"/>
      <c r="AF124" s="108">
        <f t="shared" si="61"/>
        <v>-106.01265822784876</v>
      </c>
      <c r="AG124" s="109">
        <f t="shared" si="62"/>
        <v>0.92345656445642688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1309</v>
      </c>
      <c r="H125" s="45">
        <f t="shared" si="82"/>
        <v>74338.11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1377.8947368421063</v>
      </c>
      <c r="O125" s="237">
        <f t="shared" si="84"/>
        <v>76.54970760233924</v>
      </c>
      <c r="P125" s="108">
        <f t="shared" si="79"/>
        <v>0</v>
      </c>
      <c r="Q125" s="182">
        <f t="shared" si="80"/>
        <v>-14.339181286549646</v>
      </c>
      <c r="R125" s="109">
        <f t="shared" si="81"/>
        <v>0.84223394672500385</v>
      </c>
      <c r="S125" s="497"/>
      <c r="T125" s="50">
        <v>0.72013888888888877</v>
      </c>
      <c r="U125" s="50">
        <v>0.75972222222222208</v>
      </c>
      <c r="V125" s="227">
        <v>5</v>
      </c>
      <c r="W125" s="418">
        <f t="shared" si="70"/>
        <v>56.999999999999957</v>
      </c>
      <c r="X125" s="64"/>
      <c r="Y125" s="64"/>
      <c r="Z125" s="54"/>
      <c r="AA125" s="54"/>
      <c r="AB125" s="447"/>
      <c r="AC125" s="447"/>
      <c r="AD125" s="435">
        <v>1</v>
      </c>
      <c r="AE125" s="435"/>
      <c r="AF125" s="48">
        <f t="shared" si="61"/>
        <v>-258.10526315789366</v>
      </c>
      <c r="AG125" s="425">
        <f t="shared" si="62"/>
        <v>0.84223394672500385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1001</v>
      </c>
      <c r="H126" s="45">
        <f t="shared" si="82"/>
        <v>56926.869999999995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1429.9999999999995</v>
      </c>
      <c r="O126" s="86">
        <f t="shared" si="84"/>
        <v>79.444444444444414</v>
      </c>
      <c r="P126" s="54">
        <f t="shared" si="79"/>
        <v>0</v>
      </c>
      <c r="Q126" s="88">
        <f t="shared" si="80"/>
        <v>-11.444444444444471</v>
      </c>
      <c r="R126" s="428">
        <f t="shared" si="81"/>
        <v>0.87408312958435175</v>
      </c>
      <c r="S126" s="497"/>
      <c r="T126" s="50">
        <v>0.76527777777777761</v>
      </c>
      <c r="U126" s="50">
        <v>0.79444444444444429</v>
      </c>
      <c r="V126" s="227">
        <v>8</v>
      </c>
      <c r="W126" s="418">
        <f t="shared" si="70"/>
        <v>42.000000000000014</v>
      </c>
      <c r="X126" s="64"/>
      <c r="Y126" s="64"/>
      <c r="Z126" s="54"/>
      <c r="AA126" s="54"/>
      <c r="AB126" s="447"/>
      <c r="AC126" s="447"/>
      <c r="AD126" s="435">
        <v>1</v>
      </c>
      <c r="AE126" s="435"/>
      <c r="AF126" s="108">
        <f t="shared" si="61"/>
        <v>-206.00000000000045</v>
      </c>
      <c r="AG126" s="109">
        <f t="shared" si="62"/>
        <v>0.87408312958435175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1245</v>
      </c>
      <c r="H127" s="45">
        <f t="shared" si="82"/>
        <v>59262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1287.9310344827597</v>
      </c>
      <c r="O127" s="86">
        <f t="shared" si="84"/>
        <v>67.785843920145254</v>
      </c>
      <c r="P127" s="54">
        <f t="shared" si="79"/>
        <v>0</v>
      </c>
      <c r="Q127" s="88">
        <f t="shared" si="80"/>
        <v>-8.0036297640652663</v>
      </c>
      <c r="R127" s="428">
        <f t="shared" si="81"/>
        <v>0.89439655172413879</v>
      </c>
      <c r="S127" s="497"/>
      <c r="T127" s="50">
        <v>0.79930555555555538</v>
      </c>
      <c r="U127" s="50">
        <v>0.83958333333333313</v>
      </c>
      <c r="V127" s="421">
        <v>7</v>
      </c>
      <c r="W127" s="418">
        <f t="shared" si="70"/>
        <v>57.999999999999957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-152.06896551724026</v>
      </c>
      <c r="AG127" s="109">
        <f t="shared" si="62"/>
        <v>0.89439655172413868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1177</v>
      </c>
      <c r="H128" s="45">
        <f t="shared" si="82"/>
        <v>59638.590000000004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1358.0769230769238</v>
      </c>
      <c r="O128" s="86">
        <f t="shared" si="84"/>
        <v>75.448717948717984</v>
      </c>
      <c r="P128" s="54">
        <f t="shared" si="79"/>
        <v>0</v>
      </c>
      <c r="Q128" s="88">
        <f t="shared" si="80"/>
        <v>-7.8846153846153442</v>
      </c>
      <c r="R128" s="428">
        <f t="shared" si="81"/>
        <v>0.9053846153846159</v>
      </c>
      <c r="S128" s="497"/>
      <c r="T128" s="50">
        <v>0.85486111111111085</v>
      </c>
      <c r="U128" s="50">
        <v>0.89097222222222194</v>
      </c>
      <c r="V128" s="421">
        <v>22</v>
      </c>
      <c r="W128" s="418">
        <f t="shared" si="70"/>
        <v>51.999999999999972</v>
      </c>
      <c r="X128" s="64">
        <v>0.84375</v>
      </c>
      <c r="Y128" s="64">
        <v>0.85416666666666663</v>
      </c>
      <c r="Z128" s="54"/>
      <c r="AA128" s="54"/>
      <c r="AB128" s="447"/>
      <c r="AC128" s="447"/>
      <c r="AD128" s="435"/>
      <c r="AE128" s="435"/>
      <c r="AF128" s="48">
        <f t="shared" si="61"/>
        <v>-141.92307692307622</v>
      </c>
      <c r="AG128" s="425">
        <f t="shared" si="62"/>
        <v>0.9053846153846159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931</v>
      </c>
      <c r="H129" s="45">
        <f t="shared" si="82"/>
        <v>54156.270000000004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1362.4390243902435</v>
      </c>
      <c r="O129" s="86">
        <f t="shared" si="84"/>
        <v>85.152439024390219</v>
      </c>
      <c r="P129" s="54">
        <f t="shared" si="79"/>
        <v>0</v>
      </c>
      <c r="Q129" s="88">
        <f t="shared" si="80"/>
        <v>-17.097560975609781</v>
      </c>
      <c r="R129" s="428">
        <f t="shared" si="81"/>
        <v>0.83278668972508774</v>
      </c>
      <c r="S129" s="497"/>
      <c r="T129" s="50">
        <v>0.89583333333333304</v>
      </c>
      <c r="U129" s="50">
        <v>0.92430555555555527</v>
      </c>
      <c r="V129" s="421">
        <v>7</v>
      </c>
      <c r="W129" s="418">
        <f t="shared" si="70"/>
        <v>41.000000000000014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-273.5609756097565</v>
      </c>
      <c r="AG129" s="109">
        <f t="shared" si="62"/>
        <v>0.83278668972508774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1157</v>
      </c>
      <c r="H130" s="45">
        <f t="shared" si="82"/>
        <v>66296.099999999991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1309.8113207547178</v>
      </c>
      <c r="O130" s="86">
        <f t="shared" si="84"/>
        <v>68.937437934458828</v>
      </c>
      <c r="P130" s="54">
        <f t="shared" si="79"/>
        <v>0</v>
      </c>
      <c r="Q130" s="88">
        <f t="shared" si="80"/>
        <v>-6.8520357497516926</v>
      </c>
      <c r="R130" s="428">
        <f t="shared" si="81"/>
        <v>0.90959119496855401</v>
      </c>
      <c r="S130" s="497"/>
      <c r="T130" s="50">
        <v>0.92986111111111081</v>
      </c>
      <c r="U130" s="50">
        <v>0.96666666666666634</v>
      </c>
      <c r="V130" s="421">
        <v>8</v>
      </c>
      <c r="W130" s="418">
        <f t="shared" si="70"/>
        <v>52.999999999999972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-130.18867924528217</v>
      </c>
      <c r="AG130" s="109">
        <f t="shared" si="62"/>
        <v>0.90959119496855401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1334.538473741316</v>
      </c>
      <c r="O134" s="243">
        <f t="shared" si="85"/>
        <v>72.373907207464924</v>
      </c>
      <c r="P134" s="51">
        <f t="shared" ref="P134:P141" si="86">M134-J134</f>
        <v>0</v>
      </c>
      <c r="Q134" s="139">
        <f t="shared" ref="Q134:Q141" si="87">O134-L134</f>
        <v>-9.456246881461098</v>
      </c>
      <c r="R134" s="244">
        <f t="shared" ref="R134:R141" si="88">O134/L134</f>
        <v>0.8844405587800207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2</v>
      </c>
      <c r="AE134" s="107">
        <f>SUM(AE122:AE133)</f>
        <v>0</v>
      </c>
      <c r="AF134" s="48">
        <f t="shared" si="61"/>
        <v>-171.3504151475729</v>
      </c>
      <c r="AG134" s="425">
        <f t="shared" si="62"/>
        <v>0.88621310880778015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902.4</v>
      </c>
      <c r="H135" s="245">
        <f t="shared" ref="H135:H146" si="89">F135*G135</f>
        <v>52100.063999999998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1" si="90">G135/W135*60</f>
        <v>1353.5999999999995</v>
      </c>
      <c r="O135" s="115">
        <f t="shared" ref="O135:O141" si="91">N135/M135</f>
        <v>84.599999999999966</v>
      </c>
      <c r="P135" s="54">
        <f t="shared" si="86"/>
        <v>0</v>
      </c>
      <c r="Q135" s="88">
        <f t="shared" si="87"/>
        <v>-13.212500000000034</v>
      </c>
      <c r="R135" s="428">
        <f t="shared" si="88"/>
        <v>0.86492012779552685</v>
      </c>
      <c r="S135" s="495">
        <f>R147</f>
        <v>0.89088002369644748</v>
      </c>
      <c r="T135" s="246">
        <v>0.54166666666666663</v>
      </c>
      <c r="U135" s="50">
        <v>0.56944444444444442</v>
      </c>
      <c r="V135" s="142">
        <v>5</v>
      </c>
      <c r="W135" s="247">
        <f t="shared" ref="W135:W147" si="92">(U135-T135)*24*60</f>
        <v>40.000000000000014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-211.40000000000055</v>
      </c>
      <c r="AG135" s="120">
        <f t="shared" si="62"/>
        <v>0.86492012779552685</v>
      </c>
      <c r="AH135" s="468">
        <f>AG147</f>
        <v>0.90132338634033549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902.40000000000009</v>
      </c>
      <c r="H136" s="84">
        <f t="shared" si="89"/>
        <v>48070.848000000005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1353.5999999999997</v>
      </c>
      <c r="O136" s="86">
        <f t="shared" si="91"/>
        <v>84.59999999999998</v>
      </c>
      <c r="P136" s="54">
        <f t="shared" si="86"/>
        <v>0</v>
      </c>
      <c r="Q136" s="88">
        <f t="shared" si="87"/>
        <v>-9.1500000000000199</v>
      </c>
      <c r="R136" s="428">
        <f t="shared" si="88"/>
        <v>0.90239999999999976</v>
      </c>
      <c r="S136" s="495"/>
      <c r="T136" s="246">
        <v>0.57430555555555551</v>
      </c>
      <c r="U136" s="50">
        <v>0.6020833333333333</v>
      </c>
      <c r="V136" s="142">
        <v>7</v>
      </c>
      <c r="W136" s="247">
        <f t="shared" si="92"/>
        <v>40.000000000000014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-146.40000000000032</v>
      </c>
      <c r="AG136" s="125">
        <f t="shared" si="62"/>
        <v>0.90239999999999976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283</v>
      </c>
      <c r="E137" s="83"/>
      <c r="F137" s="343">
        <v>50.98</v>
      </c>
      <c r="G137" s="209">
        <v>1309</v>
      </c>
      <c r="H137" s="84">
        <f t="shared" si="89"/>
        <v>66732.819999999992</v>
      </c>
      <c r="I137" s="221"/>
      <c r="J137" s="46">
        <v>20</v>
      </c>
      <c r="K137" s="44">
        <v>1440</v>
      </c>
      <c r="L137" s="47">
        <v>72</v>
      </c>
      <c r="M137" s="87">
        <v>20</v>
      </c>
      <c r="N137" s="57">
        <f t="shared" si="90"/>
        <v>1309.0000000000014</v>
      </c>
      <c r="O137" s="86">
        <f t="shared" si="91"/>
        <v>65.450000000000074</v>
      </c>
      <c r="P137" s="54">
        <f t="shared" si="86"/>
        <v>0</v>
      </c>
      <c r="Q137" s="88">
        <f t="shared" si="87"/>
        <v>-6.5499999999999261</v>
      </c>
      <c r="R137" s="428">
        <f t="shared" si="88"/>
        <v>0.90902777777777877</v>
      </c>
      <c r="S137" s="495"/>
      <c r="T137" s="50">
        <v>0.70833333333333337</v>
      </c>
      <c r="U137" s="50">
        <v>0.75</v>
      </c>
      <c r="V137" s="249">
        <v>8</v>
      </c>
      <c r="W137" s="247">
        <f t="shared" si="92"/>
        <v>59.999999999999943</v>
      </c>
      <c r="X137" s="53"/>
      <c r="Y137" s="53"/>
      <c r="Z137" s="54"/>
      <c r="AA137" s="54"/>
      <c r="AB137" s="447"/>
      <c r="AC137" s="447"/>
      <c r="AD137" s="435"/>
      <c r="AE137" s="435"/>
      <c r="AF137" s="48">
        <f t="shared" si="61"/>
        <v>-130.99999999999864</v>
      </c>
      <c r="AG137" s="125">
        <f t="shared" si="62"/>
        <v>0.90902777777777877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284</v>
      </c>
      <c r="E138" s="83"/>
      <c r="F138" s="343">
        <v>50.67</v>
      </c>
      <c r="G138" s="57">
        <v>1008</v>
      </c>
      <c r="H138" s="84">
        <f t="shared" si="89"/>
        <v>51075.360000000001</v>
      </c>
      <c r="I138" s="435"/>
      <c r="J138" s="87">
        <v>17</v>
      </c>
      <c r="K138" s="57">
        <v>1500</v>
      </c>
      <c r="L138" s="86">
        <v>88.235294117647058</v>
      </c>
      <c r="M138" s="228">
        <v>17</v>
      </c>
      <c r="N138" s="57">
        <f t="shared" si="90"/>
        <v>1344</v>
      </c>
      <c r="O138" s="86">
        <f t="shared" si="91"/>
        <v>79.058823529411768</v>
      </c>
      <c r="P138" s="54">
        <f t="shared" si="86"/>
        <v>0</v>
      </c>
      <c r="Q138" s="88">
        <f t="shared" si="87"/>
        <v>-9.1764705882352899</v>
      </c>
      <c r="R138" s="434">
        <f t="shared" si="88"/>
        <v>0.89600000000000002</v>
      </c>
      <c r="S138" s="495"/>
      <c r="T138" s="50">
        <v>0.75347222222222221</v>
      </c>
      <c r="U138" s="50">
        <v>0.78472222222222221</v>
      </c>
      <c r="V138" s="249">
        <v>5</v>
      </c>
      <c r="W138" s="247">
        <f t="shared" si="92"/>
        <v>45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-156</v>
      </c>
      <c r="AG138" s="125">
        <f t="shared" si="62"/>
        <v>0.89600000000000002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285</v>
      </c>
      <c r="E139" s="43"/>
      <c r="F139" s="343">
        <v>50.92</v>
      </c>
      <c r="G139" s="57">
        <v>1588</v>
      </c>
      <c r="H139" s="84">
        <f t="shared" si="89"/>
        <v>80860.960000000006</v>
      </c>
      <c r="I139" s="435"/>
      <c r="J139" s="46">
        <v>19</v>
      </c>
      <c r="K139" s="44">
        <v>1440</v>
      </c>
      <c r="L139" s="47">
        <v>75.78947368421052</v>
      </c>
      <c r="M139" s="228">
        <v>19</v>
      </c>
      <c r="N139" s="57">
        <f t="shared" si="90"/>
        <v>1323.3333333333323</v>
      </c>
      <c r="O139" s="86">
        <f t="shared" si="91"/>
        <v>69.649122807017491</v>
      </c>
      <c r="P139" s="54">
        <f t="shared" si="86"/>
        <v>0</v>
      </c>
      <c r="Q139" s="88">
        <f t="shared" si="87"/>
        <v>-6.1403508771930291</v>
      </c>
      <c r="R139" s="428">
        <f t="shared" si="88"/>
        <v>0.91898148148148084</v>
      </c>
      <c r="S139" s="495"/>
      <c r="T139" s="50">
        <v>0.7895833333333333</v>
      </c>
      <c r="U139" s="50">
        <v>0.83958333333333335</v>
      </c>
      <c r="V139" s="250">
        <v>7</v>
      </c>
      <c r="W139" s="247">
        <f t="shared" si="92"/>
        <v>72.000000000000057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-116.66666666666765</v>
      </c>
      <c r="AG139" s="125">
        <f t="shared" si="62"/>
        <v>0.91898148148148084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286</v>
      </c>
      <c r="E140" s="83"/>
      <c r="F140" s="343">
        <v>50.67</v>
      </c>
      <c r="G140" s="57">
        <v>800</v>
      </c>
      <c r="H140" s="84">
        <f t="shared" si="89"/>
        <v>40536</v>
      </c>
      <c r="I140" s="435"/>
      <c r="J140" s="87">
        <v>17</v>
      </c>
      <c r="K140" s="57">
        <v>1440</v>
      </c>
      <c r="L140" s="86">
        <v>84.705882352941174</v>
      </c>
      <c r="M140" s="228">
        <v>17</v>
      </c>
      <c r="N140" s="57">
        <f t="shared" si="90"/>
        <v>1297.2972972972962</v>
      </c>
      <c r="O140" s="86">
        <f t="shared" si="91"/>
        <v>76.311605723370363</v>
      </c>
      <c r="P140" s="54">
        <f t="shared" si="86"/>
        <v>0</v>
      </c>
      <c r="Q140" s="88">
        <f t="shared" si="87"/>
        <v>-8.3942766295708111</v>
      </c>
      <c r="R140" s="428">
        <f t="shared" si="88"/>
        <v>0.90090090090090014</v>
      </c>
      <c r="S140" s="502"/>
      <c r="T140" s="63">
        <v>0.85555555555555562</v>
      </c>
      <c r="U140" s="252">
        <v>0.88125000000000009</v>
      </c>
      <c r="V140" s="253">
        <v>23</v>
      </c>
      <c r="W140" s="247">
        <f t="shared" si="92"/>
        <v>37.000000000000028</v>
      </c>
      <c r="X140" s="53">
        <v>0.84375</v>
      </c>
      <c r="Y140" s="53">
        <v>0.85416666666666663</v>
      </c>
      <c r="Z140" s="54"/>
      <c r="AA140" s="54"/>
      <c r="AB140" s="447"/>
      <c r="AC140" s="447"/>
      <c r="AD140" s="435"/>
      <c r="AE140" s="435"/>
      <c r="AF140" s="48">
        <f t="shared" si="61"/>
        <v>-142.70270270270385</v>
      </c>
      <c r="AG140" s="125">
        <f t="shared" si="62"/>
        <v>0.90090090090090014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287</v>
      </c>
      <c r="E141" s="254"/>
      <c r="F141" s="343">
        <v>50.49</v>
      </c>
      <c r="G141" s="57">
        <v>994</v>
      </c>
      <c r="H141" s="84">
        <f t="shared" si="89"/>
        <v>50187.060000000005</v>
      </c>
      <c r="I141" s="435"/>
      <c r="J141" s="46">
        <v>14</v>
      </c>
      <c r="K141" s="44">
        <v>1440</v>
      </c>
      <c r="L141" s="47">
        <v>102.85714285714286</v>
      </c>
      <c r="M141" s="228">
        <v>15</v>
      </c>
      <c r="N141" s="57">
        <f t="shared" si="90"/>
        <v>1325.3333333333333</v>
      </c>
      <c r="O141" s="86">
        <f t="shared" si="91"/>
        <v>88.355555555555554</v>
      </c>
      <c r="P141" s="54">
        <f t="shared" si="86"/>
        <v>1</v>
      </c>
      <c r="Q141" s="88">
        <f t="shared" si="87"/>
        <v>-14.501587301587307</v>
      </c>
      <c r="R141" s="428">
        <f t="shared" si="88"/>
        <v>0.8590123456790123</v>
      </c>
      <c r="S141" s="502"/>
      <c r="T141" s="63">
        <v>0.88611111111111118</v>
      </c>
      <c r="U141" s="252">
        <v>0.91736111111111118</v>
      </c>
      <c r="V141" s="55">
        <v>7</v>
      </c>
      <c r="W141" s="247">
        <f t="shared" si="92"/>
        <v>45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-114.66666666666674</v>
      </c>
      <c r="AG141" s="125">
        <f t="shared" si="62"/>
        <v>0.92037037037037028</v>
      </c>
      <c r="AH141" s="468"/>
    </row>
    <row r="142" spans="1:34" ht="19.149999999999999" customHeight="1">
      <c r="A142" s="500"/>
      <c r="B142" s="421">
        <v>0</v>
      </c>
      <c r="C142" s="431"/>
      <c r="D142" s="42"/>
      <c r="E142" s="254"/>
      <c r="F142" s="343" t="s">
        <v>109</v>
      </c>
      <c r="G142" s="57"/>
      <c r="H142" s="84">
        <f t="shared" si="89"/>
        <v>0</v>
      </c>
      <c r="I142" s="435"/>
      <c r="J142" s="87"/>
      <c r="K142" s="57"/>
      <c r="L142" s="86"/>
      <c r="M142" s="228"/>
      <c r="N142" s="57"/>
      <c r="O142" s="86"/>
      <c r="P142" s="54"/>
      <c r="Q142" s="88"/>
      <c r="R142" s="428"/>
      <c r="S142" s="502"/>
      <c r="T142" s="63"/>
      <c r="U142" s="252"/>
      <c r="V142" s="55"/>
      <c r="W142" s="247">
        <f t="shared" si="92"/>
        <v>0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0</v>
      </c>
      <c r="AG142" s="125" t="e">
        <f t="shared" si="62"/>
        <v>#DIV/0!</v>
      </c>
      <c r="AH142" s="468"/>
    </row>
    <row r="143" spans="1:34" ht="19.149999999999999" customHeight="1">
      <c r="A143" s="500"/>
      <c r="B143" s="421">
        <v>0</v>
      </c>
      <c r="C143" s="255"/>
      <c r="D143" s="82"/>
      <c r="E143" s="83"/>
      <c r="F143" s="343" t="s">
        <v>109</v>
      </c>
      <c r="G143" s="57"/>
      <c r="H143" s="84">
        <f t="shared" si="89"/>
        <v>0</v>
      </c>
      <c r="I143" s="435"/>
      <c r="J143" s="87"/>
      <c r="K143" s="57"/>
      <c r="L143" s="86"/>
      <c r="M143" s="228"/>
      <c r="N143" s="57"/>
      <c r="O143" s="86"/>
      <c r="P143" s="54"/>
      <c r="Q143" s="88"/>
      <c r="R143" s="428"/>
      <c r="S143" s="502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0</v>
      </c>
      <c r="AG143" s="125" t="e">
        <f t="shared" si="62"/>
        <v>#DIV/0!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1475</v>
      </c>
      <c r="L147" s="104">
        <v>87.878613287420237</v>
      </c>
      <c r="M147" s="242">
        <f t="shared" ref="M147:O147" si="93">AVERAGE(M135:M146)</f>
        <v>17.142857142857142</v>
      </c>
      <c r="N147" s="242">
        <f t="shared" si="93"/>
        <v>1329.4519948519949</v>
      </c>
      <c r="O147" s="243">
        <f t="shared" si="93"/>
        <v>78.289301087907887</v>
      </c>
      <c r="P147" s="51">
        <f t="shared" ref="P147:P154" si="94">M147-J147</f>
        <v>0.14285714285714235</v>
      </c>
      <c r="Q147" s="139">
        <f t="shared" ref="Q147:Q154" si="95">O147-L147</f>
        <v>-9.5893121995123494</v>
      </c>
      <c r="R147" s="258">
        <f t="shared" ref="R147:R154" si="96">O147/L147</f>
        <v>0.89088002369644748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0</v>
      </c>
      <c r="AF147" s="204">
        <f t="shared" si="61"/>
        <v>-145.54800514800513</v>
      </c>
      <c r="AG147" s="259">
        <f t="shared" si="62"/>
        <v>0.90132338634033549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1703.8</v>
      </c>
      <c r="H148" s="84">
        <f t="shared" ref="H148:H172" si="97">F148*G148</f>
        <v>62904.296000000002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1548.9090909090908</v>
      </c>
      <c r="O148" s="47">
        <f t="shared" ref="O148:O154" si="99">N148/M148</f>
        <v>129.07575757575756</v>
      </c>
      <c r="P148" s="48">
        <f t="shared" si="94"/>
        <v>0</v>
      </c>
      <c r="Q148" s="49">
        <f t="shared" si="95"/>
        <v>-37.590909090909093</v>
      </c>
      <c r="R148" s="425">
        <f t="shared" si="96"/>
        <v>0.7744545454545454</v>
      </c>
      <c r="S148" s="506">
        <f>R160</f>
        <v>0.87522636260456899</v>
      </c>
      <c r="T148" s="246">
        <v>0.45833333333333331</v>
      </c>
      <c r="U148" s="50">
        <v>0.50416666666666665</v>
      </c>
      <c r="V148" s="421">
        <v>5</v>
      </c>
      <c r="W148" s="418">
        <f>(U148-T148)*24*60</f>
        <v>66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-451.09090909090924</v>
      </c>
      <c r="AG148" s="125">
        <f t="shared" si="62"/>
        <v>0.7744545454545454</v>
      </c>
      <c r="AH148" s="468">
        <f>AG160</f>
        <v>0.84355855661503665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829.6</v>
      </c>
      <c r="H149" s="84">
        <f t="shared" si="97"/>
        <v>21984.400000000001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1508.3636363636344</v>
      </c>
      <c r="O149" s="47">
        <f t="shared" si="99"/>
        <v>125.69696969696953</v>
      </c>
      <c r="P149" s="48">
        <f t="shared" si="94"/>
        <v>0</v>
      </c>
      <c r="Q149" s="49">
        <f t="shared" si="95"/>
        <v>-40.969696969697125</v>
      </c>
      <c r="R149" s="425">
        <f t="shared" si="96"/>
        <v>0.75418181818181729</v>
      </c>
      <c r="S149" s="507"/>
      <c r="T149" s="246">
        <v>0.50763888888888886</v>
      </c>
      <c r="U149" s="50">
        <v>0.53055555555555556</v>
      </c>
      <c r="V149" s="421">
        <v>5</v>
      </c>
      <c r="W149" s="418">
        <f t="shared" ref="W149:W159" si="100">(U149-T149)*24*60</f>
        <v>33.000000000000043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-491.63636363636556</v>
      </c>
      <c r="AG149" s="125">
        <f t="shared" si="62"/>
        <v>0.75418181818181718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170</v>
      </c>
      <c r="H150" s="84">
        <f t="shared" si="97"/>
        <v>9436.6999999999989</v>
      </c>
      <c r="I150" s="260"/>
      <c r="J150" s="87">
        <v>12</v>
      </c>
      <c r="K150" s="57">
        <v>1500</v>
      </c>
      <c r="L150" s="86">
        <v>125</v>
      </c>
      <c r="M150" s="228">
        <v>11</v>
      </c>
      <c r="N150" s="44">
        <f t="shared" si="98"/>
        <v>1275.0000000000045</v>
      </c>
      <c r="O150" s="47">
        <f t="shared" si="99"/>
        <v>115.90909090909132</v>
      </c>
      <c r="P150" s="48">
        <f t="shared" si="94"/>
        <v>-1</v>
      </c>
      <c r="Q150" s="49">
        <f t="shared" si="95"/>
        <v>-9.0909090909086814</v>
      </c>
      <c r="R150" s="425">
        <f t="shared" si="96"/>
        <v>0.92727272727273058</v>
      </c>
      <c r="S150" s="507"/>
      <c r="T150" s="246">
        <v>0.70833333333333337</v>
      </c>
      <c r="U150" s="50">
        <v>0.71388888888888891</v>
      </c>
      <c r="V150" s="421">
        <v>5</v>
      </c>
      <c r="W150" s="418">
        <f t="shared" si="100"/>
        <v>7.9999999999999716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-224.99999999999545</v>
      </c>
      <c r="AG150" s="125">
        <f t="shared" si="62"/>
        <v>0.85000000000000309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1161</v>
      </c>
      <c r="H151" s="84">
        <f t="shared" si="97"/>
        <v>33169.769999999997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1421.6326530612248</v>
      </c>
      <c r="O151" s="47">
        <f t="shared" si="99"/>
        <v>118.46938775510206</v>
      </c>
      <c r="P151" s="48">
        <f t="shared" si="94"/>
        <v>0</v>
      </c>
      <c r="Q151" s="49">
        <f t="shared" si="95"/>
        <v>-6.530612244897938</v>
      </c>
      <c r="R151" s="425">
        <f t="shared" si="96"/>
        <v>0.94775510204081648</v>
      </c>
      <c r="S151" s="507"/>
      <c r="T151" s="246">
        <v>0.71736111111111112</v>
      </c>
      <c r="U151" s="50">
        <v>0.75138888888888888</v>
      </c>
      <c r="V151" s="421">
        <v>5</v>
      </c>
      <c r="W151" s="418">
        <f t="shared" si="100"/>
        <v>48.999999999999986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-78.367346938775199</v>
      </c>
      <c r="AG151" s="125">
        <f t="shared" si="62"/>
        <v>0.94775510204081659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178</v>
      </c>
      <c r="H152" s="84">
        <f t="shared" si="97"/>
        <v>3634.76</v>
      </c>
      <c r="I152" s="260"/>
      <c r="J152" s="87">
        <v>12</v>
      </c>
      <c r="K152" s="57">
        <v>1500</v>
      </c>
      <c r="L152" s="86">
        <v>125</v>
      </c>
      <c r="M152" s="228">
        <v>12</v>
      </c>
      <c r="N152" s="44">
        <f t="shared" si="98"/>
        <v>1068.0000000000039</v>
      </c>
      <c r="O152" s="47">
        <f t="shared" si="99"/>
        <v>89.000000000000327</v>
      </c>
      <c r="P152" s="48">
        <f t="shared" si="94"/>
        <v>0</v>
      </c>
      <c r="Q152" s="49">
        <f t="shared" si="95"/>
        <v>-35.999999999999673</v>
      </c>
      <c r="R152" s="425">
        <f t="shared" si="96"/>
        <v>0.71200000000000263</v>
      </c>
      <c r="S152" s="507"/>
      <c r="T152" s="261">
        <v>0.75486111111111109</v>
      </c>
      <c r="U152" s="63">
        <v>0.76180555555555551</v>
      </c>
      <c r="V152" s="422">
        <v>5</v>
      </c>
      <c r="W152" s="418">
        <f t="shared" si="100"/>
        <v>9.9999999999999645</v>
      </c>
      <c r="X152" s="219"/>
      <c r="Y152" s="219"/>
      <c r="Z152" s="217"/>
      <c r="AA152" s="217"/>
      <c r="AB152" s="447"/>
      <c r="AC152" s="447"/>
      <c r="AD152" s="221">
        <v>1</v>
      </c>
      <c r="AE152" s="221"/>
      <c r="AF152" s="48">
        <f t="shared" si="61"/>
        <v>-431.99999999999613</v>
      </c>
      <c r="AG152" s="125">
        <f t="shared" si="62"/>
        <v>0.71200000000000263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613</v>
      </c>
      <c r="H153" s="84">
        <f t="shared" si="97"/>
        <v>11597.960000000001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2043.3333333333408</v>
      </c>
      <c r="O153" s="47">
        <f t="shared" si="99"/>
        <v>408.66666666666816</v>
      </c>
      <c r="P153" s="48">
        <f t="shared" si="94"/>
        <v>0</v>
      </c>
      <c r="Q153" s="49">
        <f t="shared" si="95"/>
        <v>-31.333333333331836</v>
      </c>
      <c r="R153" s="425">
        <f t="shared" si="96"/>
        <v>0.92878787878788216</v>
      </c>
      <c r="S153" s="507"/>
      <c r="T153" s="261">
        <v>0.76527777777777772</v>
      </c>
      <c r="U153" s="63">
        <v>0.77777777777777768</v>
      </c>
      <c r="V153" s="422">
        <v>5</v>
      </c>
      <c r="W153" s="418">
        <f t="shared" si="100"/>
        <v>17.999999999999936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-156.66666666665924</v>
      </c>
      <c r="AG153" s="125">
        <f t="shared" si="62"/>
        <v>0.92878787878788216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605</v>
      </c>
      <c r="H154" s="84">
        <f t="shared" si="97"/>
        <v>10714.550000000001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2016.6666666666738</v>
      </c>
      <c r="O154" s="47">
        <f t="shared" si="99"/>
        <v>403.33333333333474</v>
      </c>
      <c r="P154" s="48">
        <f t="shared" si="94"/>
        <v>0</v>
      </c>
      <c r="Q154" s="49">
        <f t="shared" si="95"/>
        <v>-36.666666666665265</v>
      </c>
      <c r="R154" s="425">
        <f t="shared" si="96"/>
        <v>0.91666666666666985</v>
      </c>
      <c r="S154" s="507"/>
      <c r="T154" s="261">
        <v>0.78124999999999989</v>
      </c>
      <c r="U154" s="63">
        <v>0.79374999999999984</v>
      </c>
      <c r="V154" s="422">
        <v>5</v>
      </c>
      <c r="W154" s="418">
        <f t="shared" si="100"/>
        <v>17.999999999999936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-183.33333333332621</v>
      </c>
      <c r="AG154" s="125">
        <f t="shared" si="62"/>
        <v>0.91666666666666996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9.8571428571428577</v>
      </c>
      <c r="N160" s="269">
        <f t="shared" si="101"/>
        <v>1554.5579114762818</v>
      </c>
      <c r="O160" s="270">
        <f t="shared" si="101"/>
        <v>198.59302941956054</v>
      </c>
      <c r="P160" s="65">
        <f t="shared" ref="P160:P163" si="102">M160-J160</f>
        <v>-0.14285714285714235</v>
      </c>
      <c r="Q160" s="74">
        <f t="shared" ref="Q160:Q163" si="103">O160-L160</f>
        <v>-28.311732485201361</v>
      </c>
      <c r="R160" s="271">
        <f>O160/L160</f>
        <v>0.87522636260456899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0</v>
      </c>
      <c r="AF160" s="65">
        <f t="shared" si="61"/>
        <v>-288.2992313808611</v>
      </c>
      <c r="AG160" s="129">
        <f t="shared" si="62"/>
        <v>0.84355855661503665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1518</v>
      </c>
      <c r="H161" s="84">
        <f t="shared" ref="H161:H170" si="104">F161*G161</f>
        <v>53630.939999999995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6" si="105">G161/W161*60</f>
        <v>2070</v>
      </c>
      <c r="O161" s="86">
        <f t="shared" ref="O161:O166" si="106">N161/M161</f>
        <v>172.5</v>
      </c>
      <c r="P161" s="54">
        <f t="shared" si="102"/>
        <v>0</v>
      </c>
      <c r="Q161" s="88">
        <f t="shared" si="103"/>
        <v>-4</v>
      </c>
      <c r="R161" s="428">
        <f t="shared" ref="R161:R163" si="107">O161/L161</f>
        <v>0.97733711048158645</v>
      </c>
      <c r="S161" s="468">
        <f>R173</f>
        <v>0.91874206031278594</v>
      </c>
      <c r="T161" s="89">
        <v>0.16666666666666666</v>
      </c>
      <c r="U161" s="89">
        <v>0.19722222222222222</v>
      </c>
      <c r="V161" s="435">
        <v>5</v>
      </c>
      <c r="W161" s="90">
        <f t="shared" ref="W161:W172" si="108">(U161-T161)*24*60</f>
        <v>44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-48</v>
      </c>
      <c r="AG161" s="428">
        <f t="shared" si="62"/>
        <v>0.97733711048158645</v>
      </c>
      <c r="AH161" s="468">
        <f>AG173</f>
        <v>0.92382411691524635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2695</v>
      </c>
      <c r="H162" s="84">
        <f t="shared" si="104"/>
        <v>92249.849999999991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2156.0000000000005</v>
      </c>
      <c r="O162" s="86">
        <f t="shared" si="106"/>
        <v>165.84615384615387</v>
      </c>
      <c r="P162" s="54">
        <f t="shared" si="102"/>
        <v>0</v>
      </c>
      <c r="Q162" s="88">
        <f t="shared" si="103"/>
        <v>-7.230769230769198</v>
      </c>
      <c r="R162" s="428">
        <f t="shared" si="107"/>
        <v>0.95822222222222242</v>
      </c>
      <c r="S162" s="468"/>
      <c r="T162" s="89">
        <v>0.20208333333333334</v>
      </c>
      <c r="U162" s="89">
        <v>0.25416666666666665</v>
      </c>
      <c r="V162" s="435">
        <v>7</v>
      </c>
      <c r="W162" s="90">
        <f t="shared" si="108"/>
        <v>74.999999999999972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-93.999999999999545</v>
      </c>
      <c r="AG162" s="428">
        <f t="shared" si="62"/>
        <v>0.95822222222222242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2268</v>
      </c>
      <c r="H163" s="84">
        <f t="shared" si="104"/>
        <v>81262.44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2159.9999999999995</v>
      </c>
      <c r="O163" s="86">
        <f t="shared" si="106"/>
        <v>196.36363636363632</v>
      </c>
      <c r="P163" s="54">
        <f t="shared" si="102"/>
        <v>0</v>
      </c>
      <c r="Q163" s="88">
        <f t="shared" si="103"/>
        <v>-8.1818181818182154</v>
      </c>
      <c r="R163" s="428">
        <f t="shared" si="107"/>
        <v>0.95999999999999985</v>
      </c>
      <c r="S163" s="468"/>
      <c r="T163" s="89">
        <v>0.26944444444444443</v>
      </c>
      <c r="U163" s="89">
        <v>0.31319444444444444</v>
      </c>
      <c r="V163" s="435">
        <v>22</v>
      </c>
      <c r="W163" s="90">
        <f t="shared" si="108"/>
        <v>63.000000000000014</v>
      </c>
      <c r="X163" s="96">
        <v>0.25833333333333336</v>
      </c>
      <c r="Y163" s="96">
        <v>0.26805555555555555</v>
      </c>
      <c r="Z163" s="54"/>
      <c r="AA163" s="54"/>
      <c r="AB163" s="447"/>
      <c r="AC163" s="447"/>
      <c r="AD163" s="435"/>
      <c r="AE163" s="435"/>
      <c r="AF163" s="54">
        <f t="shared" si="61"/>
        <v>-90.000000000000455</v>
      </c>
      <c r="AG163" s="428">
        <f t="shared" si="62"/>
        <v>0.95999999999999974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1663.1999999999998</v>
      </c>
      <c r="H164" s="84">
        <f t="shared" si="104"/>
        <v>56931.335999999988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2169.391304347826</v>
      </c>
      <c r="O164" s="86">
        <f t="shared" si="106"/>
        <v>166.87625418060199</v>
      </c>
      <c r="P164" s="54">
        <f>M164-J164</f>
        <v>0</v>
      </c>
      <c r="Q164" s="88">
        <f>O164-L164</f>
        <v>-6.2006688963210763</v>
      </c>
      <c r="R164" s="428">
        <f>O164/L164</f>
        <v>0.96417391304347821</v>
      </c>
      <c r="S164" s="468"/>
      <c r="T164" s="89">
        <v>0.31805555555555554</v>
      </c>
      <c r="U164" s="89">
        <v>0.35</v>
      </c>
      <c r="V164" s="435">
        <v>7</v>
      </c>
      <c r="W164" s="90">
        <f t="shared" si="108"/>
        <v>46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-80.608695652173992</v>
      </c>
      <c r="AG164" s="428">
        <f>N164/K164</f>
        <v>0.96417391304347821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1300.5</v>
      </c>
      <c r="H165" s="84">
        <f t="shared" si="104"/>
        <v>47351.204999999994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2364.5454545454568</v>
      </c>
      <c r="O165" s="86">
        <f t="shared" si="106"/>
        <v>236.45454545454567</v>
      </c>
      <c r="P165" s="54">
        <f t="shared" ref="P165" si="109">M165-J165</f>
        <v>0</v>
      </c>
      <c r="Q165" s="88">
        <f t="shared" ref="Q165" si="110">O165-L165</f>
        <v>-40.445454545454311</v>
      </c>
      <c r="R165" s="428">
        <f t="shared" ref="R165" si="111">O165/L165</f>
        <v>0.85393479759677027</v>
      </c>
      <c r="S165" s="468"/>
      <c r="T165" s="89">
        <v>0.35555555555555551</v>
      </c>
      <c r="U165" s="89">
        <v>0.37847222222222215</v>
      </c>
      <c r="V165" s="435">
        <v>8</v>
      </c>
      <c r="W165" s="90">
        <f t="shared" si="108"/>
        <v>32.999999999999964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-404.45454545454322</v>
      </c>
      <c r="AG165" s="428">
        <f>N165/K165</f>
        <v>0.85393479759677027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3901.5</v>
      </c>
      <c r="H166" s="84">
        <f t="shared" si="104"/>
        <v>142053.61499999999</v>
      </c>
      <c r="I166" s="435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2388.6734693877561</v>
      </c>
      <c r="O166" s="86">
        <f t="shared" si="106"/>
        <v>238.8673469387756</v>
      </c>
      <c r="P166" s="54">
        <f>M166-J166</f>
        <v>0</v>
      </c>
      <c r="Q166" s="88">
        <f>O166-L166</f>
        <v>-38.03265306122438</v>
      </c>
      <c r="R166" s="428">
        <f>O166/L166</f>
        <v>0.86264841798041036</v>
      </c>
      <c r="S166" s="468"/>
      <c r="T166" s="89">
        <v>0.4187499999999999</v>
      </c>
      <c r="U166" s="89">
        <v>0.48680555555555544</v>
      </c>
      <c r="V166" s="435">
        <v>5</v>
      </c>
      <c r="W166" s="90">
        <f t="shared" si="108"/>
        <v>97.999999999999972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-380.32653061224391</v>
      </c>
      <c r="AG166" s="428">
        <f>N166/K166</f>
        <v>0.86264841798041025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M173:O173" si="112">AVERAGE(M161:M172)</f>
        <v>11.5</v>
      </c>
      <c r="N173" s="101">
        <f t="shared" si="112"/>
        <v>2218.1017047135065</v>
      </c>
      <c r="O173" s="104">
        <f t="shared" si="112"/>
        <v>196.15132279728559</v>
      </c>
      <c r="P173" s="54">
        <f>M173-J173</f>
        <v>0</v>
      </c>
      <c r="Q173" s="88">
        <f>O173-L173</f>
        <v>-17.348560652597854</v>
      </c>
      <c r="R173" s="105">
        <f>O173/L173</f>
        <v>0.91874206031278594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1"/>
        <v>-182.89829528649352</v>
      </c>
      <c r="AG173" s="428">
        <f t="shared" si="62"/>
        <v>0.92382411691524635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 xr:uid="{00000000-0002-0000-32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371</v>
      </c>
      <c r="E3" s="583"/>
      <c r="F3" s="572" t="s">
        <v>3</v>
      </c>
      <c r="G3" s="533"/>
      <c r="H3" s="584">
        <v>220954.59999999998</v>
      </c>
      <c r="I3" s="585"/>
      <c r="J3" s="572" t="s">
        <v>4</v>
      </c>
      <c r="K3" s="533"/>
      <c r="L3" s="577">
        <v>7309081.5210282933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382.29026606813181</v>
      </c>
      <c r="G6" s="574"/>
      <c r="H6" s="552">
        <f>AVERAGE(D13:P13,Q13)</f>
        <v>145.74184667849278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9</v>
      </c>
      <c r="Q6" s="541">
        <v>4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329.76302450850426</v>
      </c>
      <c r="G7" s="545"/>
      <c r="H7" s="546">
        <f>AVERAGE(D14:P14,Q14)</f>
        <v>131.60225950045304</v>
      </c>
      <c r="I7" s="547"/>
      <c r="J7" s="546">
        <f>AVERAGE(D31:E31,G31:H31)</f>
        <v>694.89311937292462</v>
      </c>
      <c r="K7" s="547"/>
      <c r="L7" s="548">
        <f>AVERAGE(K31:M31)</f>
        <v>767.67313472684907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0.89791397750511148</v>
      </c>
      <c r="G8" s="551"/>
      <c r="H8" s="550">
        <f>AVERAGE(D15:O15,P15:Q15)</f>
        <v>0.89581952828219269</v>
      </c>
      <c r="I8" s="551"/>
      <c r="J8" s="550">
        <f>AVERAGE(D32:E32,G32:H32)</f>
        <v>0.93895242064178763</v>
      </c>
      <c r="K8" s="551"/>
      <c r="L8" s="550">
        <f>AVERAGE(K32:M32)</f>
        <v>0.85297014969649909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86.799948400412788</v>
      </c>
      <c r="J13" s="19">
        <v>114.25536987522281</v>
      </c>
      <c r="K13" s="19">
        <v>78.613060428849906</v>
      </c>
      <c r="L13" s="19">
        <v>81.482612781954884</v>
      </c>
      <c r="M13" s="19">
        <v>81.830154088926022</v>
      </c>
      <c r="N13" s="19">
        <v>87.878613287420237</v>
      </c>
      <c r="O13" s="19">
        <v>226.9047619047619</v>
      </c>
      <c r="P13" s="19">
        <v>213.49988344988344</v>
      </c>
      <c r="Q13" s="21">
        <v>150</v>
      </c>
    </row>
    <row r="14" spans="2:17" ht="39.950000000000003" customHeight="1">
      <c r="B14" s="525"/>
      <c r="C14" s="14" t="s">
        <v>42</v>
      </c>
      <c r="D14" s="19">
        <v>126.62475732928986</v>
      </c>
      <c r="E14" s="19">
        <v>96.74843693485937</v>
      </c>
      <c r="F14" s="19">
        <v>105.42017236521747</v>
      </c>
      <c r="G14" s="19">
        <v>284.76194867868145</v>
      </c>
      <c r="H14" s="19">
        <v>222.1700076267818</v>
      </c>
      <c r="I14" s="19">
        <v>75.971412490921665</v>
      </c>
      <c r="J14" s="19">
        <v>100.74469791266807</v>
      </c>
      <c r="K14" s="19">
        <v>67.557845092829439</v>
      </c>
      <c r="L14" s="19">
        <v>70.924309333486605</v>
      </c>
      <c r="M14" s="19">
        <v>73.472992254991624</v>
      </c>
      <c r="N14" s="19">
        <v>78.844113386284988</v>
      </c>
      <c r="O14" s="19">
        <v>194.82880673396113</v>
      </c>
      <c r="P14" s="19">
        <v>196.45607226030813</v>
      </c>
      <c r="Q14" s="9">
        <v>147.90606060606061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0.89799370122043487</v>
      </c>
      <c r="E15" s="10">
        <f t="shared" si="0"/>
        <v>0.84814354164603067</v>
      </c>
      <c r="F15" s="10">
        <f t="shared" si="0"/>
        <v>0.87102368674413655</v>
      </c>
      <c r="G15" s="10">
        <f t="shared" si="0"/>
        <v>0.90561479911442266</v>
      </c>
      <c r="H15" s="10">
        <f t="shared" si="0"/>
        <v>0.97199378336717035</v>
      </c>
      <c r="I15" s="10">
        <f t="shared" si="0"/>
        <v>0.8752472079875151</v>
      </c>
      <c r="J15" s="10">
        <f t="shared" si="0"/>
        <v>0.88175022340473264</v>
      </c>
      <c r="K15" s="10">
        <f t="shared" si="0"/>
        <v>0.85937177263279074</v>
      </c>
      <c r="L15" s="10">
        <f t="shared" si="0"/>
        <v>0.87042262038501395</v>
      </c>
      <c r="M15" s="10">
        <f t="shared" si="0"/>
        <v>0.89787185510059597</v>
      </c>
      <c r="N15" s="10">
        <f t="shared" si="0"/>
        <v>0.89719341756581261</v>
      </c>
      <c r="O15" s="10">
        <f t="shared" si="0"/>
        <v>0.85863692369636602</v>
      </c>
      <c r="P15" s="362">
        <f t="shared" si="0"/>
        <v>0.92016945904527325</v>
      </c>
      <c r="Q15" s="11">
        <f t="shared" si="0"/>
        <v>0.98604040404040405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0.54166666666666663</v>
      </c>
      <c r="M16" s="12">
        <v>0.54166666666666663</v>
      </c>
      <c r="N16" s="12">
        <v>0.54166666666666663</v>
      </c>
      <c r="O16" s="22">
        <v>0.45833333333333331</v>
      </c>
      <c r="P16" s="12">
        <v>0.16666666666666666</v>
      </c>
      <c r="Q16" s="363">
        <v>0.40972222222222227</v>
      </c>
    </row>
    <row r="17" spans="2:23" ht="22.9" customHeight="1">
      <c r="B17" s="528"/>
      <c r="C17" s="360" t="s">
        <v>46</v>
      </c>
      <c r="D17" s="12">
        <v>0.61041666666666661</v>
      </c>
      <c r="E17" s="12">
        <v>0.47361111111111115</v>
      </c>
      <c r="F17" s="12">
        <v>0.48055555555555546</v>
      </c>
      <c r="G17" s="12">
        <v>0.60277777777777775</v>
      </c>
      <c r="H17" s="12">
        <v>0.57638888888888884</v>
      </c>
      <c r="I17" s="12">
        <v>0.60347222222222208</v>
      </c>
      <c r="J17" s="12">
        <v>0.64930555555555536</v>
      </c>
      <c r="K17" s="12">
        <v>0.67847222222222203</v>
      </c>
      <c r="L17" s="12">
        <v>0.95625000000000004</v>
      </c>
      <c r="M17" s="12">
        <v>0.96666666666666634</v>
      </c>
      <c r="N17" s="12">
        <v>0.91736111111111118</v>
      </c>
      <c r="O17" s="22">
        <v>0.79374999999999984</v>
      </c>
      <c r="P17" s="12">
        <v>0.48680555555555544</v>
      </c>
      <c r="Q17" s="363">
        <v>0.51736111111111105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>
        <v>1</v>
      </c>
      <c r="F20" s="365" t="s">
        <v>49</v>
      </c>
      <c r="G20" s="365">
        <v>1</v>
      </c>
      <c r="H20" s="365" t="s">
        <v>49</v>
      </c>
      <c r="I20" s="365">
        <v>1</v>
      </c>
      <c r="J20" s="365">
        <v>1</v>
      </c>
      <c r="K20" s="365">
        <v>2</v>
      </c>
      <c r="L20" s="365" t="s">
        <v>49</v>
      </c>
      <c r="M20" s="365">
        <v>1</v>
      </c>
      <c r="N20" s="365">
        <v>1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 t="s">
        <v>49</v>
      </c>
      <c r="G21" s="365" t="s">
        <v>49</v>
      </c>
      <c r="H21" s="365" t="s">
        <v>49</v>
      </c>
      <c r="I21" s="365" t="s">
        <v>49</v>
      </c>
      <c r="J21" s="365">
        <v>1</v>
      </c>
      <c r="K21" s="365" t="s">
        <v>49</v>
      </c>
      <c r="L21" s="365">
        <v>2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18.5</v>
      </c>
      <c r="E22" s="367">
        <v>17</v>
      </c>
      <c r="F22" s="367">
        <v>17.428571428571427</v>
      </c>
      <c r="G22" s="367">
        <v>6.125</v>
      </c>
      <c r="H22" s="367">
        <v>6.6</v>
      </c>
      <c r="I22" s="367">
        <v>18</v>
      </c>
      <c r="J22" s="367">
        <v>16.166666666666668</v>
      </c>
      <c r="K22" s="367">
        <v>18.166666666666668</v>
      </c>
      <c r="L22" s="367">
        <v>17.875</v>
      </c>
      <c r="M22" s="367">
        <v>18.555555555555557</v>
      </c>
      <c r="N22" s="367">
        <v>17.142857142857142</v>
      </c>
      <c r="O22" s="367">
        <v>10</v>
      </c>
      <c r="P22" s="367">
        <v>11.5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170.17359584859582</v>
      </c>
      <c r="E31" s="8">
        <v>821.31634615384633</v>
      </c>
      <c r="F31" s="8">
        <v>0</v>
      </c>
      <c r="G31" s="8">
        <v>859.02721088435339</v>
      </c>
      <c r="H31" s="376">
        <v>929.05532460490303</v>
      </c>
      <c r="I31" s="375">
        <v>0</v>
      </c>
      <c r="J31" s="8">
        <v>0</v>
      </c>
      <c r="K31" s="8">
        <v>638.23611111111256</v>
      </c>
      <c r="L31" s="8">
        <v>770.03787180561335</v>
      </c>
      <c r="M31" s="376">
        <v>894.74542126382141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0.77351634476634468</v>
      </c>
      <c r="E32" s="10">
        <f t="shared" si="1"/>
        <v>0.99553496503496519</v>
      </c>
      <c r="F32" s="10">
        <f t="shared" si="1"/>
        <v>0</v>
      </c>
      <c r="G32" s="10">
        <f t="shared" si="1"/>
        <v>0.95447467876039271</v>
      </c>
      <c r="H32" s="10">
        <f t="shared" si="1"/>
        <v>1.0322836940054478</v>
      </c>
      <c r="I32" s="375">
        <f t="shared" si="1"/>
        <v>0</v>
      </c>
      <c r="J32" s="10">
        <f t="shared" si="1"/>
        <v>0</v>
      </c>
      <c r="K32" s="10">
        <f t="shared" si="1"/>
        <v>0.70915123456790286</v>
      </c>
      <c r="L32" s="10">
        <f t="shared" si="1"/>
        <v>0.85559763533957034</v>
      </c>
      <c r="M32" s="11">
        <f t="shared" si="1"/>
        <v>0.99416157918202375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2520.0000000000091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1.7361111111111112E-2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0.35069444444444442</v>
      </c>
      <c r="E34" s="12">
        <v>0.34722222222222227</v>
      </c>
      <c r="F34" s="12">
        <v>0</v>
      </c>
      <c r="G34" s="12">
        <v>1056.0000000000039</v>
      </c>
      <c r="H34" s="363">
        <v>0.48333333333333334</v>
      </c>
      <c r="I34" s="23">
        <v>0</v>
      </c>
      <c r="J34" s="12">
        <v>0</v>
      </c>
      <c r="K34" s="12">
        <v>0.80902777777777779</v>
      </c>
      <c r="L34" s="12">
        <v>1.0625</v>
      </c>
      <c r="M34" s="13">
        <v>46222.003472222219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33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4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theme="8" tint="0.79998168889431442"/>
    <pageSetUpPr fitToPage="1"/>
  </sheetPr>
  <dimension ref="A1:R126"/>
  <sheetViews>
    <sheetView zoomScale="70" zoomScaleNormal="70" workbookViewId="0">
      <selection activeCell="Q6" sqref="Q6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70441</v>
      </c>
      <c r="F1" s="278" t="s">
        <v>4</v>
      </c>
      <c r="G1" s="279">
        <f>SUM(H5:H124)</f>
        <v>1342005.5742857137</v>
      </c>
      <c r="H1" s="280" t="s">
        <v>80</v>
      </c>
      <c r="I1" s="281">
        <f>+J16+J64+J24+J38+J51+J81+J100+J91+J57+J124+J111</f>
        <v>43.107142857142854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372</v>
      </c>
      <c r="B2" s="634"/>
      <c r="C2" s="283"/>
      <c r="D2" s="409" t="s">
        <v>84</v>
      </c>
      <c r="E2" s="284">
        <f>AVERAGE(L16,L24,L38,L51,L100,L111,L91)</f>
        <v>509.53399710504584</v>
      </c>
      <c r="F2" s="285" t="s">
        <v>85</v>
      </c>
      <c r="G2" s="286">
        <f>G1/E1</f>
        <v>19.051483855790146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678</v>
      </c>
      <c r="H5" s="291">
        <f t="shared" ref="H5:H15" si="0">F5*G5</f>
        <v>17383.920000000002</v>
      </c>
      <c r="I5" s="412"/>
      <c r="J5" s="292">
        <v>10</v>
      </c>
      <c r="K5" s="293">
        <f>G5/P5*60</f>
        <v>1356.0000000000014</v>
      </c>
      <c r="L5" s="294">
        <f>K5/J5</f>
        <v>135.60000000000014</v>
      </c>
      <c r="M5" s="295">
        <v>0.3923611111111111</v>
      </c>
      <c r="N5" s="295">
        <v>0.41319444444444442</v>
      </c>
      <c r="O5" s="289">
        <v>5</v>
      </c>
      <c r="P5" s="415">
        <f>(N5-M5)*24*60</f>
        <v>29.999999999999972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1681</v>
      </c>
      <c r="H6" s="291">
        <f t="shared" si="0"/>
        <v>50177.850000000006</v>
      </c>
      <c r="I6" s="412"/>
      <c r="J6" s="292">
        <v>12</v>
      </c>
      <c r="K6" s="293">
        <f>G6/P6*60</f>
        <v>1833.8181818181831</v>
      </c>
      <c r="L6" s="294">
        <f>K6/J6</f>
        <v>152.81818181818193</v>
      </c>
      <c r="M6" s="295">
        <v>0.41666666666666669</v>
      </c>
      <c r="N6" s="295">
        <v>0.4548611111111111</v>
      </c>
      <c r="O6" s="289">
        <v>5</v>
      </c>
      <c r="P6" s="415">
        <f>(N6-M6)*24*60</f>
        <v>54.999999999999964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1553</v>
      </c>
      <c r="H7" s="291">
        <f t="shared" si="0"/>
        <v>45844.56</v>
      </c>
      <c r="I7" s="412"/>
      <c r="J7" s="292">
        <v>12</v>
      </c>
      <c r="K7" s="293">
        <f>G7/P7*60</f>
        <v>1863.5999999999976</v>
      </c>
      <c r="L7" s="294">
        <f>K7/J7</f>
        <v>155.29999999999981</v>
      </c>
      <c r="M7" s="295">
        <v>0.45833333333333331</v>
      </c>
      <c r="N7" s="295">
        <v>0.49305555555555558</v>
      </c>
      <c r="O7" s="289">
        <v>5</v>
      </c>
      <c r="P7" s="415">
        <f>(N7-M7)*24*60</f>
        <v>50.000000000000064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0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0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0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0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0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0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0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0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1684.4727272727275</v>
      </c>
      <c r="L16" s="303">
        <f>AVERAGE(L5:L15)</f>
        <v>147.90606060606061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1681</v>
      </c>
      <c r="H17" s="304">
        <f t="shared" ref="H17:H23" si="1">F17*G17</f>
        <v>0</v>
      </c>
      <c r="I17" s="305"/>
      <c r="J17" s="292">
        <v>9</v>
      </c>
      <c r="K17" s="293">
        <f>G17/P17*60</f>
        <v>1551.6923076923083</v>
      </c>
      <c r="L17" s="294">
        <f>K17/J17</f>
        <v>172.41025641025647</v>
      </c>
      <c r="M17" s="295">
        <v>0.17361111111111113</v>
      </c>
      <c r="N17" s="295">
        <v>0.21875</v>
      </c>
      <c r="O17" s="289">
        <v>10</v>
      </c>
      <c r="P17" s="415">
        <f>(N17-M17)*24*60</f>
        <v>64.999999999999972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1553</v>
      </c>
      <c r="H18" s="291">
        <f t="shared" si="1"/>
        <v>0</v>
      </c>
      <c r="I18" s="412"/>
      <c r="J18" s="292">
        <v>9</v>
      </c>
      <c r="K18" s="293">
        <f>G18/P18*60</f>
        <v>1552.9999999999993</v>
      </c>
      <c r="L18" s="294">
        <f>K18/J18</f>
        <v>172.55555555555549</v>
      </c>
      <c r="M18" s="295">
        <v>0.22222222222222221</v>
      </c>
      <c r="N18" s="295">
        <v>0.2638888888888889</v>
      </c>
      <c r="O18" s="289">
        <v>5</v>
      </c>
      <c r="P18" s="415">
        <f>(N18-M18)*24*60</f>
        <v>60.000000000000028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1213</v>
      </c>
      <c r="H19" s="291">
        <f t="shared" si="1"/>
        <v>23811.19</v>
      </c>
      <c r="I19" s="412"/>
      <c r="J19" s="292">
        <v>15</v>
      </c>
      <c r="K19" s="293">
        <f>G19/P19*60</f>
        <v>2079.4285714285693</v>
      </c>
      <c r="L19" s="294">
        <f>K19/J19</f>
        <v>138.62857142857129</v>
      </c>
      <c r="M19" s="295">
        <v>0.2673611111111111</v>
      </c>
      <c r="N19" s="295">
        <v>0.29166666666666669</v>
      </c>
      <c r="O19" s="289">
        <v>5</v>
      </c>
      <c r="P19" s="415">
        <f>(N19-M19)*24*60</f>
        <v>35.000000000000036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2628</v>
      </c>
      <c r="H20" s="291">
        <f t="shared" si="1"/>
        <v>95790.6</v>
      </c>
      <c r="I20" s="412"/>
      <c r="J20" s="292">
        <v>10</v>
      </c>
      <c r="K20" s="293">
        <f>G20/P20*60</f>
        <v>1971.0000000000009</v>
      </c>
      <c r="L20" s="294">
        <f>K20/J20</f>
        <v>197.10000000000008</v>
      </c>
      <c r="M20" s="295">
        <v>0.2951388888888889</v>
      </c>
      <c r="N20" s="295">
        <v>0.35069444444444442</v>
      </c>
      <c r="O20" s="289">
        <v>5</v>
      </c>
      <c r="P20" s="415">
        <f>(N20-M20)*24*60</f>
        <v>79.999999999999957</v>
      </c>
      <c r="Q20" s="296">
        <v>0.35069444444444442</v>
      </c>
      <c r="R20" s="296">
        <v>0.3923611111111111</v>
      </c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1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1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1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1788.7802197802196</v>
      </c>
      <c r="L24" s="303">
        <f>AVERAGE(L17:L23)</f>
        <v>170.17359584859582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1211</v>
      </c>
      <c r="H25" s="291">
        <f t="shared" ref="H25:H37" si="2">F25*G25</f>
        <v>22439.83</v>
      </c>
      <c r="I25" s="412"/>
      <c r="J25" s="292">
        <v>3</v>
      </c>
      <c r="K25" s="293">
        <f>G25/P25*60</f>
        <v>2794.6153846153861</v>
      </c>
      <c r="L25" s="294">
        <f>K25/J25</f>
        <v>931.538461538462</v>
      </c>
      <c r="M25" s="295">
        <v>0.18055555555555555</v>
      </c>
      <c r="N25" s="295">
        <v>0.1986111111111111</v>
      </c>
      <c r="O25" s="289">
        <v>20</v>
      </c>
      <c r="P25" s="415">
        <f>(N25-M25)*24*60</f>
        <v>25.999999999999986</v>
      </c>
      <c r="Q25" s="296">
        <v>0.1986111111111111</v>
      </c>
      <c r="R25" s="296">
        <v>0.24027777777777778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535</v>
      </c>
      <c r="H26" s="291">
        <f t="shared" si="2"/>
        <v>8041.0499999999993</v>
      </c>
      <c r="I26" s="412"/>
      <c r="J26" s="292">
        <v>4</v>
      </c>
      <c r="K26" s="293">
        <f>G26/P26*60</f>
        <v>2675.0000000000095</v>
      </c>
      <c r="L26" s="294">
        <f>K26/J26</f>
        <v>668.75000000000239</v>
      </c>
      <c r="M26" s="295">
        <v>0.25763888888888892</v>
      </c>
      <c r="N26" s="295">
        <v>0.26597222222222222</v>
      </c>
      <c r="O26" s="289">
        <v>25</v>
      </c>
      <c r="P26" s="415">
        <f>(N26-M26)*24*60</f>
        <v>11.999999999999957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2394</v>
      </c>
      <c r="H27" s="291">
        <f t="shared" si="2"/>
        <v>43522.92</v>
      </c>
      <c r="I27" s="412"/>
      <c r="J27" s="292">
        <v>4</v>
      </c>
      <c r="K27" s="293">
        <f>G27/P27*60</f>
        <v>2762.3076923076937</v>
      </c>
      <c r="L27" s="294">
        <f>K27/J27</f>
        <v>690.57692307692344</v>
      </c>
      <c r="M27" s="295">
        <v>0.27986111111111112</v>
      </c>
      <c r="N27" s="295">
        <v>0.31597222222222221</v>
      </c>
      <c r="O27" s="289">
        <v>20</v>
      </c>
      <c r="P27" s="415">
        <f>(N27-M27)*24*60</f>
        <v>51.999999999999972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1243</v>
      </c>
      <c r="H28" s="291">
        <f t="shared" si="2"/>
        <v>30987.989999999998</v>
      </c>
      <c r="I28" s="412"/>
      <c r="J28" s="292">
        <v>3</v>
      </c>
      <c r="K28" s="293">
        <f>G28/P28*60</f>
        <v>2983.1999999999916</v>
      </c>
      <c r="L28" s="294">
        <f>K28/J28</f>
        <v>994.39999999999725</v>
      </c>
      <c r="M28" s="295">
        <v>0.3298611111111111</v>
      </c>
      <c r="N28" s="295">
        <v>0.34722222222222227</v>
      </c>
      <c r="O28" s="289">
        <v>20</v>
      </c>
      <c r="P28" s="415">
        <f>(N28-M28)*24*60</f>
        <v>25.000000000000071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2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2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2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2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2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2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2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2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2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2803.7807692307701</v>
      </c>
      <c r="L38" s="303">
        <f>AVERAGE(L25:L37)</f>
        <v>821.31634615384633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3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3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3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3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3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3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3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3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3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706</v>
      </c>
      <c r="H52" s="291">
        <f t="shared" ref="H52:H63" si="4">F52*G52</f>
        <v>12835.08</v>
      </c>
      <c r="I52" s="412"/>
      <c r="J52" s="292">
        <v>3</v>
      </c>
      <c r="K52" s="293">
        <f t="shared" ref="K52:K58" si="5">G52/P52*60</f>
        <v>3025.714285714279</v>
      </c>
      <c r="L52" s="294">
        <f t="shared" ref="L52:L58" si="6">K52/J52</f>
        <v>1008.5714285714263</v>
      </c>
      <c r="M52" s="295">
        <v>0.30555555555555552</v>
      </c>
      <c r="N52" s="295">
        <v>0.31527777777777777</v>
      </c>
      <c r="O52" s="293">
        <v>20</v>
      </c>
      <c r="P52" s="415">
        <f t="shared" ref="P52:P58" si="7">(N52-M52)*24*60</f>
        <v>14.00000000000003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325</v>
      </c>
      <c r="H53" s="291">
        <f t="shared" si="4"/>
        <v>8134.75</v>
      </c>
      <c r="I53" s="412"/>
      <c r="J53" s="292">
        <v>4</v>
      </c>
      <c r="K53" s="293">
        <f t="shared" si="5"/>
        <v>2785.7142857142635</v>
      </c>
      <c r="L53" s="294">
        <f t="shared" si="6"/>
        <v>696.42857142856587</v>
      </c>
      <c r="M53" s="295">
        <v>0.32916666666666666</v>
      </c>
      <c r="N53" s="295">
        <v>0.33402777777777781</v>
      </c>
      <c r="O53" s="293">
        <v>20</v>
      </c>
      <c r="P53" s="415">
        <f t="shared" si="7"/>
        <v>7.0000000000000551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534</v>
      </c>
      <c r="H54" s="291">
        <f t="shared" si="4"/>
        <v>13253.880000000001</v>
      </c>
      <c r="I54" s="412"/>
      <c r="J54" s="292">
        <v>4</v>
      </c>
      <c r="K54" s="293">
        <f t="shared" si="5"/>
        <v>3203.9999999999859</v>
      </c>
      <c r="L54" s="294">
        <f t="shared" si="6"/>
        <v>800.99999999999648</v>
      </c>
      <c r="M54" s="295">
        <v>0.34791666666666665</v>
      </c>
      <c r="N54" s="295">
        <v>0.35486111111111113</v>
      </c>
      <c r="O54" s="293">
        <v>20</v>
      </c>
      <c r="P54" s="415">
        <f t="shared" si="7"/>
        <v>10.000000000000044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252</v>
      </c>
      <c r="H55" s="291">
        <f t="shared" si="4"/>
        <v>5977.44</v>
      </c>
      <c r="I55" s="412"/>
      <c r="J55" s="292">
        <v>4</v>
      </c>
      <c r="K55" s="293">
        <f t="shared" si="5"/>
        <v>2520.0000000000091</v>
      </c>
      <c r="L55" s="294">
        <f t="shared" si="6"/>
        <v>630.00000000000227</v>
      </c>
      <c r="M55" s="295">
        <v>0.36874999999999997</v>
      </c>
      <c r="N55" s="295">
        <v>0.37291666666666662</v>
      </c>
      <c r="O55" s="293">
        <v>20</v>
      </c>
      <c r="P55" s="415">
        <f t="shared" si="7"/>
        <v>5.9999999999999787</v>
      </c>
      <c r="Q55" s="296">
        <v>0.37291666666666662</v>
      </c>
      <c r="R55" s="296">
        <v>0.4145833333333333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785</v>
      </c>
      <c r="H56" s="291">
        <f t="shared" si="4"/>
        <v>23550</v>
      </c>
      <c r="I56" s="412"/>
      <c r="J56" s="292">
        <v>4</v>
      </c>
      <c r="K56" s="293">
        <f t="shared" si="5"/>
        <v>3139.9999999999945</v>
      </c>
      <c r="L56" s="294">
        <f t="shared" si="6"/>
        <v>784.99999999999864</v>
      </c>
      <c r="M56" s="295">
        <v>0.43194444444444446</v>
      </c>
      <c r="N56" s="295">
        <v>0.44236111111111115</v>
      </c>
      <c r="O56" s="293">
        <v>25</v>
      </c>
      <c r="P56" s="415">
        <f t="shared" si="7"/>
        <v>15.000000000000027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792</v>
      </c>
      <c r="H57" s="291">
        <f t="shared" si="4"/>
        <v>16410.239999999998</v>
      </c>
      <c r="I57" s="412"/>
      <c r="J57" s="292">
        <v>3</v>
      </c>
      <c r="K57" s="293">
        <f t="shared" si="5"/>
        <v>3168.0000000000114</v>
      </c>
      <c r="L57" s="294">
        <f t="shared" si="6"/>
        <v>1056.0000000000039</v>
      </c>
      <c r="M57" s="295">
        <v>0.45624999999999999</v>
      </c>
      <c r="N57" s="295">
        <v>0.46666666666666662</v>
      </c>
      <c r="O57" s="293">
        <v>20</v>
      </c>
      <c r="P57" s="415">
        <f t="shared" si="7"/>
        <v>14.999999999999947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1088</v>
      </c>
      <c r="H58" s="291">
        <f t="shared" si="4"/>
        <v>18572.16</v>
      </c>
      <c r="I58" s="412"/>
      <c r="J58" s="292">
        <v>3</v>
      </c>
      <c r="K58" s="293">
        <f t="shared" si="5"/>
        <v>3108.5714285714398</v>
      </c>
      <c r="L58" s="294">
        <f t="shared" si="6"/>
        <v>1036.19047619048</v>
      </c>
      <c r="M58" s="295">
        <v>0.48055555555555557</v>
      </c>
      <c r="N58" s="295">
        <v>0.49513888888888885</v>
      </c>
      <c r="O58" s="293">
        <v>20</v>
      </c>
      <c r="P58" s="415">
        <f t="shared" si="7"/>
        <v>20.999999999999925</v>
      </c>
      <c r="Q58" s="296"/>
      <c r="R58" s="296"/>
    </row>
    <row r="59" spans="1:18" ht="15.6" customHeight="1">
      <c r="A59" s="608"/>
      <c r="B59" s="290">
        <v>0</v>
      </c>
      <c r="C59" s="411"/>
      <c r="D59" s="309"/>
      <c r="E59" s="311"/>
      <c r="F59" s="397" t="s">
        <v>109</v>
      </c>
      <c r="G59" s="297"/>
      <c r="H59" s="291">
        <f t="shared" si="4"/>
        <v>0</v>
      </c>
      <c r="I59" s="412"/>
      <c r="J59" s="292"/>
      <c r="K59" s="293"/>
      <c r="L59" s="294"/>
      <c r="M59" s="295"/>
      <c r="N59" s="295"/>
      <c r="O59" s="293"/>
      <c r="P59" s="415"/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4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4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4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4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2993.1428571428546</v>
      </c>
      <c r="L64" s="303">
        <f>AVERAGE(L52:L63)</f>
        <v>859.02721088435339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399</v>
      </c>
      <c r="H65" s="291">
        <f t="shared" ref="H65:H74" si="8">F65*G65</f>
        <v>8890.4454545454537</v>
      </c>
      <c r="I65" s="412"/>
      <c r="J65" s="292">
        <v>4</v>
      </c>
      <c r="K65" s="293">
        <f t="shared" ref="K65:K71" si="9">G65/P65*60</f>
        <v>2992.4999999999964</v>
      </c>
      <c r="L65" s="294">
        <f t="shared" ref="L65:L71" si="10">K65/J65</f>
        <v>748.12499999999909</v>
      </c>
      <c r="M65" s="295">
        <v>0.18055555555555555</v>
      </c>
      <c r="N65" s="295">
        <v>0.18611111111111112</v>
      </c>
      <c r="O65" s="293">
        <v>20</v>
      </c>
      <c r="P65" s="415">
        <f t="shared" ref="P65:P71" si="11">(N65-M65)*24*60</f>
        <v>8.0000000000000107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2306</v>
      </c>
      <c r="H66" s="291">
        <f t="shared" si="8"/>
        <v>32353.18</v>
      </c>
      <c r="I66" s="412"/>
      <c r="J66" s="292">
        <v>3</v>
      </c>
      <c r="K66" s="293">
        <f t="shared" si="9"/>
        <v>3144.5454545454545</v>
      </c>
      <c r="L66" s="294">
        <f t="shared" si="10"/>
        <v>1048.1818181818182</v>
      </c>
      <c r="M66" s="295">
        <v>0.19999999999999998</v>
      </c>
      <c r="N66" s="295">
        <v>0.23055555555555554</v>
      </c>
      <c r="O66" s="293">
        <v>20</v>
      </c>
      <c r="P66" s="415">
        <f t="shared" si="11"/>
        <v>44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1138</v>
      </c>
      <c r="H67" s="291">
        <f t="shared" si="8"/>
        <v>20688.84</v>
      </c>
      <c r="I67" s="412"/>
      <c r="J67" s="292">
        <v>3</v>
      </c>
      <c r="K67" s="293">
        <f t="shared" si="9"/>
        <v>3103.6363636363635</v>
      </c>
      <c r="L67" s="294">
        <f t="shared" si="10"/>
        <v>1034.5454545454545</v>
      </c>
      <c r="M67" s="295">
        <v>0.24444444444444446</v>
      </c>
      <c r="N67" s="295">
        <v>0.25972222222222224</v>
      </c>
      <c r="O67" s="293">
        <v>20</v>
      </c>
      <c r="P67" s="415">
        <f t="shared" si="11"/>
        <v>22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1176</v>
      </c>
      <c r="H68" s="291">
        <f t="shared" si="8"/>
        <v>21039.709090909091</v>
      </c>
      <c r="I68" s="412"/>
      <c r="J68" s="292">
        <v>3</v>
      </c>
      <c r="K68" s="293">
        <f t="shared" si="9"/>
        <v>3067.8260869565115</v>
      </c>
      <c r="L68" s="294">
        <f t="shared" si="10"/>
        <v>1022.6086956521705</v>
      </c>
      <c r="M68" s="295">
        <v>0.27361111111111108</v>
      </c>
      <c r="N68" s="295">
        <v>0.28958333333333336</v>
      </c>
      <c r="O68" s="293">
        <v>20</v>
      </c>
      <c r="P68" s="415">
        <f t="shared" si="11"/>
        <v>23.000000000000078</v>
      </c>
      <c r="Q68" s="296">
        <v>0.28958333333333336</v>
      </c>
      <c r="R68" s="296">
        <v>0.33124999999999999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2219</v>
      </c>
      <c r="H69" s="291">
        <f t="shared" si="8"/>
        <v>36968.54</v>
      </c>
      <c r="I69" s="412"/>
      <c r="J69" s="292">
        <v>4</v>
      </c>
      <c r="K69" s="293">
        <f t="shared" si="9"/>
        <v>3170.0000000000055</v>
      </c>
      <c r="L69" s="294">
        <f t="shared" si="10"/>
        <v>792.50000000000136</v>
      </c>
      <c r="M69" s="295">
        <v>0.34861111111111115</v>
      </c>
      <c r="N69" s="295">
        <v>0.37777777777777777</v>
      </c>
      <c r="O69" s="293">
        <v>25</v>
      </c>
      <c r="P69" s="415">
        <f t="shared" si="11"/>
        <v>41.999999999999929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2607</v>
      </c>
      <c r="H70" s="291">
        <f t="shared" si="8"/>
        <v>78210</v>
      </c>
      <c r="I70" s="412"/>
      <c r="J70" s="292">
        <v>4</v>
      </c>
      <c r="K70" s="293">
        <f t="shared" si="9"/>
        <v>3192.2448979591845</v>
      </c>
      <c r="L70" s="294">
        <f t="shared" si="10"/>
        <v>798.06122448979613</v>
      </c>
      <c r="M70" s="295">
        <v>0.39166666666666666</v>
      </c>
      <c r="N70" s="295">
        <v>0.42569444444444443</v>
      </c>
      <c r="O70" s="293">
        <v>20</v>
      </c>
      <c r="P70" s="415">
        <f t="shared" si="11"/>
        <v>48.999999999999986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3337</v>
      </c>
      <c r="H71" s="291">
        <f t="shared" si="8"/>
        <v>47671.428571428565</v>
      </c>
      <c r="I71" s="412"/>
      <c r="J71" s="292">
        <v>3</v>
      </c>
      <c r="K71" s="293">
        <f t="shared" si="9"/>
        <v>3178.0952380952417</v>
      </c>
      <c r="L71" s="294">
        <f t="shared" si="10"/>
        <v>1059.3650793650806</v>
      </c>
      <c r="M71" s="295">
        <v>0.43958333333333338</v>
      </c>
      <c r="N71" s="295">
        <v>0.48333333333333334</v>
      </c>
      <c r="O71" s="293">
        <v>20</v>
      </c>
      <c r="P71" s="415">
        <f t="shared" si="11"/>
        <v>62.999999999999936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8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8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8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3121.2640058846796</v>
      </c>
      <c r="L75" s="303">
        <f>AVERAGE(L65:L74)</f>
        <v>929.05532460490303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>F76*G76</f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>F77*G77</f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>F78*G78</f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>F79*G79</f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>F80*G80</f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12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12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12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12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12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12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12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12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12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1190</v>
      </c>
      <c r="H92" s="291">
        <f t="shared" ref="H92:H99" si="13">F92*G92</f>
        <v>29202.6</v>
      </c>
      <c r="I92" s="412"/>
      <c r="J92" s="292">
        <v>3</v>
      </c>
      <c r="K92" s="293">
        <f>G92/P92*60</f>
        <v>2380.0000000000082</v>
      </c>
      <c r="L92" s="294">
        <f>K92/J92</f>
        <v>793.3333333333361</v>
      </c>
      <c r="M92" s="295">
        <v>0.72222222222222221</v>
      </c>
      <c r="N92" s="295">
        <v>0.74305555555555547</v>
      </c>
      <c r="O92" s="289">
        <v>20</v>
      </c>
      <c r="P92" s="415">
        <f>(N92-M92)*24*60</f>
        <v>29.999999999999893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563</v>
      </c>
      <c r="H93" s="291">
        <f t="shared" si="13"/>
        <v>13101.01</v>
      </c>
      <c r="I93" s="412"/>
      <c r="J93" s="292">
        <v>4</v>
      </c>
      <c r="K93" s="293">
        <f>G93/P93*60</f>
        <v>2252.0000000000082</v>
      </c>
      <c r="L93" s="294">
        <f>K93/J93</f>
        <v>563.00000000000205</v>
      </c>
      <c r="M93" s="295">
        <v>0.75694444444444453</v>
      </c>
      <c r="N93" s="295">
        <v>0.76736111111111116</v>
      </c>
      <c r="O93" s="289">
        <v>20</v>
      </c>
      <c r="P93" s="415">
        <f>(N93-M93)*24*60</f>
        <v>14.999999999999947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1489</v>
      </c>
      <c r="H94" s="291">
        <f t="shared" si="13"/>
        <v>36227.369999999995</v>
      </c>
      <c r="I94" s="412"/>
      <c r="J94" s="292">
        <v>4</v>
      </c>
      <c r="K94" s="293">
        <f>G94/P94*60</f>
        <v>2233.4999999999991</v>
      </c>
      <c r="L94" s="294">
        <f>K94/J94</f>
        <v>558.37499999999977</v>
      </c>
      <c r="M94" s="295">
        <v>0.78125</v>
      </c>
      <c r="N94" s="295">
        <v>0.80902777777777779</v>
      </c>
      <c r="O94" s="289">
        <v>20</v>
      </c>
      <c r="P94" s="415">
        <f>(N94-M94)*24*60</f>
        <v>40.000000000000014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13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13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13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13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13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2288.500000000005</v>
      </c>
      <c r="L100" s="303">
        <f>AVERAGE(L92:L99)</f>
        <v>638.23611111111256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736</v>
      </c>
      <c r="H101" s="291">
        <f t="shared" ref="H101:H110" si="14">F101*G101</f>
        <v>18422.080000000002</v>
      </c>
      <c r="I101" s="412"/>
      <c r="J101" s="292">
        <v>4</v>
      </c>
      <c r="K101" s="293">
        <f t="shared" ref="K101:K107" si="15">G101/P101*60</f>
        <v>2944.0000000000105</v>
      </c>
      <c r="L101" s="294">
        <f t="shared" ref="L101:L107" si="16">K101/J101</f>
        <v>736.00000000000261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7" si="1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2720</v>
      </c>
      <c r="H102" s="291">
        <f t="shared" si="14"/>
        <v>77710.399999999994</v>
      </c>
      <c r="I102" s="412"/>
      <c r="J102" s="292">
        <v>3</v>
      </c>
      <c r="K102" s="293">
        <f t="shared" si="15"/>
        <v>2967.2727272727293</v>
      </c>
      <c r="L102" s="294">
        <f t="shared" si="16"/>
        <v>989.0909090909098</v>
      </c>
      <c r="M102" s="295">
        <v>0.74652777777777779</v>
      </c>
      <c r="N102" s="295">
        <v>0.78472222222222221</v>
      </c>
      <c r="O102" s="289">
        <v>20</v>
      </c>
      <c r="P102" s="293">
        <f t="shared" si="17"/>
        <v>54.999999999999964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527</v>
      </c>
      <c r="H103" s="291">
        <f t="shared" si="14"/>
        <v>0</v>
      </c>
      <c r="I103" s="412"/>
      <c r="J103" s="292">
        <v>5</v>
      </c>
      <c r="K103" s="293">
        <f t="shared" si="15"/>
        <v>2108.0000000000077</v>
      </c>
      <c r="L103" s="294">
        <f t="shared" si="16"/>
        <v>421.60000000000156</v>
      </c>
      <c r="M103" s="295">
        <v>0.79861111111111116</v>
      </c>
      <c r="N103" s="295">
        <v>0.80902777777777779</v>
      </c>
      <c r="O103" s="289">
        <v>20</v>
      </c>
      <c r="P103" s="293">
        <f t="shared" si="1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615</v>
      </c>
      <c r="H104" s="291">
        <f t="shared" si="14"/>
        <v>0</v>
      </c>
      <c r="I104" s="412"/>
      <c r="J104" s="292">
        <v>5</v>
      </c>
      <c r="K104" s="293">
        <f t="shared" si="15"/>
        <v>2459.9999999999827</v>
      </c>
      <c r="L104" s="294">
        <f t="shared" si="16"/>
        <v>491.99999999999653</v>
      </c>
      <c r="M104" s="295">
        <v>0.82291666666666663</v>
      </c>
      <c r="N104" s="295">
        <v>0.83333333333333337</v>
      </c>
      <c r="O104" s="289">
        <v>20</v>
      </c>
      <c r="P104" s="293">
        <f t="shared" si="17"/>
        <v>15.000000000000107</v>
      </c>
      <c r="Q104" s="296">
        <v>0.83333333333333337</v>
      </c>
      <c r="R104" s="296">
        <v>0.875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1358</v>
      </c>
      <c r="H105" s="291">
        <f t="shared" si="14"/>
        <v>33705.56</v>
      </c>
      <c r="I105" s="412"/>
      <c r="J105" s="292">
        <v>4</v>
      </c>
      <c r="K105" s="293">
        <f t="shared" si="15"/>
        <v>3259.1999999999907</v>
      </c>
      <c r="L105" s="294">
        <f t="shared" si="16"/>
        <v>814.79999999999768</v>
      </c>
      <c r="M105" s="295">
        <v>0.88888888888888884</v>
      </c>
      <c r="N105" s="295">
        <v>0.90625</v>
      </c>
      <c r="O105" s="289">
        <v>20</v>
      </c>
      <c r="P105" s="293">
        <f t="shared" si="17"/>
        <v>25.000000000000071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1416</v>
      </c>
      <c r="H106" s="291">
        <f t="shared" si="14"/>
        <v>42480</v>
      </c>
      <c r="I106" s="412"/>
      <c r="J106" s="292">
        <v>3</v>
      </c>
      <c r="K106" s="293">
        <f t="shared" si="15"/>
        <v>2831.999999999995</v>
      </c>
      <c r="L106" s="294">
        <f t="shared" si="16"/>
        <v>943.99999999999829</v>
      </c>
      <c r="M106" s="295">
        <v>0.92013888888888884</v>
      </c>
      <c r="N106" s="295">
        <v>0.94097222222222221</v>
      </c>
      <c r="O106" s="289">
        <v>20</v>
      </c>
      <c r="P106" s="293">
        <f t="shared" si="17"/>
        <v>30.000000000000053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7694</v>
      </c>
      <c r="H107" s="291">
        <f t="shared" si="14"/>
        <v>109914.2857142857</v>
      </c>
      <c r="I107" s="412"/>
      <c r="J107" s="292">
        <v>3</v>
      </c>
      <c r="K107" s="293">
        <f t="shared" si="15"/>
        <v>2978.3225806451624</v>
      </c>
      <c r="L107" s="294">
        <f t="shared" si="16"/>
        <v>992.77419354838742</v>
      </c>
      <c r="M107" s="295">
        <v>0.95486111111111116</v>
      </c>
      <c r="N107" s="295">
        <v>1.0625</v>
      </c>
      <c r="O107" s="289">
        <v>20</v>
      </c>
      <c r="P107" s="293">
        <f t="shared" si="17"/>
        <v>154.99999999999994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14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14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14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2792.6850439882687</v>
      </c>
      <c r="L111" s="303">
        <f>AVERAGE(L101:L110)</f>
        <v>770.03787180561335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1061</v>
      </c>
      <c r="H112" s="329">
        <f t="shared" ref="H112:H123" si="18">F112*G112</f>
        <v>17718.7</v>
      </c>
      <c r="I112" s="412"/>
      <c r="J112" s="292">
        <v>3</v>
      </c>
      <c r="K112" s="293">
        <f t="shared" ref="K112:K118" si="19">G112/P112*60</f>
        <v>3182.9999999999859</v>
      </c>
      <c r="L112" s="294">
        <f t="shared" ref="L112:L118" si="20">K112/J112</f>
        <v>1060.9999999999952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2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962</v>
      </c>
      <c r="H113" s="329">
        <f t="shared" si="18"/>
        <v>17489.16</v>
      </c>
      <c r="I113" s="412"/>
      <c r="J113" s="292">
        <v>4</v>
      </c>
      <c r="K113" s="293">
        <f t="shared" si="19"/>
        <v>2886.0000000000105</v>
      </c>
      <c r="L113" s="294">
        <f t="shared" si="20"/>
        <v>721.50000000000261</v>
      </c>
      <c r="M113" s="295">
        <v>0.75</v>
      </c>
      <c r="N113" s="295">
        <v>0.76388888888888884</v>
      </c>
      <c r="O113" s="289">
        <v>20</v>
      </c>
      <c r="P113" s="415">
        <f t="shared" si="2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1041</v>
      </c>
      <c r="H114" s="329">
        <f t="shared" si="18"/>
        <v>18925.38</v>
      </c>
      <c r="I114" s="412"/>
      <c r="J114" s="292">
        <v>3</v>
      </c>
      <c r="K114" s="293">
        <f t="shared" si="19"/>
        <v>3123.0000000000109</v>
      </c>
      <c r="L114" s="294">
        <f t="shared" si="20"/>
        <v>1041.0000000000036</v>
      </c>
      <c r="M114" s="295">
        <v>0.77777777777777779</v>
      </c>
      <c r="N114" s="295">
        <v>0.79166666666666663</v>
      </c>
      <c r="O114" s="289">
        <v>20</v>
      </c>
      <c r="P114" s="415">
        <f t="shared" si="2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4945</v>
      </c>
      <c r="H115" s="329">
        <f t="shared" si="18"/>
        <v>82383.7</v>
      </c>
      <c r="I115" s="412"/>
      <c r="J115" s="292">
        <v>4</v>
      </c>
      <c r="K115" s="293">
        <f t="shared" si="19"/>
        <v>2966.9999999999964</v>
      </c>
      <c r="L115" s="294">
        <f t="shared" si="20"/>
        <v>741.74999999999909</v>
      </c>
      <c r="M115" s="295">
        <v>0.80555555555555547</v>
      </c>
      <c r="N115" s="295">
        <v>0.875</v>
      </c>
      <c r="O115" s="289">
        <v>20</v>
      </c>
      <c r="P115" s="415">
        <f t="shared" si="21"/>
        <v>100.00000000000013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935</v>
      </c>
      <c r="H116" s="329">
        <f t="shared" si="18"/>
        <v>20833.5</v>
      </c>
      <c r="I116" s="412"/>
      <c r="J116" s="292">
        <v>4</v>
      </c>
      <c r="K116" s="293">
        <f t="shared" si="19"/>
        <v>2804.9999999999877</v>
      </c>
      <c r="L116" s="294">
        <f t="shared" si="20"/>
        <v>701.24999999999693</v>
      </c>
      <c r="M116" s="295">
        <v>0.88888888888888884</v>
      </c>
      <c r="N116" s="331">
        <v>0.90277777777777779</v>
      </c>
      <c r="O116" s="289">
        <v>20</v>
      </c>
      <c r="P116" s="415">
        <f t="shared" si="21"/>
        <v>20.000000000000089</v>
      </c>
      <c r="Q116" s="296">
        <v>0.90277777777777779</v>
      </c>
      <c r="R116" s="296">
        <v>0.94444444444444453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3339</v>
      </c>
      <c r="H117" s="329">
        <f t="shared" si="18"/>
        <v>59737.745454545453</v>
      </c>
      <c r="I117" s="412"/>
      <c r="J117" s="292">
        <v>3</v>
      </c>
      <c r="K117" s="293">
        <f t="shared" si="19"/>
        <v>3082.1538465402568</v>
      </c>
      <c r="L117" s="294">
        <f t="shared" si="20"/>
        <v>1027.384615513419</v>
      </c>
      <c r="M117" s="295">
        <v>46221.958333333336</v>
      </c>
      <c r="N117" s="295">
        <v>46222.003472222219</v>
      </c>
      <c r="O117" s="293">
        <v>20</v>
      </c>
      <c r="P117" s="415">
        <f t="shared" si="21"/>
        <v>64.999999991850927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5816</v>
      </c>
      <c r="H118" s="329">
        <f t="shared" si="18"/>
        <v>81598.48</v>
      </c>
      <c r="I118" s="412"/>
      <c r="J118" s="292">
        <v>3</v>
      </c>
      <c r="K118" s="293">
        <f t="shared" si="19"/>
        <v>2908.0000000000005</v>
      </c>
      <c r="L118" s="294">
        <f t="shared" si="20"/>
        <v>969.33333333333348</v>
      </c>
      <c r="M118" s="295">
        <v>1.7361111111111112E-2</v>
      </c>
      <c r="N118" s="295">
        <v>0.10069444444444443</v>
      </c>
      <c r="O118" s="293">
        <v>20</v>
      </c>
      <c r="P118" s="415">
        <f t="shared" si="21"/>
        <v>119.99999999999997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18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18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18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18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18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2993.4505495057497</v>
      </c>
      <c r="L124" s="303">
        <f>AVERAGE(L112:L123)</f>
        <v>894.74542126382141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G3:G4"/>
    <mergeCell ref="H3:H4"/>
    <mergeCell ref="I3:I4"/>
    <mergeCell ref="A25:A38"/>
    <mergeCell ref="D38:E38"/>
    <mergeCell ref="A5:A16"/>
    <mergeCell ref="D16:E16"/>
    <mergeCell ref="A17:A24"/>
    <mergeCell ref="D24:E24"/>
    <mergeCell ref="A2:B2"/>
    <mergeCell ref="A3:A4"/>
    <mergeCell ref="B3:B4"/>
    <mergeCell ref="D3:E4"/>
    <mergeCell ref="F3:F4"/>
    <mergeCell ref="Q3:R3"/>
    <mergeCell ref="M3:N3"/>
    <mergeCell ref="O3:O4"/>
    <mergeCell ref="P3:P4"/>
    <mergeCell ref="J1:L2"/>
    <mergeCell ref="M1:R2"/>
    <mergeCell ref="J3:J4"/>
    <mergeCell ref="K3:K4"/>
    <mergeCell ref="L3:L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theme="9" tint="0.79998168889431442"/>
    <pageSetUpPr fitToPage="1"/>
  </sheetPr>
  <dimension ref="A1:AJ186"/>
  <sheetViews>
    <sheetView zoomScale="70" zoomScaleNormal="70" workbookViewId="0">
      <pane ySplit="4" topLeftCell="A5" activePane="bottomLeft" state="frozen"/>
      <selection pane="bottomLeft" activeCell="AB6" sqref="AB6:AC6"/>
      <selection activeCell="AB91" sqref="AB91:AC9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150513.59999999998</v>
      </c>
      <c r="F1" s="421" t="s">
        <v>4</v>
      </c>
      <c r="G1" s="30">
        <f>SUM(H5:H173)</f>
        <v>5967075.9467425793</v>
      </c>
      <c r="H1" s="417" t="s">
        <v>166</v>
      </c>
      <c r="I1" s="31">
        <f>M17+M30+M43+M56+M69+M82+M95+M108+M121+M134+M147+M160+M173</f>
        <v>193.06031746031746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373</v>
      </c>
      <c r="B2" s="446"/>
      <c r="C2" s="420"/>
      <c r="D2" s="420" t="s">
        <v>84</v>
      </c>
      <c r="E2" s="34">
        <f>AVERAGE(O17,O30,O43,O56,O69,O82,O95,O108,O121,O134,O147,O160,O173)</f>
        <v>130.34812095386783</v>
      </c>
      <c r="F2" s="35" t="s">
        <v>85</v>
      </c>
      <c r="G2" s="36">
        <f>G1/E1</f>
        <v>39.644762644323038</v>
      </c>
      <c r="H2" s="417" t="s">
        <v>176</v>
      </c>
      <c r="I2" s="417">
        <f>COUNT(I5:I173)</f>
        <v>4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14</v>
      </c>
      <c r="AA2" s="37">
        <f>AA17+AA30+AA43+AA56+AA69+AA82+AA95+AA108+AA121+AA134+AA147+AA160+AA173</f>
        <v>5</v>
      </c>
      <c r="AB2" s="439"/>
      <c r="AC2" s="440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5354</v>
      </c>
      <c r="H5" s="45">
        <f t="shared" ref="H5:H16" si="0">F5*G5</f>
        <v>202541.81999999998</v>
      </c>
      <c r="I5" s="418"/>
      <c r="J5" s="46">
        <v>20</v>
      </c>
      <c r="K5" s="44">
        <v>2400</v>
      </c>
      <c r="L5" s="47">
        <f t="shared" ref="L5:L10" si="1">K5/J5</f>
        <v>120</v>
      </c>
      <c r="M5" s="419">
        <v>20</v>
      </c>
      <c r="N5" s="44">
        <f t="shared" ref="N5:N10" si="2">G5/W5*60</f>
        <v>2344.817518248175</v>
      </c>
      <c r="O5" s="47">
        <f t="shared" ref="O5:O10" si="3">N5/M5</f>
        <v>117.24087591240875</v>
      </c>
      <c r="P5" s="48">
        <f t="shared" ref="P5:P10" si="4">M5-J5</f>
        <v>0</v>
      </c>
      <c r="Q5" s="49">
        <f t="shared" ref="Q5:Q10" si="5">O5-L5</f>
        <v>-2.7591240875912462</v>
      </c>
      <c r="R5" s="425">
        <f t="shared" ref="R5:R10" si="6">O5/L5</f>
        <v>0.9770072992700729</v>
      </c>
      <c r="S5" s="459">
        <f>R17</f>
        <v>0.89799370122043487</v>
      </c>
      <c r="T5" s="89">
        <v>0.25</v>
      </c>
      <c r="U5" s="89">
        <v>0.34513888888888888</v>
      </c>
      <c r="V5" s="421">
        <v>5</v>
      </c>
      <c r="W5" s="418">
        <f>(U5-T5)*24*60</f>
        <v>137</v>
      </c>
      <c r="X5" s="421"/>
      <c r="Y5" s="421"/>
      <c r="Z5" s="51"/>
      <c r="AA5" s="51"/>
      <c r="AB5" s="447"/>
      <c r="AC5" s="447"/>
      <c r="AD5" s="52">
        <v>1</v>
      </c>
      <c r="AE5" s="52"/>
      <c r="AF5" s="48">
        <f t="shared" ref="AF5:AF70" si="7">N5-K5</f>
        <v>-55.18248175182498</v>
      </c>
      <c r="AG5" s="425">
        <f t="shared" ref="AG5:AG70" si="8">N5/K5</f>
        <v>0.9770072992700729</v>
      </c>
      <c r="AH5" s="459">
        <f>AG17</f>
        <v>0.90736538971309044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2727</v>
      </c>
      <c r="H6" s="45">
        <f t="shared" si="0"/>
        <v>112925.06999999999</v>
      </c>
      <c r="I6" s="418"/>
      <c r="J6" s="46">
        <v>19</v>
      </c>
      <c r="K6" s="44">
        <v>2571</v>
      </c>
      <c r="L6" s="47">
        <f t="shared" si="1"/>
        <v>135.31578947368422</v>
      </c>
      <c r="M6" s="419">
        <v>19</v>
      </c>
      <c r="N6" s="44">
        <f t="shared" si="2"/>
        <v>2181.6000000000008</v>
      </c>
      <c r="O6" s="47">
        <f t="shared" si="3"/>
        <v>114.82105263157899</v>
      </c>
      <c r="P6" s="48">
        <f t="shared" si="4"/>
        <v>0</v>
      </c>
      <c r="Q6" s="49">
        <f t="shared" si="5"/>
        <v>-20.494736842105226</v>
      </c>
      <c r="R6" s="425">
        <f t="shared" si="6"/>
        <v>0.84854142357059537</v>
      </c>
      <c r="S6" s="459"/>
      <c r="T6" s="89">
        <v>0.3611111111111111</v>
      </c>
      <c r="U6" s="89">
        <v>0.41319444444444442</v>
      </c>
      <c r="V6" s="421">
        <v>23</v>
      </c>
      <c r="W6" s="418">
        <f t="shared" ref="W6:W17" si="9">(U6-T6)*24*60</f>
        <v>74.999999999999972</v>
      </c>
      <c r="X6" s="53">
        <v>0.35000000000000003</v>
      </c>
      <c r="Y6" s="53">
        <v>0.35972222222222222</v>
      </c>
      <c r="Z6" s="54"/>
      <c r="AA6" s="54"/>
      <c r="AB6" s="447"/>
      <c r="AC6" s="447"/>
      <c r="AD6" s="435"/>
      <c r="AE6" s="435"/>
      <c r="AF6" s="48">
        <f t="shared" si="7"/>
        <v>-389.39999999999918</v>
      </c>
      <c r="AG6" s="425">
        <f t="shared" si="8"/>
        <v>0.84854142357059537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2625</v>
      </c>
      <c r="H7" s="45">
        <f t="shared" si="0"/>
        <v>94211.25</v>
      </c>
      <c r="I7" s="418"/>
      <c r="J7" s="46">
        <v>18</v>
      </c>
      <c r="K7" s="44">
        <v>2571</v>
      </c>
      <c r="L7" s="47">
        <f t="shared" si="1"/>
        <v>142.83333333333334</v>
      </c>
      <c r="M7" s="419">
        <v>18</v>
      </c>
      <c r="N7" s="44">
        <f t="shared" si="2"/>
        <v>2386.3636363636365</v>
      </c>
      <c r="O7" s="47">
        <f t="shared" si="3"/>
        <v>132.57575757575759</v>
      </c>
      <c r="P7" s="48">
        <f t="shared" si="4"/>
        <v>0</v>
      </c>
      <c r="Q7" s="49">
        <f t="shared" si="5"/>
        <v>-10.257575757575751</v>
      </c>
      <c r="R7" s="425">
        <f t="shared" si="6"/>
        <v>0.92818500053039144</v>
      </c>
      <c r="S7" s="459"/>
      <c r="T7" s="89">
        <v>0.41805555555555551</v>
      </c>
      <c r="U7" s="89">
        <v>0.46388888888888885</v>
      </c>
      <c r="V7" s="421">
        <v>7</v>
      </c>
      <c r="W7" s="418">
        <f t="shared" si="9"/>
        <v>66</v>
      </c>
      <c r="X7" s="53"/>
      <c r="Y7" s="53"/>
      <c r="Z7" s="54"/>
      <c r="AA7" s="54"/>
      <c r="AB7" s="447"/>
      <c r="AC7" s="447"/>
      <c r="AD7" s="435"/>
      <c r="AE7" s="435"/>
      <c r="AF7" s="48">
        <f t="shared" si="7"/>
        <v>-184.63636363636351</v>
      </c>
      <c r="AG7" s="425">
        <f t="shared" si="8"/>
        <v>0.92818500053039144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944</v>
      </c>
      <c r="H8" s="45">
        <f t="shared" si="0"/>
        <v>36806.560000000005</v>
      </c>
      <c r="I8" s="418"/>
      <c r="J8" s="46">
        <v>18</v>
      </c>
      <c r="K8" s="44">
        <v>2571</v>
      </c>
      <c r="L8" s="47">
        <f t="shared" si="1"/>
        <v>142.83333333333334</v>
      </c>
      <c r="M8" s="419">
        <v>18</v>
      </c>
      <c r="N8" s="44">
        <f t="shared" si="2"/>
        <v>2265.5999999999935</v>
      </c>
      <c r="O8" s="47">
        <f t="shared" si="3"/>
        <v>125.8666666666663</v>
      </c>
      <c r="P8" s="48">
        <f t="shared" si="4"/>
        <v>0</v>
      </c>
      <c r="Q8" s="49">
        <f t="shared" si="5"/>
        <v>-16.966666666667038</v>
      </c>
      <c r="R8" s="425">
        <f t="shared" si="6"/>
        <v>0.8812135355892623</v>
      </c>
      <c r="S8" s="459"/>
      <c r="T8" s="89">
        <v>0.50416666666666654</v>
      </c>
      <c r="U8" s="89">
        <v>0.5215277777777777</v>
      </c>
      <c r="V8" s="421">
        <v>5</v>
      </c>
      <c r="W8" s="418">
        <f t="shared" si="9"/>
        <v>25.000000000000071</v>
      </c>
      <c r="X8" s="53"/>
      <c r="Y8" s="53"/>
      <c r="Z8" s="54"/>
      <c r="AA8" s="54"/>
      <c r="AB8" s="447"/>
      <c r="AC8" s="447"/>
      <c r="AD8" s="435"/>
      <c r="AE8" s="435"/>
      <c r="AF8" s="48">
        <f t="shared" si="7"/>
        <v>-305.40000000000646</v>
      </c>
      <c r="AG8" s="425">
        <f t="shared" si="8"/>
        <v>0.88121353558926241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1660</v>
      </c>
      <c r="H9" s="45">
        <f t="shared" si="0"/>
        <v>47907.6</v>
      </c>
      <c r="I9" s="435"/>
      <c r="J9" s="46">
        <v>17</v>
      </c>
      <c r="K9" s="44">
        <v>2571</v>
      </c>
      <c r="L9" s="47">
        <f t="shared" si="1"/>
        <v>151.23529411764707</v>
      </c>
      <c r="M9" s="419">
        <v>17</v>
      </c>
      <c r="N9" s="44">
        <f t="shared" si="2"/>
        <v>2316.2790697674413</v>
      </c>
      <c r="O9" s="47">
        <f t="shared" si="3"/>
        <v>136.25170998632007</v>
      </c>
      <c r="P9" s="48">
        <f t="shared" si="4"/>
        <v>0</v>
      </c>
      <c r="Q9" s="49">
        <f t="shared" si="5"/>
        <v>-14.983584131327007</v>
      </c>
      <c r="R9" s="425">
        <f t="shared" si="6"/>
        <v>0.90092534802311974</v>
      </c>
      <c r="S9" s="459"/>
      <c r="T9" s="89">
        <v>0.5263888888888888</v>
      </c>
      <c r="U9" s="89">
        <v>0.55624999999999991</v>
      </c>
      <c r="V9" s="421">
        <v>7</v>
      </c>
      <c r="W9" s="418">
        <f t="shared" si="9"/>
        <v>43.000000000000007</v>
      </c>
      <c r="X9" s="53"/>
      <c r="Y9" s="53"/>
      <c r="Z9" s="54">
        <v>1</v>
      </c>
      <c r="AA9" s="54"/>
      <c r="AB9" s="447"/>
      <c r="AC9" s="447"/>
      <c r="AD9" s="435"/>
      <c r="AE9" s="435"/>
      <c r="AF9" s="48">
        <f t="shared" si="7"/>
        <v>-254.72093023255866</v>
      </c>
      <c r="AG9" s="425">
        <f t="shared" si="8"/>
        <v>0.90092534802311997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2948</v>
      </c>
      <c r="H10" s="45">
        <f t="shared" si="0"/>
        <v>91712.28</v>
      </c>
      <c r="I10" s="418"/>
      <c r="J10" s="46">
        <v>18</v>
      </c>
      <c r="K10" s="44">
        <v>2769</v>
      </c>
      <c r="L10" s="47">
        <f t="shared" si="1"/>
        <v>153.83333333333334</v>
      </c>
      <c r="M10" s="419">
        <v>19</v>
      </c>
      <c r="N10" s="44">
        <f t="shared" si="2"/>
        <v>2526.8571428571404</v>
      </c>
      <c r="O10" s="47">
        <f t="shared" si="3"/>
        <v>132.9924812030074</v>
      </c>
      <c r="P10" s="48">
        <f t="shared" si="4"/>
        <v>1</v>
      </c>
      <c r="Q10" s="49">
        <f t="shared" si="5"/>
        <v>-20.840852130325942</v>
      </c>
      <c r="R10" s="425">
        <f t="shared" si="6"/>
        <v>0.86452317141716617</v>
      </c>
      <c r="S10" s="460"/>
      <c r="T10" s="89">
        <v>0.56180555555555545</v>
      </c>
      <c r="U10" s="89">
        <v>0.61041666666666661</v>
      </c>
      <c r="V10" s="421">
        <v>8</v>
      </c>
      <c r="W10" s="418">
        <f t="shared" si="9"/>
        <v>70.000000000000071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7"/>
        <v>-242.14285714285961</v>
      </c>
      <c r="AG10" s="425">
        <f t="shared" si="8"/>
        <v>0.91255223649589756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9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7"/>
        <v>0</v>
      </c>
      <c r="AG11" s="425" t="e">
        <f t="shared" si="8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9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7"/>
        <v>0</v>
      </c>
      <c r="AG12" s="425" t="e">
        <f t="shared" si="8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9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7"/>
        <v>0</v>
      </c>
      <c r="AG13" s="425" t="e">
        <f t="shared" si="8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9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7"/>
        <v>0</v>
      </c>
      <c r="AG14" s="425" t="e">
        <f t="shared" si="8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9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7"/>
        <v>0</v>
      </c>
      <c r="AG15" s="425" t="e">
        <f t="shared" si="8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9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7"/>
        <v>0</v>
      </c>
      <c r="AG16" s="425" t="e">
        <f t="shared" si="8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f t="shared" ref="L17:O17" si="10">AVERAGE(L5:L16)</f>
        <v>141.00851393188856</v>
      </c>
      <c r="M17" s="70">
        <f t="shared" si="10"/>
        <v>18.5</v>
      </c>
      <c r="N17" s="70">
        <f t="shared" si="10"/>
        <v>2336.9195612060644</v>
      </c>
      <c r="O17" s="73">
        <f t="shared" si="10"/>
        <v>126.62475732928986</v>
      </c>
      <c r="P17" s="65">
        <f t="shared" ref="P17:P22" si="11">M17-J17</f>
        <v>0.16666666666666785</v>
      </c>
      <c r="Q17" s="74">
        <f t="shared" ref="Q17:Q22" si="12">O17-L17</f>
        <v>-14.383756602598694</v>
      </c>
      <c r="R17" s="75">
        <f>O17/L17</f>
        <v>0.89799370122043487</v>
      </c>
      <c r="S17" s="460"/>
      <c r="T17" s="89"/>
      <c r="U17" s="89"/>
      <c r="V17" s="422"/>
      <c r="W17" s="76">
        <f t="shared" si="9"/>
        <v>0</v>
      </c>
      <c r="X17" s="77"/>
      <c r="Y17" s="77"/>
      <c r="Z17" s="78">
        <f>SUM(Z5:Z16)</f>
        <v>1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7"/>
        <v>-238.58043879393563</v>
      </c>
      <c r="AG17" s="426">
        <f t="shared" si="8"/>
        <v>0.90736538971309044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496</v>
      </c>
      <c r="H18" s="84">
        <f t="shared" ref="H18:H29" si="13">F18*G18</f>
        <v>13640</v>
      </c>
      <c r="I18" s="435"/>
      <c r="J18" s="85">
        <v>12</v>
      </c>
      <c r="K18" s="57">
        <v>2000</v>
      </c>
      <c r="L18" s="86">
        <f t="shared" ref="L18:L22" si="14">K18/J18</f>
        <v>166.66666666666666</v>
      </c>
      <c r="M18" s="85">
        <v>12</v>
      </c>
      <c r="N18" s="57">
        <f t="shared" ref="N18:N22" si="15">G18/W18*60</f>
        <v>1487.9999999999993</v>
      </c>
      <c r="O18" s="86">
        <f t="shared" ref="O18:O22" si="16">N18/M18</f>
        <v>123.99999999999994</v>
      </c>
      <c r="P18" s="54">
        <f t="shared" si="11"/>
        <v>0</v>
      </c>
      <c r="Q18" s="88">
        <f t="shared" si="12"/>
        <v>-42.666666666666714</v>
      </c>
      <c r="R18" s="428">
        <f t="shared" ref="R18:R22" si="17">O18/L18</f>
        <v>0.74399999999999966</v>
      </c>
      <c r="S18" s="468">
        <f>R30</f>
        <v>0.84814354164603067</v>
      </c>
      <c r="T18" s="89">
        <v>0.125</v>
      </c>
      <c r="U18" s="89">
        <v>0.1388888888888889</v>
      </c>
      <c r="V18" s="435">
        <v>5</v>
      </c>
      <c r="W18" s="90">
        <f>(U18-T18)*24*60</f>
        <v>20.000000000000007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7"/>
        <v>-512.00000000000068</v>
      </c>
      <c r="AG18" s="92">
        <f t="shared" si="8"/>
        <v>0.74399999999999966</v>
      </c>
      <c r="AH18" s="469">
        <f>AG30</f>
        <v>0.85986911787970022</v>
      </c>
    </row>
    <row r="19" spans="1:34" ht="19.149999999999999" customHeight="1">
      <c r="A19" s="467"/>
      <c r="B19" s="432" t="s">
        <v>207</v>
      </c>
      <c r="C19" s="431"/>
      <c r="D19" s="82" t="s">
        <v>209</v>
      </c>
      <c r="E19" s="83"/>
      <c r="F19" s="343">
        <v>49.91</v>
      </c>
      <c r="G19" s="57">
        <v>2548</v>
      </c>
      <c r="H19" s="84">
        <f t="shared" si="13"/>
        <v>127170.68</v>
      </c>
      <c r="I19" s="435"/>
      <c r="J19" s="93">
        <v>17</v>
      </c>
      <c r="K19" s="44">
        <v>1565</v>
      </c>
      <c r="L19" s="47">
        <f t="shared" si="14"/>
        <v>92.058823529411768</v>
      </c>
      <c r="M19" s="93">
        <v>17</v>
      </c>
      <c r="N19" s="94">
        <f t="shared" si="15"/>
        <v>1402.5688073394499</v>
      </c>
      <c r="O19" s="95">
        <f t="shared" si="16"/>
        <v>82.504047490555877</v>
      </c>
      <c r="P19" s="54">
        <f t="shared" si="11"/>
        <v>0</v>
      </c>
      <c r="Q19" s="88">
        <f t="shared" si="12"/>
        <v>-9.5547760388558913</v>
      </c>
      <c r="R19" s="428">
        <f t="shared" si="17"/>
        <v>0.89621010053638972</v>
      </c>
      <c r="S19" s="468"/>
      <c r="T19" s="89">
        <v>0.14305555555555557</v>
      </c>
      <c r="U19" s="89">
        <v>0.21875</v>
      </c>
      <c r="V19" s="435">
        <v>6</v>
      </c>
      <c r="W19" s="90">
        <f>(U19-T19)*24*60</f>
        <v>108.99999999999997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7"/>
        <v>-162.4311926605501</v>
      </c>
      <c r="AG19" s="425">
        <f t="shared" si="8"/>
        <v>0.89621010053638972</v>
      </c>
      <c r="AH19" s="470"/>
    </row>
    <row r="20" spans="1:34" ht="19.149999999999999" customHeight="1">
      <c r="A20" s="467"/>
      <c r="B20" s="432" t="s">
        <v>207</v>
      </c>
      <c r="C20" s="55"/>
      <c r="D20" s="42" t="s">
        <v>208</v>
      </c>
      <c r="E20" s="83"/>
      <c r="F20" s="343">
        <v>44.3</v>
      </c>
      <c r="G20" s="57">
        <v>1577</v>
      </c>
      <c r="H20" s="84">
        <f t="shared" si="13"/>
        <v>69861.099999999991</v>
      </c>
      <c r="I20" s="435"/>
      <c r="J20" s="93">
        <v>18</v>
      </c>
      <c r="K20" s="44">
        <v>1565</v>
      </c>
      <c r="L20" s="47">
        <f t="shared" si="14"/>
        <v>86.944444444444443</v>
      </c>
      <c r="M20" s="93">
        <v>18</v>
      </c>
      <c r="N20" s="94">
        <f t="shared" si="15"/>
        <v>1371.3043478260863</v>
      </c>
      <c r="O20" s="95">
        <f t="shared" si="16"/>
        <v>76.183574879227024</v>
      </c>
      <c r="P20" s="54">
        <f t="shared" si="11"/>
        <v>0</v>
      </c>
      <c r="Q20" s="88">
        <f t="shared" si="12"/>
        <v>-10.760869565217419</v>
      </c>
      <c r="R20" s="428">
        <f t="shared" si="17"/>
        <v>0.8762328101125153</v>
      </c>
      <c r="S20" s="468"/>
      <c r="T20" s="89">
        <v>0.23472222222222219</v>
      </c>
      <c r="U20" s="89">
        <v>0.28263888888888888</v>
      </c>
      <c r="V20" s="435">
        <v>23</v>
      </c>
      <c r="W20" s="90">
        <f t="shared" ref="W20:W29" si="18">(U20-T20)*24*60</f>
        <v>69.000000000000028</v>
      </c>
      <c r="X20" s="96">
        <v>0.22361111111111109</v>
      </c>
      <c r="Y20" s="96">
        <v>0.23402777777777781</v>
      </c>
      <c r="Z20" s="54"/>
      <c r="AA20" s="54"/>
      <c r="AB20" s="447"/>
      <c r="AC20" s="447"/>
      <c r="AD20" s="435"/>
      <c r="AE20" s="435"/>
      <c r="AF20" s="91">
        <f t="shared" si="7"/>
        <v>-193.69565217391369</v>
      </c>
      <c r="AG20" s="92">
        <f t="shared" si="8"/>
        <v>0.87623281011251519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246</v>
      </c>
      <c r="E21" s="43"/>
      <c r="F21" s="343">
        <v>50.67</v>
      </c>
      <c r="G21" s="44">
        <v>2622</v>
      </c>
      <c r="H21" s="84">
        <f t="shared" si="13"/>
        <v>132856.74</v>
      </c>
      <c r="I21" s="421"/>
      <c r="J21" s="93">
        <v>19</v>
      </c>
      <c r="K21" s="44">
        <v>1500</v>
      </c>
      <c r="L21" s="47">
        <f t="shared" si="14"/>
        <v>78.94736842105263</v>
      </c>
      <c r="M21" s="93">
        <v>19</v>
      </c>
      <c r="N21" s="94">
        <f t="shared" si="15"/>
        <v>1356.2068965517233</v>
      </c>
      <c r="O21" s="95">
        <f t="shared" si="16"/>
        <v>71.379310344827545</v>
      </c>
      <c r="P21" s="54">
        <f t="shared" si="11"/>
        <v>0</v>
      </c>
      <c r="Q21" s="88">
        <f t="shared" si="12"/>
        <v>-7.5680580762250855</v>
      </c>
      <c r="R21" s="428">
        <f t="shared" si="17"/>
        <v>0.90413793103448226</v>
      </c>
      <c r="S21" s="468"/>
      <c r="T21" s="89">
        <v>0.29791666666666666</v>
      </c>
      <c r="U21" s="89">
        <v>0.37847222222222227</v>
      </c>
      <c r="V21" s="435">
        <v>22</v>
      </c>
      <c r="W21" s="90">
        <f t="shared" si="18"/>
        <v>116.00000000000007</v>
      </c>
      <c r="X21" s="96">
        <v>0.28680555555555554</v>
      </c>
      <c r="Y21" s="96">
        <v>0.29652777777777778</v>
      </c>
      <c r="Z21" s="54">
        <v>1</v>
      </c>
      <c r="AA21" s="54"/>
      <c r="AB21" s="447"/>
      <c r="AC21" s="447"/>
      <c r="AD21" s="435"/>
      <c r="AE21" s="435"/>
      <c r="AF21" s="48">
        <f t="shared" si="7"/>
        <v>-143.79310344827672</v>
      </c>
      <c r="AG21" s="425">
        <f t="shared" si="8"/>
        <v>0.90413793103448215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210</v>
      </c>
      <c r="E22" s="43"/>
      <c r="F22" s="343">
        <v>38.479999999999997</v>
      </c>
      <c r="G22" s="44">
        <v>3860</v>
      </c>
      <c r="H22" s="84">
        <f t="shared" si="13"/>
        <v>148532.79999999999</v>
      </c>
      <c r="I22" s="421"/>
      <c r="J22" s="85">
        <v>19</v>
      </c>
      <c r="K22" s="57">
        <v>2769</v>
      </c>
      <c r="L22" s="86">
        <f t="shared" si="14"/>
        <v>145.73684210526315</v>
      </c>
      <c r="M22" s="93">
        <v>19</v>
      </c>
      <c r="N22" s="94">
        <f t="shared" si="15"/>
        <v>2463.8297872340431</v>
      </c>
      <c r="O22" s="95">
        <f t="shared" si="16"/>
        <v>129.67525195968648</v>
      </c>
      <c r="P22" s="54">
        <f t="shared" si="11"/>
        <v>0</v>
      </c>
      <c r="Q22" s="88">
        <f t="shared" si="12"/>
        <v>-16.061590145576673</v>
      </c>
      <c r="R22" s="428">
        <f t="shared" si="17"/>
        <v>0.88979046126184302</v>
      </c>
      <c r="S22" s="468"/>
      <c r="T22" s="89">
        <v>0.41875000000000001</v>
      </c>
      <c r="U22" s="89">
        <v>0.48402777777777778</v>
      </c>
      <c r="V22" s="435">
        <v>5</v>
      </c>
      <c r="W22" s="90">
        <f t="shared" si="18"/>
        <v>93.999999999999986</v>
      </c>
      <c r="X22" s="96"/>
      <c r="Y22" s="96"/>
      <c r="Z22" s="54"/>
      <c r="AA22" s="54">
        <v>1</v>
      </c>
      <c r="AB22" s="447"/>
      <c r="AC22" s="447"/>
      <c r="AD22" s="435"/>
      <c r="AE22" s="435"/>
      <c r="AF22" s="91">
        <f t="shared" si="7"/>
        <v>-305.17021276595688</v>
      </c>
      <c r="AG22" s="92">
        <f t="shared" si="8"/>
        <v>0.88979046126184291</v>
      </c>
      <c r="AH22" s="471"/>
    </row>
    <row r="23" spans="1:34" ht="19.149999999999999" customHeight="1">
      <c r="A23" s="467"/>
      <c r="B23" s="432">
        <v>0</v>
      </c>
      <c r="C23" s="97"/>
      <c r="D23" s="42"/>
      <c r="E23" s="43"/>
      <c r="F23" s="343" t="s">
        <v>109</v>
      </c>
      <c r="G23" s="44"/>
      <c r="H23" s="84">
        <f t="shared" si="13"/>
        <v>0</v>
      </c>
      <c r="I23" s="421"/>
      <c r="J23" s="85"/>
      <c r="K23" s="57"/>
      <c r="L23" s="86"/>
      <c r="M23" s="93"/>
      <c r="N23" s="94"/>
      <c r="O23" s="95"/>
      <c r="P23" s="54"/>
      <c r="Q23" s="88"/>
      <c r="R23" s="428"/>
      <c r="S23" s="468"/>
      <c r="T23" s="89"/>
      <c r="U23" s="89"/>
      <c r="V23" s="435"/>
      <c r="W23" s="90">
        <f t="shared" si="18"/>
        <v>0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7"/>
        <v>0</v>
      </c>
      <c r="AG23" s="425" t="e">
        <f t="shared" si="8"/>
        <v>#DIV/0!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3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8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7"/>
        <v>0</v>
      </c>
      <c r="AG24" s="92" t="e">
        <f t="shared" si="8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3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8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7"/>
        <v>0</v>
      </c>
      <c r="AG25" s="425" t="e">
        <f t="shared" si="8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3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8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7"/>
        <v>0</v>
      </c>
      <c r="AG26" s="92" t="e">
        <f t="shared" si="8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3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8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7"/>
        <v>0</v>
      </c>
      <c r="AG27" s="425" t="e">
        <f t="shared" si="8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3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8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7"/>
        <v>0</v>
      </c>
      <c r="AG28" s="92" t="e">
        <f t="shared" si="8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3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8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7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</v>
      </c>
      <c r="K30" s="101">
        <v>1879.8</v>
      </c>
      <c r="L30" s="104">
        <f t="shared" ref="L30:O30" si="19">AVERAGE(L18:L29)</f>
        <v>114.07082903336773</v>
      </c>
      <c r="M30" s="101">
        <f t="shared" si="19"/>
        <v>17</v>
      </c>
      <c r="N30" s="101">
        <f t="shared" si="19"/>
        <v>1616.3819677902604</v>
      </c>
      <c r="O30" s="104">
        <f t="shared" si="19"/>
        <v>96.74843693485937</v>
      </c>
      <c r="P30" s="54">
        <f t="shared" ref="P30:P37" si="20">M30-J30</f>
        <v>0</v>
      </c>
      <c r="Q30" s="88">
        <f t="shared" ref="Q30:Q37" si="21">O30-L30</f>
        <v>-17.322392098508359</v>
      </c>
      <c r="R30" s="105">
        <f t="shared" ref="R30:R37" si="22">O30/L30</f>
        <v>0.84814354164603067</v>
      </c>
      <c r="S30" s="468"/>
      <c r="T30" s="89"/>
      <c r="U30" s="89"/>
      <c r="V30" s="57"/>
      <c r="W30" s="57"/>
      <c r="X30" s="86"/>
      <c r="Y30" s="86"/>
      <c r="Z30" s="106">
        <f>SUM(Z18:Z29)</f>
        <v>1</v>
      </c>
      <c r="AA30" s="106">
        <f>SUM(AA18:AA29)</f>
        <v>1</v>
      </c>
      <c r="AB30" s="447"/>
      <c r="AC30" s="447"/>
      <c r="AD30" s="107">
        <f>SUM(AD18:AD29)</f>
        <v>0</v>
      </c>
      <c r="AE30" s="107">
        <f>SUM(AE18:AE29)</f>
        <v>0</v>
      </c>
      <c r="AF30" s="108">
        <f t="shared" si="7"/>
        <v>-263.41803220973952</v>
      </c>
      <c r="AG30" s="109">
        <f t="shared" ref="AG30" si="23">N30/K30</f>
        <v>0.85986911787970022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1546.3</v>
      </c>
      <c r="H31" s="112">
        <f t="shared" ref="H31:H40" si="24">F31*G31</f>
        <v>40976.949999999997</v>
      </c>
      <c r="I31" s="52"/>
      <c r="J31" s="113">
        <v>12</v>
      </c>
      <c r="K31" s="94">
        <v>2000</v>
      </c>
      <c r="L31" s="95">
        <f t="shared" ref="L31:L37" si="25">K31/J31</f>
        <v>166.66666666666666</v>
      </c>
      <c r="M31" s="62">
        <v>12</v>
      </c>
      <c r="N31" s="114">
        <f t="shared" ref="N31:N37" si="26">G31/W31*60</f>
        <v>1520.9508196721306</v>
      </c>
      <c r="O31" s="115">
        <f t="shared" ref="O31:O37" si="27">N31/M31</f>
        <v>126.74590163934421</v>
      </c>
      <c r="P31" s="116">
        <f t="shared" si="20"/>
        <v>0</v>
      </c>
      <c r="Q31" s="117">
        <f t="shared" si="21"/>
        <v>-39.920765027322446</v>
      </c>
      <c r="R31" s="429">
        <f t="shared" si="22"/>
        <v>0.76047540983606532</v>
      </c>
      <c r="S31" s="477">
        <f>R43</f>
        <v>0.87102368674413655</v>
      </c>
      <c r="T31" s="118">
        <v>0.125</v>
      </c>
      <c r="U31" s="118">
        <v>0.16736111111111113</v>
      </c>
      <c r="V31" s="142">
        <v>5</v>
      </c>
      <c r="W31" s="119">
        <f t="shared" ref="W31:W42" si="28">(U31-T31)*24*60</f>
        <v>61.000000000000021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7"/>
        <v>-479.04918032786941</v>
      </c>
      <c r="AG31" s="120">
        <f t="shared" si="8"/>
        <v>0.76047540983606532</v>
      </c>
      <c r="AH31" s="473">
        <f>AG43</f>
        <v>0.87257928012641572</v>
      </c>
    </row>
    <row r="32" spans="1:34" ht="19.149999999999999" customHeight="1">
      <c r="A32" s="476"/>
      <c r="B32" s="121" t="s">
        <v>203</v>
      </c>
      <c r="C32" s="122"/>
      <c r="D32" s="42" t="s">
        <v>206</v>
      </c>
      <c r="E32" s="43"/>
      <c r="F32" s="343">
        <v>43.14</v>
      </c>
      <c r="G32" s="134">
        <v>1646</v>
      </c>
      <c r="H32" s="84">
        <f t="shared" si="24"/>
        <v>71008.44</v>
      </c>
      <c r="I32" s="418"/>
      <c r="J32" s="46">
        <v>17</v>
      </c>
      <c r="K32" s="44">
        <v>1500</v>
      </c>
      <c r="L32" s="47">
        <f t="shared" si="25"/>
        <v>88.235294117647058</v>
      </c>
      <c r="M32" s="62">
        <v>16</v>
      </c>
      <c r="N32" s="44">
        <f t="shared" si="26"/>
        <v>1352.8767123287676</v>
      </c>
      <c r="O32" s="47">
        <f t="shared" si="27"/>
        <v>84.554794520547972</v>
      </c>
      <c r="P32" s="116">
        <f t="shared" si="20"/>
        <v>-1</v>
      </c>
      <c r="Q32" s="49">
        <f t="shared" si="21"/>
        <v>-3.6804995970990859</v>
      </c>
      <c r="R32" s="425">
        <f t="shared" si="22"/>
        <v>0.95828767123287706</v>
      </c>
      <c r="S32" s="468"/>
      <c r="T32" s="89">
        <v>0.125</v>
      </c>
      <c r="U32" s="89">
        <v>0.17569444444444443</v>
      </c>
      <c r="V32" s="142">
        <v>5</v>
      </c>
      <c r="W32" s="90">
        <f t="shared" si="28"/>
        <v>72.999999999999986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7"/>
        <v>-147.12328767123245</v>
      </c>
      <c r="AG32" s="425">
        <f t="shared" si="8"/>
        <v>0.90191780821917833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217</v>
      </c>
      <c r="E33" s="83"/>
      <c r="F33" s="343">
        <v>49.91</v>
      </c>
      <c r="G33" s="134">
        <v>3489</v>
      </c>
      <c r="H33" s="84">
        <f t="shared" si="24"/>
        <v>174135.99</v>
      </c>
      <c r="I33" s="435"/>
      <c r="J33" s="46">
        <v>17</v>
      </c>
      <c r="K33" s="44">
        <v>1565</v>
      </c>
      <c r="L33" s="47">
        <f t="shared" si="25"/>
        <v>92.058823529411768</v>
      </c>
      <c r="M33" s="62">
        <v>17</v>
      </c>
      <c r="N33" s="44">
        <f t="shared" si="26"/>
        <v>1424.0816326530619</v>
      </c>
      <c r="O33" s="47">
        <f t="shared" si="27"/>
        <v>83.769507803121286</v>
      </c>
      <c r="P33" s="116">
        <f t="shared" si="20"/>
        <v>0</v>
      </c>
      <c r="Q33" s="49">
        <f t="shared" si="21"/>
        <v>-8.2893157262904822</v>
      </c>
      <c r="R33" s="425">
        <f t="shared" si="22"/>
        <v>0.90995631479428873</v>
      </c>
      <c r="S33" s="468"/>
      <c r="T33" s="89">
        <v>0.19166666666666665</v>
      </c>
      <c r="U33" s="89">
        <v>0.29374999999999996</v>
      </c>
      <c r="V33" s="142">
        <v>23</v>
      </c>
      <c r="W33" s="90">
        <f t="shared" si="28"/>
        <v>146.99999999999994</v>
      </c>
      <c r="X33" s="123">
        <v>0.18055555555555555</v>
      </c>
      <c r="Y33" s="123">
        <v>0.19097222222222221</v>
      </c>
      <c r="Z33" s="124">
        <v>1</v>
      </c>
      <c r="AA33" s="124"/>
      <c r="AB33" s="447"/>
      <c r="AC33" s="447"/>
      <c r="AD33" s="435"/>
      <c r="AE33" s="435"/>
      <c r="AF33" s="48">
        <f t="shared" si="7"/>
        <v>-140.91836734693811</v>
      </c>
      <c r="AG33" s="125">
        <f t="shared" si="8"/>
        <v>0.90995631479428873</v>
      </c>
      <c r="AH33" s="459"/>
    </row>
    <row r="34" spans="1:34" ht="19.149999999999999" customHeight="1">
      <c r="A34" s="476"/>
      <c r="B34" s="121" t="s">
        <v>193</v>
      </c>
      <c r="C34" s="126"/>
      <c r="D34" s="147" t="s">
        <v>195</v>
      </c>
      <c r="E34" s="83"/>
      <c r="F34" s="343">
        <v>46.93</v>
      </c>
      <c r="G34" s="137">
        <v>2057</v>
      </c>
      <c r="H34" s="84">
        <f t="shared" si="24"/>
        <v>96535.01</v>
      </c>
      <c r="I34" s="435"/>
      <c r="J34" s="113">
        <v>21</v>
      </c>
      <c r="K34" s="94">
        <v>2400</v>
      </c>
      <c r="L34" s="95">
        <f t="shared" si="25"/>
        <v>114.28571428571429</v>
      </c>
      <c r="M34" s="149">
        <v>21</v>
      </c>
      <c r="N34" s="44">
        <f t="shared" si="26"/>
        <v>2127.9310344827572</v>
      </c>
      <c r="O34" s="47">
        <f t="shared" si="27"/>
        <v>101.33004926108367</v>
      </c>
      <c r="P34" s="116">
        <f t="shared" si="20"/>
        <v>0</v>
      </c>
      <c r="Q34" s="49">
        <f t="shared" si="21"/>
        <v>-12.955665024630619</v>
      </c>
      <c r="R34" s="425">
        <f t="shared" si="22"/>
        <v>0.88663793103448207</v>
      </c>
      <c r="S34" s="468"/>
      <c r="T34" s="89">
        <v>0.30972222222222218</v>
      </c>
      <c r="U34" s="89">
        <v>0.35</v>
      </c>
      <c r="V34" s="137">
        <v>23</v>
      </c>
      <c r="W34" s="90">
        <f t="shared" si="28"/>
        <v>58.000000000000036</v>
      </c>
      <c r="X34" s="123">
        <v>0.2986111111111111</v>
      </c>
      <c r="Y34" s="123">
        <v>0.30902777777777779</v>
      </c>
      <c r="Z34" s="124"/>
      <c r="AA34" s="124"/>
      <c r="AB34" s="447"/>
      <c r="AC34" s="447"/>
      <c r="AD34" s="435">
        <v>1</v>
      </c>
      <c r="AE34" s="435"/>
      <c r="AF34" s="48">
        <f t="shared" si="7"/>
        <v>-272.06896551724276</v>
      </c>
      <c r="AG34" s="125">
        <f t="shared" si="8"/>
        <v>0.88663793103448219</v>
      </c>
      <c r="AH34" s="459"/>
    </row>
    <row r="35" spans="1:34" ht="19.149999999999999" customHeight="1">
      <c r="A35" s="476"/>
      <c r="B35" s="121" t="s">
        <v>193</v>
      </c>
      <c r="C35" s="41"/>
      <c r="D35" s="150" t="s">
        <v>218</v>
      </c>
      <c r="E35" s="43"/>
      <c r="F35" s="343">
        <v>46.93</v>
      </c>
      <c r="G35" s="137">
        <v>994</v>
      </c>
      <c r="H35" s="84">
        <f t="shared" si="24"/>
        <v>46648.42</v>
      </c>
      <c r="I35" s="421"/>
      <c r="J35" s="46">
        <v>19</v>
      </c>
      <c r="K35" s="44">
        <v>2400</v>
      </c>
      <c r="L35" s="47">
        <f t="shared" si="25"/>
        <v>126.31578947368421</v>
      </c>
      <c r="M35" s="149">
        <v>19</v>
      </c>
      <c r="N35" s="44">
        <f t="shared" si="26"/>
        <v>2130.0000000000018</v>
      </c>
      <c r="O35" s="47">
        <f t="shared" si="27"/>
        <v>112.10526315789484</v>
      </c>
      <c r="P35" s="116">
        <f t="shared" si="20"/>
        <v>0</v>
      </c>
      <c r="Q35" s="49">
        <f t="shared" si="21"/>
        <v>-14.210526315789366</v>
      </c>
      <c r="R35" s="425">
        <f t="shared" si="22"/>
        <v>0.88750000000000084</v>
      </c>
      <c r="S35" s="468"/>
      <c r="T35" s="89">
        <v>0.39027777777777772</v>
      </c>
      <c r="U35" s="89">
        <v>0.40972222222222215</v>
      </c>
      <c r="V35" s="134">
        <v>5</v>
      </c>
      <c r="W35" s="90">
        <f t="shared" si="28"/>
        <v>27.999999999999979</v>
      </c>
      <c r="X35" s="123"/>
      <c r="Y35" s="123"/>
      <c r="Z35" s="124"/>
      <c r="AA35" s="124"/>
      <c r="AB35" s="447"/>
      <c r="AC35" s="447"/>
      <c r="AD35" s="435">
        <v>1</v>
      </c>
      <c r="AE35" s="435"/>
      <c r="AF35" s="116">
        <f t="shared" si="7"/>
        <v>-269.99999999999818</v>
      </c>
      <c r="AG35" s="120">
        <f t="shared" si="8"/>
        <v>0.88750000000000073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219</v>
      </c>
      <c r="E36" s="83"/>
      <c r="F36" s="343">
        <v>43.96</v>
      </c>
      <c r="G36" s="134">
        <v>1332</v>
      </c>
      <c r="H36" s="84">
        <f t="shared" si="24"/>
        <v>58554.720000000001</v>
      </c>
      <c r="I36" s="435"/>
      <c r="J36" s="113">
        <v>19</v>
      </c>
      <c r="K36" s="94">
        <v>2400</v>
      </c>
      <c r="L36" s="95">
        <f t="shared" si="25"/>
        <v>126.31578947368421</v>
      </c>
      <c r="M36" s="149">
        <v>19</v>
      </c>
      <c r="N36" s="44">
        <f t="shared" si="26"/>
        <v>2103.1578947368407</v>
      </c>
      <c r="O36" s="47">
        <f t="shared" si="27"/>
        <v>110.69252077562319</v>
      </c>
      <c r="P36" s="116">
        <f t="shared" si="20"/>
        <v>0</v>
      </c>
      <c r="Q36" s="49">
        <f t="shared" si="21"/>
        <v>-15.623268698061011</v>
      </c>
      <c r="R36" s="425">
        <f t="shared" si="22"/>
        <v>0.8763157894736836</v>
      </c>
      <c r="S36" s="468"/>
      <c r="T36" s="89">
        <v>0.41458333333333325</v>
      </c>
      <c r="U36" s="89">
        <v>0.44097222222222215</v>
      </c>
      <c r="V36" s="134">
        <v>7</v>
      </c>
      <c r="W36" s="90">
        <f t="shared" si="28"/>
        <v>38.000000000000028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7"/>
        <v>-296.84210526315928</v>
      </c>
      <c r="AG36" s="425">
        <f t="shared" si="8"/>
        <v>0.8763157894736836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205</v>
      </c>
      <c r="E37" s="83"/>
      <c r="F37" s="343">
        <v>36.729999999999997</v>
      </c>
      <c r="G37" s="134">
        <v>2173</v>
      </c>
      <c r="H37" s="84">
        <f t="shared" si="24"/>
        <v>79814.289999999994</v>
      </c>
      <c r="I37" s="435"/>
      <c r="J37" s="113">
        <v>18</v>
      </c>
      <c r="K37" s="94">
        <v>2400</v>
      </c>
      <c r="L37" s="95">
        <f t="shared" si="25"/>
        <v>133.33333333333334</v>
      </c>
      <c r="M37" s="149">
        <v>18</v>
      </c>
      <c r="N37" s="44">
        <f t="shared" si="26"/>
        <v>2137.377049180327</v>
      </c>
      <c r="O37" s="47">
        <f t="shared" si="27"/>
        <v>118.74316939890706</v>
      </c>
      <c r="P37" s="116">
        <f t="shared" si="20"/>
        <v>0</v>
      </c>
      <c r="Q37" s="49">
        <f t="shared" si="21"/>
        <v>-14.590163934426286</v>
      </c>
      <c r="R37" s="425">
        <f t="shared" si="22"/>
        <v>0.89057377049180286</v>
      </c>
      <c r="S37" s="468"/>
      <c r="T37" s="89">
        <v>0.44583333333333325</v>
      </c>
      <c r="U37" s="89">
        <v>0.48819444444444438</v>
      </c>
      <c r="V37" s="134">
        <v>7</v>
      </c>
      <c r="W37" s="90">
        <f t="shared" si="28"/>
        <v>61.000000000000021</v>
      </c>
      <c r="X37" s="123"/>
      <c r="Y37" s="123"/>
      <c r="Z37" s="124">
        <v>1</v>
      </c>
      <c r="AA37" s="124"/>
      <c r="AB37" s="447"/>
      <c r="AC37" s="447"/>
      <c r="AD37" s="435"/>
      <c r="AE37" s="435"/>
      <c r="AF37" s="48">
        <f t="shared" si="7"/>
        <v>-262.62295081967295</v>
      </c>
      <c r="AG37" s="125">
        <f t="shared" si="8"/>
        <v>0.89057377049180297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4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8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7"/>
        <v>0</v>
      </c>
      <c r="AG38" s="125" t="e">
        <f t="shared" si="8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4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8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7"/>
        <v>0</v>
      </c>
      <c r="AG39" s="120" t="e">
        <f t="shared" si="8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4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8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7"/>
        <v>0</v>
      </c>
      <c r="AG40" s="425" t="e">
        <f t="shared" si="8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8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8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17.571428571428573</v>
      </c>
      <c r="K43" s="101">
        <v>2095</v>
      </c>
      <c r="L43" s="104">
        <f t="shared" ref="L43:O43" si="29">AVERAGE(L31:L42)</f>
        <v>121.03020155430592</v>
      </c>
      <c r="M43" s="101">
        <f t="shared" si="29"/>
        <v>17.428571428571427</v>
      </c>
      <c r="N43" s="101">
        <f t="shared" si="29"/>
        <v>1828.0535918648409</v>
      </c>
      <c r="O43" s="104">
        <f t="shared" si="29"/>
        <v>105.42017236521747</v>
      </c>
      <c r="P43" s="54">
        <f>M43-J43</f>
        <v>-0.1428571428571459</v>
      </c>
      <c r="Q43" s="88">
        <f>N43-K43</f>
        <v>-266.94640813515912</v>
      </c>
      <c r="R43" s="105">
        <f t="shared" ref="R43:R51" si="30">O43/L43</f>
        <v>0.87102368674413655</v>
      </c>
      <c r="S43" s="468"/>
      <c r="T43" s="89"/>
      <c r="U43" s="89"/>
      <c r="V43" s="435"/>
      <c r="W43" s="435"/>
      <c r="X43" s="123"/>
      <c r="Y43" s="123"/>
      <c r="Z43" s="132">
        <f>SUM(Z31:Z42)</f>
        <v>2</v>
      </c>
      <c r="AA43" s="132">
        <f>SUM(AA31:AA42)</f>
        <v>0</v>
      </c>
      <c r="AB43" s="447"/>
      <c r="AC43" s="447"/>
      <c r="AD43" s="107">
        <f>SUM(AD31:AD42)</f>
        <v>2</v>
      </c>
      <c r="AE43" s="107">
        <f>SUM(AE31:AE42)</f>
        <v>0</v>
      </c>
      <c r="AF43" s="48">
        <f t="shared" ref="AF43:AF54" si="31">N43-K43</f>
        <v>-266.94640813515912</v>
      </c>
      <c r="AG43" s="426">
        <f t="shared" si="8"/>
        <v>0.87257928012641572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1321</v>
      </c>
      <c r="H44" s="45">
        <f>F44*G44</f>
        <v>32668.33</v>
      </c>
      <c r="I44" s="135"/>
      <c r="J44" s="136">
        <v>4</v>
      </c>
      <c r="K44" s="137">
        <v>2000</v>
      </c>
      <c r="L44" s="138">
        <f t="shared" ref="L44:L51" si="32">K44/J44</f>
        <v>500</v>
      </c>
      <c r="M44" s="62">
        <v>5</v>
      </c>
      <c r="N44" s="137">
        <f t="shared" ref="N44:N51" si="33">G44/W44*60</f>
        <v>2142.162162162163</v>
      </c>
      <c r="O44" s="138">
        <f t="shared" ref="O44:O51" si="34">N44/M44</f>
        <v>428.43243243243262</v>
      </c>
      <c r="P44" s="51">
        <f t="shared" ref="P44:P51" si="35">M44-J44</f>
        <v>1</v>
      </c>
      <c r="Q44" s="139">
        <f t="shared" ref="Q44:Q51" si="36">O44-L44</f>
        <v>-71.56756756756738</v>
      </c>
      <c r="R44" s="140">
        <f t="shared" si="30"/>
        <v>0.85686486486486524</v>
      </c>
      <c r="S44" s="459">
        <f>R56</f>
        <v>0.90561479911442266</v>
      </c>
      <c r="T44" s="118">
        <v>0.125</v>
      </c>
      <c r="U44" s="118">
        <v>0.15069444444444444</v>
      </c>
      <c r="V44" s="142">
        <v>5</v>
      </c>
      <c r="W44" s="143">
        <f t="shared" ref="W44:W56" si="37">(U44-T44)*24*60</f>
        <v>36.999999999999986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31"/>
        <v>142.16216216216299</v>
      </c>
      <c r="AG44" s="430">
        <f t="shared" si="8"/>
        <v>1.0710810810810816</v>
      </c>
      <c r="AH44" s="482">
        <f>AG56</f>
        <v>0.97838011883523845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1280</v>
      </c>
      <c r="H45" s="45">
        <f>F45*G45</f>
        <v>31654.400000000001</v>
      </c>
      <c r="I45" s="146"/>
      <c r="J45" s="136">
        <v>4</v>
      </c>
      <c r="K45" s="137">
        <v>2000</v>
      </c>
      <c r="L45" s="138">
        <f t="shared" si="32"/>
        <v>500</v>
      </c>
      <c r="M45" s="62">
        <v>5</v>
      </c>
      <c r="N45" s="137">
        <f t="shared" si="33"/>
        <v>2075.6756756756768</v>
      </c>
      <c r="O45" s="138">
        <f t="shared" si="34"/>
        <v>415.13513513513533</v>
      </c>
      <c r="P45" s="51">
        <f t="shared" si="35"/>
        <v>1</v>
      </c>
      <c r="Q45" s="139">
        <f t="shared" si="36"/>
        <v>-84.864864864864671</v>
      </c>
      <c r="R45" s="140">
        <f t="shared" si="30"/>
        <v>0.83027027027027067</v>
      </c>
      <c r="S45" s="459"/>
      <c r="T45" s="89">
        <v>0.15416666666666665</v>
      </c>
      <c r="U45" s="89">
        <v>0.17986111111111108</v>
      </c>
      <c r="V45" s="142">
        <v>5</v>
      </c>
      <c r="W45" s="143">
        <f t="shared" si="37"/>
        <v>36.999999999999986</v>
      </c>
      <c r="X45" s="123"/>
      <c r="Y45" s="123"/>
      <c r="Z45" s="124"/>
      <c r="AA45" s="124"/>
      <c r="AB45" s="447"/>
      <c r="AC45" s="447"/>
      <c r="AD45" s="435"/>
      <c r="AE45" s="435">
        <v>1</v>
      </c>
      <c r="AF45" s="144">
        <f t="shared" si="31"/>
        <v>75.675675675676757</v>
      </c>
      <c r="AG45" s="430">
        <f t="shared" si="8"/>
        <v>1.0378378378378383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2901</v>
      </c>
      <c r="H46" s="45">
        <f t="shared" ref="H46:H51" si="38">F46*G46</f>
        <v>73279.260000000009</v>
      </c>
      <c r="I46" s="146"/>
      <c r="J46" s="136">
        <v>7</v>
      </c>
      <c r="K46" s="137">
        <v>2200</v>
      </c>
      <c r="L46" s="138">
        <f t="shared" si="32"/>
        <v>314.28571428571428</v>
      </c>
      <c r="M46" s="62">
        <v>7</v>
      </c>
      <c r="N46" s="137">
        <f t="shared" si="33"/>
        <v>2097.1084337349389</v>
      </c>
      <c r="O46" s="138">
        <f t="shared" si="34"/>
        <v>299.5869191049913</v>
      </c>
      <c r="P46" s="51">
        <f t="shared" si="35"/>
        <v>0</v>
      </c>
      <c r="Q46" s="139">
        <f t="shared" si="36"/>
        <v>-14.698795180722982</v>
      </c>
      <c r="R46" s="140">
        <f t="shared" si="30"/>
        <v>0.9532311062431541</v>
      </c>
      <c r="S46" s="459"/>
      <c r="T46" s="89">
        <v>0.18333333333333329</v>
      </c>
      <c r="U46" s="89">
        <v>0.2409722222222222</v>
      </c>
      <c r="V46" s="142">
        <v>5</v>
      </c>
      <c r="W46" s="143">
        <f t="shared" si="37"/>
        <v>83.000000000000028</v>
      </c>
      <c r="X46" s="123"/>
      <c r="Y46" s="123"/>
      <c r="Z46" s="124"/>
      <c r="AA46" s="124">
        <v>1</v>
      </c>
      <c r="AB46" s="447"/>
      <c r="AC46" s="447"/>
      <c r="AD46" s="435"/>
      <c r="AE46" s="435"/>
      <c r="AF46" s="144">
        <f t="shared" si="31"/>
        <v>-102.8915662650611</v>
      </c>
      <c r="AG46" s="430">
        <f t="shared" si="8"/>
        <v>0.95323110624315399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1351</v>
      </c>
      <c r="H47" s="45">
        <f t="shared" si="38"/>
        <v>42461.93</v>
      </c>
      <c r="I47" s="146"/>
      <c r="J47" s="136">
        <v>7</v>
      </c>
      <c r="K47" s="137">
        <v>1500</v>
      </c>
      <c r="L47" s="138">
        <f t="shared" si="32"/>
        <v>214.28571428571428</v>
      </c>
      <c r="M47" s="149">
        <v>7</v>
      </c>
      <c r="N47" s="137">
        <f t="shared" si="33"/>
        <v>1447.5000000000011</v>
      </c>
      <c r="O47" s="138">
        <f t="shared" si="34"/>
        <v>206.78571428571445</v>
      </c>
      <c r="P47" s="51">
        <f t="shared" si="35"/>
        <v>0</v>
      </c>
      <c r="Q47" s="139">
        <f t="shared" si="36"/>
        <v>-7.4999999999998295</v>
      </c>
      <c r="R47" s="140">
        <f t="shared" si="30"/>
        <v>0.96500000000000075</v>
      </c>
      <c r="S47" s="459"/>
      <c r="T47" s="89">
        <v>0.2583333333333333</v>
      </c>
      <c r="U47" s="89">
        <v>0.29722222222222217</v>
      </c>
      <c r="V47" s="137">
        <v>25</v>
      </c>
      <c r="W47" s="143">
        <f t="shared" si="37"/>
        <v>55.999999999999957</v>
      </c>
      <c r="X47" s="123">
        <v>0.24652777777777779</v>
      </c>
      <c r="Y47" s="123">
        <v>0.25694444444444448</v>
      </c>
      <c r="Z47" s="124"/>
      <c r="AA47" s="124"/>
      <c r="AB47" s="447"/>
      <c r="AC47" s="447"/>
      <c r="AD47" s="435"/>
      <c r="AE47" s="435"/>
      <c r="AF47" s="144">
        <f t="shared" si="31"/>
        <v>-52.499999999998863</v>
      </c>
      <c r="AG47" s="430">
        <f t="shared" si="8"/>
        <v>0.96500000000000075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1199</v>
      </c>
      <c r="H48" s="45">
        <f t="shared" si="38"/>
        <v>14220.14</v>
      </c>
      <c r="I48" s="146"/>
      <c r="J48" s="136">
        <v>6</v>
      </c>
      <c r="K48" s="137">
        <v>1636</v>
      </c>
      <c r="L48" s="138">
        <f t="shared" si="32"/>
        <v>272.66666666666669</v>
      </c>
      <c r="M48" s="149">
        <v>6</v>
      </c>
      <c r="N48" s="137">
        <f t="shared" si="33"/>
        <v>1438.8000000000004</v>
      </c>
      <c r="O48" s="138">
        <f t="shared" si="34"/>
        <v>239.80000000000007</v>
      </c>
      <c r="P48" s="51">
        <f t="shared" si="35"/>
        <v>0</v>
      </c>
      <c r="Q48" s="139">
        <f t="shared" si="36"/>
        <v>-32.866666666666617</v>
      </c>
      <c r="R48" s="140">
        <f t="shared" si="30"/>
        <v>0.87946210268948677</v>
      </c>
      <c r="S48" s="459"/>
      <c r="T48" s="89">
        <v>0.30416666666666659</v>
      </c>
      <c r="U48" s="89">
        <v>0.3388888888888888</v>
      </c>
      <c r="V48" s="134">
        <v>10</v>
      </c>
      <c r="W48" s="143">
        <f t="shared" si="37"/>
        <v>49.999999999999986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31"/>
        <v>-197.19999999999959</v>
      </c>
      <c r="AG48" s="430">
        <f t="shared" si="8"/>
        <v>0.87946210268948677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911</v>
      </c>
      <c r="H49" s="45">
        <f t="shared" si="38"/>
        <v>25936.17</v>
      </c>
      <c r="I49" s="146"/>
      <c r="J49" s="136">
        <v>7</v>
      </c>
      <c r="K49" s="137">
        <v>1500</v>
      </c>
      <c r="L49" s="138">
        <f t="shared" si="32"/>
        <v>214.28571428571428</v>
      </c>
      <c r="M49" s="149">
        <v>7</v>
      </c>
      <c r="N49" s="137">
        <f t="shared" si="33"/>
        <v>1438.4210526315778</v>
      </c>
      <c r="O49" s="138">
        <f t="shared" si="34"/>
        <v>205.48872180451113</v>
      </c>
      <c r="P49" s="51">
        <f t="shared" si="35"/>
        <v>0</v>
      </c>
      <c r="Q49" s="139">
        <f t="shared" si="36"/>
        <v>-8.7969924812031479</v>
      </c>
      <c r="R49" s="140">
        <f t="shared" si="30"/>
        <v>0.95894736842105199</v>
      </c>
      <c r="S49" s="459"/>
      <c r="T49" s="89">
        <v>0.34583333333333321</v>
      </c>
      <c r="U49" s="89">
        <v>0.37222222222222212</v>
      </c>
      <c r="V49" s="134">
        <v>10</v>
      </c>
      <c r="W49" s="143">
        <f t="shared" si="37"/>
        <v>38.000000000000028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31"/>
        <v>-61.578947368422178</v>
      </c>
      <c r="AG49" s="430">
        <f t="shared" si="8"/>
        <v>0.95894736842105188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4056.0800000000004</v>
      </c>
      <c r="H50" s="45">
        <f t="shared" si="38"/>
        <v>40925.847200000004</v>
      </c>
      <c r="I50" s="146"/>
      <c r="J50" s="136">
        <v>6</v>
      </c>
      <c r="K50" s="137">
        <v>1500</v>
      </c>
      <c r="L50" s="138">
        <f t="shared" si="32"/>
        <v>250</v>
      </c>
      <c r="M50" s="149">
        <v>6</v>
      </c>
      <c r="N50" s="137">
        <f t="shared" si="33"/>
        <v>1448.6000000000004</v>
      </c>
      <c r="O50" s="138">
        <f t="shared" si="34"/>
        <v>241.43333333333339</v>
      </c>
      <c r="P50" s="51">
        <f t="shared" si="35"/>
        <v>0</v>
      </c>
      <c r="Q50" s="139">
        <f t="shared" si="36"/>
        <v>-8.566666666666606</v>
      </c>
      <c r="R50" s="140">
        <f t="shared" si="30"/>
        <v>0.96573333333333355</v>
      </c>
      <c r="S50" s="459"/>
      <c r="T50" s="89">
        <v>0.38958333333333323</v>
      </c>
      <c r="U50" s="89">
        <v>0.50624999999999987</v>
      </c>
      <c r="V50" s="134">
        <v>25</v>
      </c>
      <c r="W50" s="143">
        <f t="shared" si="37"/>
        <v>167.99999999999997</v>
      </c>
      <c r="X50" s="152">
        <v>0.37638888888888888</v>
      </c>
      <c r="Y50" s="152">
        <v>0.3888888888888889</v>
      </c>
      <c r="Z50" s="153"/>
      <c r="AA50" s="153"/>
      <c r="AB50" s="447"/>
      <c r="AC50" s="447"/>
      <c r="AD50" s="435"/>
      <c r="AE50" s="435"/>
      <c r="AF50" s="144">
        <f t="shared" si="31"/>
        <v>-51.399999999999636</v>
      </c>
      <c r="AG50" s="430">
        <f t="shared" si="8"/>
        <v>0.96573333333333355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3331.78</v>
      </c>
      <c r="H51" s="45">
        <f t="shared" si="38"/>
        <v>33617.660199999998</v>
      </c>
      <c r="I51" s="146"/>
      <c r="J51" s="136">
        <v>6</v>
      </c>
      <c r="K51" s="137">
        <v>1500</v>
      </c>
      <c r="L51" s="138">
        <f t="shared" si="32"/>
        <v>250</v>
      </c>
      <c r="M51" s="149">
        <v>6</v>
      </c>
      <c r="N51" s="137">
        <f t="shared" si="33"/>
        <v>1448.6000000000001</v>
      </c>
      <c r="O51" s="138">
        <f t="shared" si="34"/>
        <v>241.43333333333337</v>
      </c>
      <c r="P51" s="51">
        <f t="shared" si="35"/>
        <v>0</v>
      </c>
      <c r="Q51" s="139">
        <f t="shared" si="36"/>
        <v>-8.5666666666666345</v>
      </c>
      <c r="R51" s="140">
        <f t="shared" si="30"/>
        <v>0.96573333333333344</v>
      </c>
      <c r="S51" s="459"/>
      <c r="T51" s="151">
        <v>0.54652777777777761</v>
      </c>
      <c r="U51" s="151">
        <v>0.64236111111111094</v>
      </c>
      <c r="V51" s="134">
        <v>5</v>
      </c>
      <c r="W51" s="143">
        <f t="shared" si="37"/>
        <v>138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31"/>
        <v>-51.399999999999864</v>
      </c>
      <c r="AG51" s="430">
        <f t="shared" si="8"/>
        <v>0.96573333333333344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7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31"/>
        <v>0</v>
      </c>
      <c r="AG52" s="430" t="e">
        <f t="shared" si="8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7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31"/>
        <v>0</v>
      </c>
      <c r="AG53" s="430" t="e">
        <f t="shared" si="8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7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31"/>
        <v>0</v>
      </c>
      <c r="AG54" s="430" t="e">
        <f t="shared" si="8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7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f t="shared" ref="L56:O56" si="39">AVERAGE(L44:L55)</f>
        <v>314.44047619047615</v>
      </c>
      <c r="M56" s="101">
        <f t="shared" si="39"/>
        <v>6.125</v>
      </c>
      <c r="N56" s="101">
        <f t="shared" si="39"/>
        <v>1692.1084155255448</v>
      </c>
      <c r="O56" s="104">
        <f t="shared" si="39"/>
        <v>284.76194867868145</v>
      </c>
      <c r="P56" s="158">
        <f>M56-J56</f>
        <v>0.25</v>
      </c>
      <c r="Q56" s="117">
        <f>N56-K56</f>
        <v>-37.391584474455158</v>
      </c>
      <c r="R56" s="159">
        <f t="shared" ref="R56:R61" si="40">O56/L56</f>
        <v>0.90561479911442266</v>
      </c>
      <c r="S56" s="459"/>
      <c r="T56" s="160"/>
      <c r="U56" s="160"/>
      <c r="V56" s="423"/>
      <c r="W56" s="143">
        <f t="shared" si="37"/>
        <v>0</v>
      </c>
      <c r="X56" s="161"/>
      <c r="Y56" s="161"/>
      <c r="Z56" s="106">
        <f>SUM(Z44:Z55)</f>
        <v>0</v>
      </c>
      <c r="AA56" s="106">
        <f>SUM(AA44:AA55)</f>
        <v>1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-37.391584474455158</v>
      </c>
      <c r="AG56" s="428">
        <f>N56/K56</f>
        <v>0.97838011883523845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956</v>
      </c>
      <c r="H57" s="84">
        <f t="shared" ref="H57:H66" si="41">F57*G57</f>
        <v>27016.560000000001</v>
      </c>
      <c r="I57" s="435"/>
      <c r="J57" s="87">
        <v>7</v>
      </c>
      <c r="K57" s="57">
        <v>1500</v>
      </c>
      <c r="L57" s="86">
        <f t="shared" ref="L57:L61" si="42">K57/J57</f>
        <v>214.28571428571428</v>
      </c>
      <c r="M57" s="424">
        <v>7</v>
      </c>
      <c r="N57" s="57">
        <f t="shared" ref="N57:N61" si="43">G57/W57*60</f>
        <v>1470.76923076923</v>
      </c>
      <c r="O57" s="86">
        <f t="shared" ref="O57:O61" si="44">N57/M57</f>
        <v>210.10989010989002</v>
      </c>
      <c r="P57" s="165">
        <f t="shared" ref="P57:P61" si="45">M57-J57</f>
        <v>0</v>
      </c>
      <c r="Q57" s="49">
        <f t="shared" ref="Q57:Q61" si="46">O57-L57</f>
        <v>-4.1758241758242605</v>
      </c>
      <c r="R57" s="425">
        <f t="shared" si="40"/>
        <v>0.98051282051282007</v>
      </c>
      <c r="S57" s="459">
        <f>R69</f>
        <v>0.97199378336717035</v>
      </c>
      <c r="T57" s="50">
        <v>0.125</v>
      </c>
      <c r="U57" s="50">
        <v>0.15208333333333335</v>
      </c>
      <c r="V57" s="421">
        <v>5</v>
      </c>
      <c r="W57" s="418">
        <f>(U57-T57)*24*60</f>
        <v>39.000000000000021</v>
      </c>
      <c r="X57" s="53"/>
      <c r="Y57" s="53"/>
      <c r="Z57" s="54">
        <v>1</v>
      </c>
      <c r="AA57" s="54"/>
      <c r="AB57" s="447"/>
      <c r="AC57" s="447"/>
      <c r="AD57" s="435"/>
      <c r="AE57" s="435"/>
      <c r="AF57" s="48">
        <f t="shared" si="7"/>
        <v>-29.230769230769965</v>
      </c>
      <c r="AG57" s="429">
        <f t="shared" si="8"/>
        <v>0.98051282051282007</v>
      </c>
      <c r="AH57" s="473">
        <f>AG69</f>
        <v>0.97241114670275952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3014</v>
      </c>
      <c r="H58" s="45">
        <f t="shared" si="41"/>
        <v>84030.319999999992</v>
      </c>
      <c r="I58" s="421"/>
      <c r="J58" s="46">
        <v>7</v>
      </c>
      <c r="K58" s="44">
        <v>1500</v>
      </c>
      <c r="L58" s="86">
        <f t="shared" si="42"/>
        <v>214.28571428571428</v>
      </c>
      <c r="M58" s="419">
        <v>7</v>
      </c>
      <c r="N58" s="44">
        <f t="shared" si="43"/>
        <v>1458.3870967741937</v>
      </c>
      <c r="O58" s="47">
        <f t="shared" si="44"/>
        <v>208.34101382488481</v>
      </c>
      <c r="P58" s="165">
        <f t="shared" si="45"/>
        <v>0</v>
      </c>
      <c r="Q58" s="49">
        <f t="shared" si="46"/>
        <v>-5.9447004608294662</v>
      </c>
      <c r="R58" s="425">
        <f t="shared" si="40"/>
        <v>0.97225806451612917</v>
      </c>
      <c r="S58" s="459"/>
      <c r="T58" s="50">
        <v>0.1590277777777778</v>
      </c>
      <c r="U58" s="50">
        <v>0.24513888888888891</v>
      </c>
      <c r="V58" s="421">
        <v>10</v>
      </c>
      <c r="W58" s="418">
        <f>(U58-T58)*24*60</f>
        <v>123.99999999999999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7"/>
        <v>-41.612903225806349</v>
      </c>
      <c r="AG58" s="425">
        <f t="shared" si="8"/>
        <v>0.97225806451612906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2689</v>
      </c>
      <c r="H59" s="45">
        <f t="shared" si="41"/>
        <v>75292</v>
      </c>
      <c r="I59" s="421"/>
      <c r="J59" s="46">
        <v>7</v>
      </c>
      <c r="K59" s="44">
        <v>1500</v>
      </c>
      <c r="L59" s="86">
        <f t="shared" si="42"/>
        <v>214.28571428571428</v>
      </c>
      <c r="M59" s="419">
        <v>7</v>
      </c>
      <c r="N59" s="44">
        <f t="shared" si="43"/>
        <v>1466.7272727272725</v>
      </c>
      <c r="O59" s="47">
        <f t="shared" si="44"/>
        <v>209.53246753246751</v>
      </c>
      <c r="P59" s="165">
        <f t="shared" si="45"/>
        <v>0</v>
      </c>
      <c r="Q59" s="49">
        <f t="shared" si="46"/>
        <v>-4.7532467532467706</v>
      </c>
      <c r="R59" s="425">
        <f t="shared" si="40"/>
        <v>0.9778181818181817</v>
      </c>
      <c r="S59" s="459"/>
      <c r="T59" s="50">
        <v>0.26250000000000001</v>
      </c>
      <c r="U59" s="50">
        <v>0.33888888888888891</v>
      </c>
      <c r="V59" s="142">
        <v>25</v>
      </c>
      <c r="W59" s="418">
        <f t="shared" ref="W59:W69" si="47">(U59-T59)*24*60</f>
        <v>110.00000000000001</v>
      </c>
      <c r="X59" s="53">
        <v>0.25</v>
      </c>
      <c r="Y59" s="53">
        <v>0.26111111111111113</v>
      </c>
      <c r="Z59" s="54"/>
      <c r="AA59" s="54"/>
      <c r="AB59" s="447"/>
      <c r="AC59" s="447"/>
      <c r="AD59" s="435">
        <v>1</v>
      </c>
      <c r="AE59" s="435"/>
      <c r="AF59" s="48">
        <f t="shared" si="7"/>
        <v>-33.272727272727479</v>
      </c>
      <c r="AG59" s="425">
        <f t="shared" si="8"/>
        <v>0.9778181818181817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3186.92</v>
      </c>
      <c r="H60" s="45">
        <f t="shared" si="41"/>
        <v>32156.022799999999</v>
      </c>
      <c r="I60" s="421"/>
      <c r="J60" s="46">
        <v>6</v>
      </c>
      <c r="K60" s="44">
        <v>1500</v>
      </c>
      <c r="L60" s="86">
        <f t="shared" si="42"/>
        <v>250</v>
      </c>
      <c r="M60" s="62">
        <v>6</v>
      </c>
      <c r="N60" s="44">
        <f t="shared" si="43"/>
        <v>1448.6000000000001</v>
      </c>
      <c r="O60" s="47">
        <f t="shared" si="44"/>
        <v>241.43333333333337</v>
      </c>
      <c r="P60" s="165">
        <f t="shared" si="45"/>
        <v>0</v>
      </c>
      <c r="Q60" s="49">
        <f t="shared" si="46"/>
        <v>-8.5666666666666345</v>
      </c>
      <c r="R60" s="425">
        <f t="shared" si="40"/>
        <v>0.96573333333333344</v>
      </c>
      <c r="S60" s="459"/>
      <c r="T60" s="50">
        <v>0.35972222222222222</v>
      </c>
      <c r="U60" s="50">
        <v>0.4513888888888889</v>
      </c>
      <c r="V60" s="142">
        <v>30</v>
      </c>
      <c r="W60" s="418">
        <f t="shared" si="47"/>
        <v>132</v>
      </c>
      <c r="X60" s="53">
        <v>0.3430555555555555</v>
      </c>
      <c r="Y60" s="53">
        <v>0.35833333333333334</v>
      </c>
      <c r="Z60" s="54"/>
      <c r="AA60" s="54"/>
      <c r="AB60" s="447"/>
      <c r="AC60" s="447"/>
      <c r="AD60" s="435"/>
      <c r="AE60" s="435"/>
      <c r="AF60" s="48">
        <f t="shared" si="7"/>
        <v>-51.399999999999864</v>
      </c>
      <c r="AG60" s="429">
        <f t="shared" si="8"/>
        <v>0.96573333333333344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3911.2200000000003</v>
      </c>
      <c r="H61" s="45">
        <f t="shared" si="41"/>
        <v>39464.209800000004</v>
      </c>
      <c r="I61" s="421"/>
      <c r="J61" s="46">
        <v>6</v>
      </c>
      <c r="K61" s="44">
        <v>1500</v>
      </c>
      <c r="L61" s="86">
        <f t="shared" si="42"/>
        <v>250</v>
      </c>
      <c r="M61" s="62">
        <v>6</v>
      </c>
      <c r="N61" s="44">
        <f t="shared" si="43"/>
        <v>1448.6000000000004</v>
      </c>
      <c r="O61" s="47">
        <f t="shared" si="44"/>
        <v>241.43333333333339</v>
      </c>
      <c r="P61" s="165">
        <f t="shared" si="45"/>
        <v>0</v>
      </c>
      <c r="Q61" s="49">
        <f t="shared" si="46"/>
        <v>-8.566666666666606</v>
      </c>
      <c r="R61" s="425">
        <f t="shared" si="40"/>
        <v>0.96573333333333355</v>
      </c>
      <c r="S61" s="459"/>
      <c r="T61" s="50">
        <v>0.49166666666666664</v>
      </c>
      <c r="U61" s="50">
        <v>0.60416666666666663</v>
      </c>
      <c r="V61" s="142">
        <v>5</v>
      </c>
      <c r="W61" s="418">
        <f t="shared" si="47"/>
        <v>161.99999999999997</v>
      </c>
      <c r="X61" s="53"/>
      <c r="Y61" s="53"/>
      <c r="Z61" s="54"/>
      <c r="AA61" s="54"/>
      <c r="AB61" s="447"/>
      <c r="AC61" s="447"/>
      <c r="AD61" s="435"/>
      <c r="AE61" s="435"/>
      <c r="AF61" s="48">
        <f t="shared" si="7"/>
        <v>-51.399999999999636</v>
      </c>
      <c r="AG61" s="425">
        <f t="shared" si="8"/>
        <v>0.96573333333333355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41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7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7"/>
        <v>0</v>
      </c>
      <c r="AG62" s="425" t="e">
        <f t="shared" si="8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41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7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7"/>
        <v>0</v>
      </c>
      <c r="AG63" s="429" t="e">
        <f t="shared" si="8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41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7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7"/>
        <v>0</v>
      </c>
      <c r="AG64" s="425" t="e">
        <f t="shared" si="8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41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7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7"/>
        <v>0</v>
      </c>
      <c r="AG65" s="425" t="e">
        <f t="shared" si="8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41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7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7"/>
        <v>0</v>
      </c>
      <c r="AG66" s="429" t="e">
        <f t="shared" si="8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7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7"/>
        <v>0</v>
      </c>
      <c r="AG67" s="425" t="e">
        <f t="shared" si="8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7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f t="shared" ref="L69:O69" si="48">AVERAGE(L57:L68)</f>
        <v>228.57142857142858</v>
      </c>
      <c r="M69" s="70">
        <f t="shared" si="48"/>
        <v>6.6</v>
      </c>
      <c r="N69" s="70">
        <f t="shared" si="48"/>
        <v>1458.6167200541393</v>
      </c>
      <c r="O69" s="73">
        <f t="shared" si="48"/>
        <v>222.1700076267818</v>
      </c>
      <c r="P69" s="48">
        <f>M69-J69</f>
        <v>0</v>
      </c>
      <c r="Q69" s="49">
        <f>N69-K69</f>
        <v>-41.38327994586075</v>
      </c>
      <c r="R69" s="172">
        <f t="shared" ref="R69:R74" si="49">O69/L69</f>
        <v>0.97199378336717035</v>
      </c>
      <c r="S69" s="459"/>
      <c r="T69" s="141"/>
      <c r="U69" s="141"/>
      <c r="V69" s="44"/>
      <c r="W69" s="418">
        <f t="shared" si="47"/>
        <v>0</v>
      </c>
      <c r="X69" s="47"/>
      <c r="Y69" s="47"/>
      <c r="Z69" s="106">
        <f>SUM(Z57:Z68)</f>
        <v>1</v>
      </c>
      <c r="AA69" s="106">
        <f>SUM(AA57:AA68)</f>
        <v>0</v>
      </c>
      <c r="AB69" s="447"/>
      <c r="AC69" s="447"/>
      <c r="AD69" s="107">
        <f>SUM(AD57:AD68)</f>
        <v>1</v>
      </c>
      <c r="AE69" s="107">
        <f>SUM(AE57:AE68)</f>
        <v>0</v>
      </c>
      <c r="AF69" s="48">
        <f t="shared" si="7"/>
        <v>-41.38327994586075</v>
      </c>
      <c r="AG69" s="425">
        <f t="shared" si="8"/>
        <v>0.97241114670275952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2137</v>
      </c>
      <c r="H70" s="45">
        <f>F70*G70</f>
        <v>115590.33</v>
      </c>
      <c r="I70" s="421"/>
      <c r="J70" s="46">
        <v>16</v>
      </c>
      <c r="K70" s="44">
        <v>1500</v>
      </c>
      <c r="L70" s="47">
        <f t="shared" ref="L70:L74" si="50">K70/J70</f>
        <v>93.75</v>
      </c>
      <c r="M70" s="419">
        <v>17</v>
      </c>
      <c r="N70" s="44">
        <f t="shared" ref="N70:N74" si="51">G70/W70*60</f>
        <v>1378.7096774193549</v>
      </c>
      <c r="O70" s="47">
        <f t="shared" ref="O70:O74" si="52">N70/M70</f>
        <v>81.100569259962057</v>
      </c>
      <c r="P70" s="48">
        <f t="shared" ref="P70:P74" si="53">M70-J70</f>
        <v>1</v>
      </c>
      <c r="Q70" s="49">
        <f t="shared" ref="Q70:Q74" si="54">O70-L70</f>
        <v>-12.649430740037943</v>
      </c>
      <c r="R70" s="425">
        <f t="shared" si="49"/>
        <v>0.86507273877292856</v>
      </c>
      <c r="S70" s="459">
        <f>R82</f>
        <v>0.8752472079875151</v>
      </c>
      <c r="T70" s="50">
        <v>0.25</v>
      </c>
      <c r="U70" s="50">
        <v>0.31458333333333333</v>
      </c>
      <c r="V70" s="421">
        <v>5</v>
      </c>
      <c r="W70" s="418">
        <f>(U70-T70)*24*60</f>
        <v>92.999999999999986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7"/>
        <v>-121.29032258064512</v>
      </c>
      <c r="AG70" s="425">
        <f t="shared" si="8"/>
        <v>0.9191397849462366</v>
      </c>
      <c r="AH70" s="459">
        <f>AG82</f>
        <v>0.88550955018399335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3418.1</v>
      </c>
      <c r="H71" s="45">
        <f>F71*G71</f>
        <v>182389.81599999999</v>
      </c>
      <c r="I71" s="421"/>
      <c r="J71" s="46">
        <v>19</v>
      </c>
      <c r="K71" s="174">
        <v>1636</v>
      </c>
      <c r="L71" s="47">
        <f t="shared" si="50"/>
        <v>86.10526315789474</v>
      </c>
      <c r="M71" s="424">
        <v>19</v>
      </c>
      <c r="N71" s="44">
        <f t="shared" si="51"/>
        <v>1404.6986301369861</v>
      </c>
      <c r="O71" s="47">
        <f t="shared" si="52"/>
        <v>73.931506849315056</v>
      </c>
      <c r="P71" s="48">
        <f t="shared" si="53"/>
        <v>0</v>
      </c>
      <c r="Q71" s="49">
        <f t="shared" si="54"/>
        <v>-12.173756308579684</v>
      </c>
      <c r="R71" s="425">
        <f t="shared" si="49"/>
        <v>0.85861774458250983</v>
      </c>
      <c r="S71" s="459"/>
      <c r="T71" s="50">
        <v>0.33055555555555555</v>
      </c>
      <c r="U71" s="50">
        <v>0.43194444444444446</v>
      </c>
      <c r="V71" s="421">
        <v>23</v>
      </c>
      <c r="W71" s="418">
        <f t="shared" ref="W71:W81" si="55">(U71-T71)*24*60</f>
        <v>146.00000000000003</v>
      </c>
      <c r="X71" s="53">
        <v>0.31944444444444448</v>
      </c>
      <c r="Y71" s="53">
        <v>0.3298611111111111</v>
      </c>
      <c r="Z71" s="54">
        <v>1</v>
      </c>
      <c r="AA71" s="54">
        <v>1</v>
      </c>
      <c r="AB71" s="447"/>
      <c r="AC71" s="447"/>
      <c r="AD71" s="435"/>
      <c r="AE71" s="435">
        <v>1</v>
      </c>
      <c r="AF71" s="48">
        <f>N71-K71</f>
        <v>-231.30136986301386</v>
      </c>
      <c r="AG71" s="425">
        <f>N71/K71</f>
        <v>0.85861774458250983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242</v>
      </c>
      <c r="E72" s="43"/>
      <c r="F72" s="343">
        <v>47.51</v>
      </c>
      <c r="G72" s="44">
        <v>1790</v>
      </c>
      <c r="H72" s="45">
        <f t="shared" ref="H72:H80" si="56">F72*G72</f>
        <v>85042.9</v>
      </c>
      <c r="I72" s="421"/>
      <c r="J72" s="87">
        <v>17</v>
      </c>
      <c r="K72" s="57">
        <v>1440</v>
      </c>
      <c r="L72" s="86">
        <f t="shared" si="50"/>
        <v>84.705882352941174</v>
      </c>
      <c r="M72" s="419">
        <v>17</v>
      </c>
      <c r="N72" s="44">
        <f t="shared" si="51"/>
        <v>1309.7560975609765</v>
      </c>
      <c r="O72" s="47">
        <f t="shared" si="52"/>
        <v>77.044476327116271</v>
      </c>
      <c r="P72" s="48">
        <f t="shared" si="53"/>
        <v>0</v>
      </c>
      <c r="Q72" s="49">
        <f t="shared" si="54"/>
        <v>-7.6614060258249026</v>
      </c>
      <c r="R72" s="425">
        <f t="shared" si="49"/>
        <v>0.90955284552845606</v>
      </c>
      <c r="S72" s="459"/>
      <c r="T72" s="50">
        <v>0.44791666666666669</v>
      </c>
      <c r="U72" s="50">
        <v>0.50486111111111109</v>
      </c>
      <c r="V72" s="421">
        <v>23</v>
      </c>
      <c r="W72" s="418">
        <f t="shared" si="55"/>
        <v>81.999999999999943</v>
      </c>
      <c r="X72" s="53">
        <v>0.43611111111111112</v>
      </c>
      <c r="Y72" s="53">
        <v>0.44722222222222219</v>
      </c>
      <c r="Z72" s="54"/>
      <c r="AA72" s="54"/>
      <c r="AB72" s="447"/>
      <c r="AC72" s="447"/>
      <c r="AD72" s="435"/>
      <c r="AE72" s="435"/>
      <c r="AF72" s="48">
        <f>N72-K72</f>
        <v>-130.24390243902349</v>
      </c>
      <c r="AG72" s="425">
        <f>N72/K72</f>
        <v>0.90955284552845594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777</v>
      </c>
      <c r="H73" s="45">
        <f t="shared" si="56"/>
        <v>43846.11</v>
      </c>
      <c r="I73" s="435"/>
      <c r="J73" s="178">
        <v>18</v>
      </c>
      <c r="K73" s="179">
        <v>1500</v>
      </c>
      <c r="L73" s="86">
        <f t="shared" si="50"/>
        <v>83.333333333333329</v>
      </c>
      <c r="M73" s="424">
        <v>18</v>
      </c>
      <c r="N73" s="44">
        <f t="shared" si="51"/>
        <v>1294.9999999999991</v>
      </c>
      <c r="O73" s="47">
        <f t="shared" si="52"/>
        <v>71.9444444444444</v>
      </c>
      <c r="P73" s="48">
        <f t="shared" si="53"/>
        <v>0</v>
      </c>
      <c r="Q73" s="49">
        <f t="shared" si="54"/>
        <v>-11.388888888888928</v>
      </c>
      <c r="R73" s="425">
        <f t="shared" si="49"/>
        <v>0.86333333333333284</v>
      </c>
      <c r="S73" s="459"/>
      <c r="T73" s="50">
        <v>0.54513888888888884</v>
      </c>
      <c r="U73" s="50">
        <v>0.57013888888888886</v>
      </c>
      <c r="V73" s="421">
        <v>5</v>
      </c>
      <c r="W73" s="418">
        <f t="shared" si="55"/>
        <v>36.000000000000028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-205.00000000000091</v>
      </c>
      <c r="AG73" s="425">
        <f>N73/K73</f>
        <v>0.86333333333333273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239</v>
      </c>
      <c r="E74" s="177"/>
      <c r="F74" s="343">
        <v>53.36</v>
      </c>
      <c r="G74" s="44">
        <v>1464.8999999999999</v>
      </c>
      <c r="H74" s="45">
        <f t="shared" si="56"/>
        <v>78167.063999999998</v>
      </c>
      <c r="I74" s="421"/>
      <c r="J74" s="87">
        <v>19</v>
      </c>
      <c r="K74" s="57">
        <v>1636</v>
      </c>
      <c r="L74" s="86">
        <f t="shared" si="50"/>
        <v>86.10526315789474</v>
      </c>
      <c r="M74" s="419">
        <v>19</v>
      </c>
      <c r="N74" s="44">
        <f t="shared" si="51"/>
        <v>1440.8852459016405</v>
      </c>
      <c r="O74" s="47">
        <f t="shared" si="52"/>
        <v>75.836065573770554</v>
      </c>
      <c r="P74" s="48">
        <f t="shared" si="53"/>
        <v>0</v>
      </c>
      <c r="Q74" s="49">
        <f t="shared" si="54"/>
        <v>-10.269197584124186</v>
      </c>
      <c r="R74" s="425">
        <f t="shared" si="49"/>
        <v>0.88073670287386341</v>
      </c>
      <c r="S74" s="459"/>
      <c r="T74" s="50">
        <v>0.5756944444444444</v>
      </c>
      <c r="U74" s="50">
        <v>0.61805555555555547</v>
      </c>
      <c r="V74" s="421">
        <v>8</v>
      </c>
      <c r="W74" s="418">
        <f t="shared" si="55"/>
        <v>60.999999999999943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7">N74-K74</f>
        <v>-195.11475409835953</v>
      </c>
      <c r="AG74" s="425">
        <f t="shared" ref="AG74:AG80" si="58">N74/K74</f>
        <v>0.88073670287386341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6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55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7"/>
        <v>0</v>
      </c>
      <c r="AG75" s="425" t="e">
        <f t="shared" si="58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6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55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7"/>
        <v>0</v>
      </c>
      <c r="AG76" s="425" t="e">
        <f t="shared" si="58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6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55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7"/>
        <v>0</v>
      </c>
      <c r="AG77" s="425" t="e">
        <f t="shared" si="58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6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55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7"/>
        <v>0</v>
      </c>
      <c r="AG78" s="425" t="e">
        <f t="shared" si="58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6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55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7"/>
        <v>0</v>
      </c>
      <c r="AG79" s="425" t="e">
        <f t="shared" si="58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6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55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7"/>
        <v>0</v>
      </c>
      <c r="AG80" s="425" t="e">
        <f t="shared" si="58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55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17.8</v>
      </c>
      <c r="K82" s="101">
        <v>1542.4</v>
      </c>
      <c r="L82" s="104">
        <f t="shared" ref="L82:O82" si="59">AVERAGE(L70:L81)</f>
        <v>86.799948400412788</v>
      </c>
      <c r="M82" s="101">
        <f t="shared" si="59"/>
        <v>18</v>
      </c>
      <c r="N82" s="101">
        <f t="shared" si="59"/>
        <v>1365.8099302037915</v>
      </c>
      <c r="O82" s="184">
        <f t="shared" si="59"/>
        <v>75.971412490921665</v>
      </c>
      <c r="P82" s="116">
        <f>M82-J82</f>
        <v>0.19999999999999929</v>
      </c>
      <c r="Q82" s="117">
        <f>N82-K82</f>
        <v>-176.59006979620858</v>
      </c>
      <c r="R82" s="172">
        <f>O82/L82</f>
        <v>0.8752472079875151</v>
      </c>
      <c r="S82" s="459"/>
      <c r="T82" s="50"/>
      <c r="U82" s="50"/>
      <c r="V82" s="421"/>
      <c r="W82" s="44"/>
      <c r="X82" s="47"/>
      <c r="Y82" s="47"/>
      <c r="Z82" s="106">
        <f>SUM(Z70:Z81)</f>
        <v>1</v>
      </c>
      <c r="AA82" s="106">
        <f>SUM(AA70:AA81)</f>
        <v>1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-176.59006979620858</v>
      </c>
      <c r="AG82" s="425">
        <f>N82/K82</f>
        <v>0.88550955018399335</v>
      </c>
      <c r="AH82" s="459"/>
    </row>
    <row r="83" spans="1:34" ht="19.149999999999999" customHeight="1">
      <c r="A83" s="487" t="s">
        <v>244</v>
      </c>
      <c r="B83" s="110" t="s">
        <v>203</v>
      </c>
      <c r="C83" s="66"/>
      <c r="D83" s="358" t="s">
        <v>251</v>
      </c>
      <c r="E83" s="43"/>
      <c r="F83" s="350">
        <v>29.46</v>
      </c>
      <c r="G83" s="57">
        <v>923.3</v>
      </c>
      <c r="H83" s="84">
        <f t="shared" ref="H83:H94" si="60">F83*G83</f>
        <v>27200.417999999998</v>
      </c>
      <c r="I83" s="435"/>
      <c r="J83" s="87">
        <v>16</v>
      </c>
      <c r="K83" s="57">
        <v>1385</v>
      </c>
      <c r="L83" s="86">
        <f t="shared" ref="L83:L88" si="61">K83/J83</f>
        <v>86.5625</v>
      </c>
      <c r="M83" s="424">
        <v>16</v>
      </c>
      <c r="N83" s="57">
        <f t="shared" ref="N83:N88" si="62">G83/W83*60</f>
        <v>1130.5714285714289</v>
      </c>
      <c r="O83" s="183">
        <f t="shared" ref="O83:O88" si="63">N83/M83</f>
        <v>70.660714285714306</v>
      </c>
      <c r="P83" s="54">
        <f t="shared" ref="P83:P88" si="64">M83-J83</f>
        <v>0</v>
      </c>
      <c r="Q83" s="88">
        <f t="shared" ref="Q83:Q88" si="65">O83-L83</f>
        <v>-15.901785714285694</v>
      </c>
      <c r="R83" s="185">
        <f t="shared" ref="R83:R88" si="66">O83/L83</f>
        <v>0.81629706034038185</v>
      </c>
      <c r="S83" s="459">
        <f>R95</f>
        <v>0.88175022340473264</v>
      </c>
      <c r="T83" s="50">
        <v>0.33333333333333331</v>
      </c>
      <c r="U83" s="50">
        <v>0.36736111111111108</v>
      </c>
      <c r="V83" s="421">
        <v>5</v>
      </c>
      <c r="W83" s="418">
        <f t="shared" ref="W83:W93" si="67">(U83-T83)*24*60</f>
        <v>48.999999999999986</v>
      </c>
      <c r="X83" s="53"/>
      <c r="Y83" s="53"/>
      <c r="Z83" s="54"/>
      <c r="AA83" s="54"/>
      <c r="AB83" s="447"/>
      <c r="AC83" s="447"/>
      <c r="AD83" s="435">
        <v>1</v>
      </c>
      <c r="AE83" s="435"/>
      <c r="AF83" s="48">
        <f t="shared" ref="AF83:AF173" si="68">N83-K83</f>
        <v>-254.4285714285711</v>
      </c>
      <c r="AG83" s="425">
        <f t="shared" ref="AG83:AG173" si="69">N83/K83</f>
        <v>0.81629706034038185</v>
      </c>
      <c r="AH83" s="459">
        <f>AG95</f>
        <v>0.87738304208594875</v>
      </c>
    </row>
    <row r="84" spans="1:34" ht="19.149999999999999" customHeight="1">
      <c r="A84" s="488"/>
      <c r="B84" s="110" t="s">
        <v>238</v>
      </c>
      <c r="C84" s="431"/>
      <c r="D84" s="186" t="s">
        <v>245</v>
      </c>
      <c r="E84" s="43"/>
      <c r="F84" s="350">
        <v>61.02</v>
      </c>
      <c r="G84" s="44">
        <v>1511</v>
      </c>
      <c r="H84" s="84">
        <f t="shared" si="60"/>
        <v>92201.22</v>
      </c>
      <c r="I84" s="421"/>
      <c r="J84" s="87">
        <v>17</v>
      </c>
      <c r="K84" s="57">
        <v>1440</v>
      </c>
      <c r="L84" s="86">
        <f t="shared" si="61"/>
        <v>84.705882352941174</v>
      </c>
      <c r="M84" s="424">
        <v>17</v>
      </c>
      <c r="N84" s="57">
        <f t="shared" si="62"/>
        <v>1333.2352941176468</v>
      </c>
      <c r="O84" s="183">
        <f t="shared" si="63"/>
        <v>78.425605536332171</v>
      </c>
      <c r="P84" s="54">
        <f t="shared" si="64"/>
        <v>0</v>
      </c>
      <c r="Q84" s="88">
        <f t="shared" si="65"/>
        <v>-6.2802768166090033</v>
      </c>
      <c r="R84" s="185">
        <f t="shared" si="66"/>
        <v>0.92585784313725483</v>
      </c>
      <c r="S84" s="459"/>
      <c r="T84" s="50">
        <v>0.37222222222222218</v>
      </c>
      <c r="U84" s="50">
        <v>0.4194444444444444</v>
      </c>
      <c r="V84" s="421">
        <v>7</v>
      </c>
      <c r="W84" s="418">
        <f t="shared" si="67"/>
        <v>68</v>
      </c>
      <c r="X84" s="53"/>
      <c r="Y84" s="53"/>
      <c r="Z84" s="54"/>
      <c r="AA84" s="54"/>
      <c r="AB84" s="447"/>
      <c r="AC84" s="447"/>
      <c r="AD84" s="435"/>
      <c r="AE84" s="435"/>
      <c r="AF84" s="48">
        <f t="shared" si="68"/>
        <v>-106.76470588235316</v>
      </c>
      <c r="AG84" s="425">
        <f t="shared" si="69"/>
        <v>0.92585784313725472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1758</v>
      </c>
      <c r="H85" s="84">
        <f t="shared" si="60"/>
        <v>107396.22</v>
      </c>
      <c r="I85" s="421"/>
      <c r="J85" s="87">
        <v>17</v>
      </c>
      <c r="K85" s="57">
        <v>1440</v>
      </c>
      <c r="L85" s="86">
        <f t="shared" si="61"/>
        <v>84.705882352941174</v>
      </c>
      <c r="M85" s="424">
        <v>17</v>
      </c>
      <c r="N85" s="57">
        <f t="shared" si="62"/>
        <v>1270.8433734939756</v>
      </c>
      <c r="O85" s="183">
        <f t="shared" si="63"/>
        <v>74.755492558469157</v>
      </c>
      <c r="P85" s="54">
        <f t="shared" si="64"/>
        <v>0</v>
      </c>
      <c r="Q85" s="88">
        <f t="shared" si="65"/>
        <v>-9.9503897944720165</v>
      </c>
      <c r="R85" s="185">
        <f t="shared" si="66"/>
        <v>0.88253012048192758</v>
      </c>
      <c r="S85" s="459"/>
      <c r="T85" s="50">
        <v>0.43541666666666662</v>
      </c>
      <c r="U85" s="50">
        <v>0.49305555555555552</v>
      </c>
      <c r="V85" s="421">
        <v>23</v>
      </c>
      <c r="W85" s="418">
        <f t="shared" si="67"/>
        <v>83.000000000000028</v>
      </c>
      <c r="X85" s="53">
        <v>0.4236111111111111</v>
      </c>
      <c r="Y85" s="53">
        <v>0.43472222222222223</v>
      </c>
      <c r="Z85" s="54"/>
      <c r="AA85" s="54"/>
      <c r="AB85" s="447"/>
      <c r="AC85" s="447"/>
      <c r="AD85" s="435"/>
      <c r="AE85" s="435"/>
      <c r="AF85" s="48">
        <f t="shared" si="68"/>
        <v>-169.15662650602439</v>
      </c>
      <c r="AG85" s="425">
        <f t="shared" si="69"/>
        <v>0.88253012048192747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5470</v>
      </c>
      <c r="H86" s="84">
        <f t="shared" si="60"/>
        <v>206765.99999999997</v>
      </c>
      <c r="I86" s="421"/>
      <c r="J86" s="87">
        <v>20</v>
      </c>
      <c r="K86" s="57">
        <v>2769</v>
      </c>
      <c r="L86" s="86">
        <f t="shared" si="61"/>
        <v>138.44999999999999</v>
      </c>
      <c r="M86" s="424">
        <v>20</v>
      </c>
      <c r="N86" s="57">
        <f t="shared" si="62"/>
        <v>2413.2352941176468</v>
      </c>
      <c r="O86" s="183">
        <f t="shared" si="63"/>
        <v>120.66176470588235</v>
      </c>
      <c r="P86" s="54">
        <f t="shared" si="64"/>
        <v>0</v>
      </c>
      <c r="Q86" s="88">
        <f t="shared" si="65"/>
        <v>-17.788235294117641</v>
      </c>
      <c r="R86" s="185">
        <f t="shared" si="66"/>
        <v>0.87151870499012174</v>
      </c>
      <c r="S86" s="459"/>
      <c r="T86" s="50">
        <v>0.53333333333333333</v>
      </c>
      <c r="U86" s="50">
        <v>0.62777777777777777</v>
      </c>
      <c r="V86" s="421">
        <v>5</v>
      </c>
      <c r="W86" s="418">
        <f t="shared" si="67"/>
        <v>136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8"/>
        <v>-355.76470588235316</v>
      </c>
      <c r="AG86" s="425">
        <f t="shared" si="69"/>
        <v>0.87151870499012163</v>
      </c>
      <c r="AH86" s="459"/>
    </row>
    <row r="87" spans="1:34" ht="19.149999999999999" customHeight="1">
      <c r="A87" s="488"/>
      <c r="B87" s="110" t="s">
        <v>203</v>
      </c>
      <c r="C87" s="97"/>
      <c r="D87" s="186" t="s">
        <v>251</v>
      </c>
      <c r="E87" s="43"/>
      <c r="F87" s="350">
        <v>29.46</v>
      </c>
      <c r="G87" s="44">
        <v>395.7</v>
      </c>
      <c r="H87" s="84">
        <f t="shared" si="60"/>
        <v>11657.322</v>
      </c>
      <c r="I87" s="421">
        <v>1</v>
      </c>
      <c r="J87" s="87">
        <v>16</v>
      </c>
      <c r="K87" s="57">
        <v>1385</v>
      </c>
      <c r="L87" s="86">
        <f t="shared" si="61"/>
        <v>86.5625</v>
      </c>
      <c r="M87" s="424">
        <v>16</v>
      </c>
      <c r="N87" s="57">
        <f t="shared" si="62"/>
        <v>1130.5714285714325</v>
      </c>
      <c r="O87" s="183">
        <f t="shared" si="63"/>
        <v>70.660714285714533</v>
      </c>
      <c r="P87" s="54">
        <f t="shared" si="64"/>
        <v>0</v>
      </c>
      <c r="Q87" s="88">
        <f t="shared" si="65"/>
        <v>-15.901785714285467</v>
      </c>
      <c r="R87" s="185">
        <f t="shared" si="66"/>
        <v>0.81629706034038452</v>
      </c>
      <c r="S87" s="459"/>
      <c r="T87" s="50">
        <v>0.64444444444444449</v>
      </c>
      <c r="U87" s="50">
        <v>0.65902777777777777</v>
      </c>
      <c r="V87" s="421">
        <v>24</v>
      </c>
      <c r="W87" s="418">
        <f t="shared" si="67"/>
        <v>20.999999999999925</v>
      </c>
      <c r="X87" s="53">
        <v>0.63194444444444442</v>
      </c>
      <c r="Y87" s="53">
        <v>0.6430555555555556</v>
      </c>
      <c r="Z87" s="54"/>
      <c r="AA87" s="54"/>
      <c r="AB87" s="447"/>
      <c r="AC87" s="447"/>
      <c r="AD87" s="435"/>
      <c r="AE87" s="435"/>
      <c r="AF87" s="48">
        <f t="shared" si="68"/>
        <v>-254.42857142856747</v>
      </c>
      <c r="AG87" s="425">
        <f t="shared" si="69"/>
        <v>0.81629706034038452</v>
      </c>
      <c r="AH87" s="459"/>
    </row>
    <row r="88" spans="1:34" ht="19.149999999999999" customHeight="1">
      <c r="A88" s="488"/>
      <c r="B88" s="110" t="s">
        <v>118</v>
      </c>
      <c r="C88" s="431"/>
      <c r="D88" s="186" t="s">
        <v>216</v>
      </c>
      <c r="E88" s="43"/>
      <c r="F88" s="350">
        <v>35.83</v>
      </c>
      <c r="G88" s="57">
        <v>1214.7</v>
      </c>
      <c r="H88" s="84">
        <f t="shared" si="60"/>
        <v>43522.701000000001</v>
      </c>
      <c r="I88" s="421">
        <v>1</v>
      </c>
      <c r="J88" s="87">
        <v>11</v>
      </c>
      <c r="K88" s="57">
        <v>2250</v>
      </c>
      <c r="L88" s="86">
        <f t="shared" si="61"/>
        <v>204.54545454545453</v>
      </c>
      <c r="M88" s="424">
        <v>11</v>
      </c>
      <c r="N88" s="57">
        <f t="shared" si="62"/>
        <v>2082.3428571428549</v>
      </c>
      <c r="O88" s="183">
        <f t="shared" si="63"/>
        <v>189.30389610389591</v>
      </c>
      <c r="P88" s="54">
        <f t="shared" si="64"/>
        <v>0</v>
      </c>
      <c r="Q88" s="88">
        <f t="shared" si="65"/>
        <v>-15.241558441558624</v>
      </c>
      <c r="R88" s="185">
        <f t="shared" si="66"/>
        <v>0.92548571428571336</v>
      </c>
      <c r="S88" s="459"/>
      <c r="T88" s="50">
        <v>0.66388888888888886</v>
      </c>
      <c r="U88" s="50">
        <v>0.68819444444444444</v>
      </c>
      <c r="V88" s="421">
        <v>7</v>
      </c>
      <c r="W88" s="418">
        <f t="shared" si="67"/>
        <v>35.000000000000036</v>
      </c>
      <c r="X88" s="53"/>
      <c r="Y88" s="53"/>
      <c r="Z88" s="54">
        <v>1</v>
      </c>
      <c r="AA88" s="54"/>
      <c r="AB88" s="447"/>
      <c r="AC88" s="447"/>
      <c r="AD88" s="435"/>
      <c r="AE88" s="435"/>
      <c r="AF88" s="48">
        <f t="shared" si="68"/>
        <v>-167.65714285714512</v>
      </c>
      <c r="AG88" s="425">
        <f t="shared" si="69"/>
        <v>0.92548571428571325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60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7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8"/>
        <v>0</v>
      </c>
      <c r="AG89" s="425" t="e">
        <f t="shared" si="69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60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7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8"/>
        <v>0</v>
      </c>
      <c r="AG90" s="425" t="e">
        <f t="shared" si="69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60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7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8"/>
        <v>0</v>
      </c>
      <c r="AG91" s="425" t="e">
        <f t="shared" si="69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60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7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8"/>
        <v>0</v>
      </c>
      <c r="AG92" s="425" t="e">
        <f t="shared" si="69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60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7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8"/>
        <v>0</v>
      </c>
      <c r="AG93" s="425" t="e">
        <f t="shared" si="69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60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8"/>
        <v>0</v>
      </c>
      <c r="AG94" s="425" t="e">
        <f t="shared" si="69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16.166666666666668</v>
      </c>
      <c r="K95" s="202">
        <v>1778.1666666666667</v>
      </c>
      <c r="L95" s="203">
        <f t="shared" ref="L95:O95" si="70">AVERAGE(L83:L94)</f>
        <v>114.25536987522281</v>
      </c>
      <c r="M95" s="202">
        <f t="shared" si="70"/>
        <v>16.166666666666668</v>
      </c>
      <c r="N95" s="202">
        <f t="shared" si="70"/>
        <v>1560.1332793358313</v>
      </c>
      <c r="O95" s="203">
        <f t="shared" si="70"/>
        <v>100.74469791266807</v>
      </c>
      <c r="P95" s="204">
        <f>M95-J95</f>
        <v>0</v>
      </c>
      <c r="Q95" s="205">
        <f t="shared" ref="Q95:Q101" si="71">O95-L95</f>
        <v>-13.510671962554738</v>
      </c>
      <c r="R95" s="206">
        <f>O95/L95</f>
        <v>0.88175022340473264</v>
      </c>
      <c r="S95" s="460"/>
      <c r="T95" s="63"/>
      <c r="U95" s="63"/>
      <c r="V95" s="61"/>
      <c r="W95" s="61"/>
      <c r="X95" s="77"/>
      <c r="Y95" s="77"/>
      <c r="Z95" s="106">
        <f>SUM(Z83:Z94)</f>
        <v>1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8"/>
        <v>-218.03338733083547</v>
      </c>
      <c r="AG95" s="426">
        <f t="shared" si="69"/>
        <v>0.87738304208594875</v>
      </c>
      <c r="AH95" s="460"/>
    </row>
    <row r="96" spans="1:34" ht="19.149999999999999" customHeight="1">
      <c r="A96" s="490" t="s">
        <v>250</v>
      </c>
      <c r="B96" s="421" t="s">
        <v>238</v>
      </c>
      <c r="C96" s="97"/>
      <c r="D96" s="42" t="s">
        <v>335</v>
      </c>
      <c r="E96" s="43"/>
      <c r="F96" s="343">
        <v>65.27</v>
      </c>
      <c r="G96" s="44">
        <v>2175</v>
      </c>
      <c r="H96" s="45">
        <f t="shared" ref="H96:H105" si="72">F96*G96</f>
        <v>141962.25</v>
      </c>
      <c r="I96" s="421"/>
      <c r="J96" s="46">
        <v>18</v>
      </c>
      <c r="K96" s="44">
        <v>1440</v>
      </c>
      <c r="L96" s="47">
        <f t="shared" ref="L96:L101" si="73">K96/J96</f>
        <v>80</v>
      </c>
      <c r="M96" s="419">
        <v>18</v>
      </c>
      <c r="N96" s="44">
        <f t="shared" ref="N96:N101" si="74">G96/W96*60</f>
        <v>1254.8076923076919</v>
      </c>
      <c r="O96" s="47">
        <f t="shared" ref="O96:O101" si="75">N96/M96</f>
        <v>69.711538461538439</v>
      </c>
      <c r="P96" s="48">
        <f t="shared" ref="P96:P101" si="76">M96-J96</f>
        <v>0</v>
      </c>
      <c r="Q96" s="49">
        <f t="shared" si="71"/>
        <v>-10.288461538461561</v>
      </c>
      <c r="R96" s="425">
        <f t="shared" ref="R96:R101" si="77">O96/L96</f>
        <v>0.8713942307692305</v>
      </c>
      <c r="S96" s="459">
        <f>R108</f>
        <v>0.85937177263279074</v>
      </c>
      <c r="T96" s="89">
        <v>0.33333333333333331</v>
      </c>
      <c r="U96" s="89">
        <v>0.40555555555555556</v>
      </c>
      <c r="V96" s="435">
        <v>5</v>
      </c>
      <c r="W96" s="90">
        <f t="shared" ref="W96:W133" si="78">(U96-T96)*24*60</f>
        <v>104.00000000000003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8"/>
        <v>-185.19230769230808</v>
      </c>
      <c r="AG96" s="428">
        <f t="shared" si="69"/>
        <v>0.8713942307692305</v>
      </c>
      <c r="AH96" s="468">
        <f>AG108</f>
        <v>0.85756185942100338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260</v>
      </c>
      <c r="E97" s="56"/>
      <c r="F97" s="354">
        <v>71.55</v>
      </c>
      <c r="G97" s="209">
        <v>605</v>
      </c>
      <c r="H97" s="210">
        <f t="shared" si="72"/>
        <v>43287.75</v>
      </c>
      <c r="I97" s="142"/>
      <c r="J97" s="46">
        <v>18</v>
      </c>
      <c r="K97" s="44">
        <v>1385</v>
      </c>
      <c r="L97" s="47">
        <f t="shared" si="73"/>
        <v>76.944444444444443</v>
      </c>
      <c r="M97" s="87">
        <v>18</v>
      </c>
      <c r="N97" s="44">
        <f t="shared" si="74"/>
        <v>1210.0000000000011</v>
      </c>
      <c r="O97" s="47">
        <f t="shared" si="75"/>
        <v>67.222222222222285</v>
      </c>
      <c r="P97" s="48">
        <f t="shared" si="76"/>
        <v>0</v>
      </c>
      <c r="Q97" s="49">
        <f t="shared" si="71"/>
        <v>-9.7222222222221575</v>
      </c>
      <c r="R97" s="425">
        <f t="shared" si="77"/>
        <v>0.87364620938628246</v>
      </c>
      <c r="S97" s="459"/>
      <c r="T97" s="211">
        <v>0.41041666666666665</v>
      </c>
      <c r="U97" s="211">
        <v>0.43124999999999997</v>
      </c>
      <c r="V97" s="212">
        <v>7</v>
      </c>
      <c r="W97" s="90">
        <f t="shared" si="78"/>
        <v>29.999999999999972</v>
      </c>
      <c r="X97" s="53"/>
      <c r="Y97" s="53"/>
      <c r="Z97" s="54"/>
      <c r="AA97" s="54"/>
      <c r="AB97" s="447"/>
      <c r="AC97" s="447"/>
      <c r="AD97" s="212"/>
      <c r="AE97" s="212"/>
      <c r="AF97" s="213">
        <f t="shared" si="68"/>
        <v>-174.99999999999886</v>
      </c>
      <c r="AG97" s="214">
        <f t="shared" si="69"/>
        <v>0.87364620938628246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261</v>
      </c>
      <c r="E98" s="83"/>
      <c r="F98" s="354">
        <v>59.54</v>
      </c>
      <c r="G98" s="57">
        <v>1162</v>
      </c>
      <c r="H98" s="210">
        <f t="shared" si="72"/>
        <v>69185.48</v>
      </c>
      <c r="I98" s="435"/>
      <c r="J98" s="46">
        <v>18</v>
      </c>
      <c r="K98" s="44">
        <v>1385</v>
      </c>
      <c r="L98" s="47">
        <f t="shared" si="73"/>
        <v>76.944444444444443</v>
      </c>
      <c r="M98" s="87">
        <v>18</v>
      </c>
      <c r="N98" s="44">
        <f t="shared" si="74"/>
        <v>1245.0000000000009</v>
      </c>
      <c r="O98" s="47">
        <f t="shared" si="75"/>
        <v>69.166666666666714</v>
      </c>
      <c r="P98" s="48">
        <f t="shared" si="76"/>
        <v>0</v>
      </c>
      <c r="Q98" s="49">
        <f t="shared" si="71"/>
        <v>-7.7777777777777288</v>
      </c>
      <c r="R98" s="425">
        <f t="shared" si="77"/>
        <v>0.89891696750902594</v>
      </c>
      <c r="S98" s="459"/>
      <c r="T98" s="89">
        <v>0.44722222222222219</v>
      </c>
      <c r="U98" s="89">
        <v>0.48611111111111105</v>
      </c>
      <c r="V98" s="435">
        <v>23</v>
      </c>
      <c r="W98" s="90">
        <f t="shared" si="78"/>
        <v>55.999999999999957</v>
      </c>
      <c r="X98" s="216">
        <v>0.43611111111111112</v>
      </c>
      <c r="Y98" s="216">
        <v>0.4458333333333333</v>
      </c>
      <c r="Z98" s="217">
        <v>1</v>
      </c>
      <c r="AA98" s="217"/>
      <c r="AB98" s="447"/>
      <c r="AC98" s="447"/>
      <c r="AD98" s="435"/>
      <c r="AE98" s="435">
        <v>1</v>
      </c>
      <c r="AF98" s="54">
        <f t="shared" si="68"/>
        <v>-139.99999999999909</v>
      </c>
      <c r="AG98" s="428">
        <f t="shared" si="69"/>
        <v>0.89891696750902594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253</v>
      </c>
      <c r="E99" s="83"/>
      <c r="F99" s="354">
        <v>77.349999999999994</v>
      </c>
      <c r="G99" s="57">
        <v>157</v>
      </c>
      <c r="H99" s="210">
        <f t="shared" si="72"/>
        <v>12143.949999999999</v>
      </c>
      <c r="I99" s="435"/>
      <c r="J99" s="46">
        <v>19</v>
      </c>
      <c r="K99" s="44">
        <v>1440</v>
      </c>
      <c r="L99" s="47">
        <f t="shared" si="73"/>
        <v>75.78947368421052</v>
      </c>
      <c r="M99" s="419">
        <v>18</v>
      </c>
      <c r="N99" s="44">
        <f t="shared" si="74"/>
        <v>1046.6666666666704</v>
      </c>
      <c r="O99" s="47">
        <f t="shared" si="75"/>
        <v>58.148148148148351</v>
      </c>
      <c r="P99" s="48">
        <f t="shared" si="76"/>
        <v>-1</v>
      </c>
      <c r="Q99" s="49">
        <f t="shared" si="71"/>
        <v>-17.641325536062169</v>
      </c>
      <c r="R99" s="425">
        <f t="shared" si="77"/>
        <v>0.7672325102880686</v>
      </c>
      <c r="S99" s="459"/>
      <c r="T99" s="89">
        <v>0.48958333333333326</v>
      </c>
      <c r="U99" s="89">
        <v>0.49583333333333324</v>
      </c>
      <c r="V99" s="435">
        <v>5</v>
      </c>
      <c r="W99" s="90">
        <f t="shared" si="78"/>
        <v>8.999999999999968</v>
      </c>
      <c r="X99" s="180"/>
      <c r="Y99" s="180"/>
      <c r="Z99" s="124">
        <v>1</v>
      </c>
      <c r="AA99" s="124"/>
      <c r="AB99" s="447"/>
      <c r="AC99" s="447"/>
      <c r="AD99" s="435"/>
      <c r="AE99" s="435"/>
      <c r="AF99" s="213">
        <f t="shared" si="68"/>
        <v>-393.33333333332962</v>
      </c>
      <c r="AG99" s="214">
        <f t="shared" si="69"/>
        <v>0.72685185185185441</v>
      </c>
      <c r="AH99" s="468"/>
    </row>
    <row r="100" spans="1:34" s="218" customFormat="1" ht="19.149999999999999" customHeight="1">
      <c r="A100" s="490"/>
      <c r="B100" s="421" t="s">
        <v>227</v>
      </c>
      <c r="C100" s="55"/>
      <c r="D100" s="42" t="s">
        <v>255</v>
      </c>
      <c r="E100" s="83"/>
      <c r="F100" s="354">
        <v>51.44</v>
      </c>
      <c r="G100" s="57">
        <v>1264</v>
      </c>
      <c r="H100" s="210">
        <f t="shared" si="72"/>
        <v>65020.159999999996</v>
      </c>
      <c r="I100" s="435"/>
      <c r="J100" s="46">
        <v>20</v>
      </c>
      <c r="K100" s="44">
        <v>1440</v>
      </c>
      <c r="L100" s="47">
        <f t="shared" si="73"/>
        <v>72</v>
      </c>
      <c r="M100" s="87">
        <v>21</v>
      </c>
      <c r="N100" s="44">
        <f t="shared" si="74"/>
        <v>1264.0000000000014</v>
      </c>
      <c r="O100" s="47">
        <f t="shared" si="75"/>
        <v>60.190476190476254</v>
      </c>
      <c r="P100" s="48">
        <f t="shared" si="76"/>
        <v>1</v>
      </c>
      <c r="Q100" s="49">
        <f t="shared" si="71"/>
        <v>-11.809523809523746</v>
      </c>
      <c r="R100" s="425">
        <f t="shared" si="77"/>
        <v>0.83597883597883682</v>
      </c>
      <c r="S100" s="459"/>
      <c r="T100" s="211">
        <v>0.54861111111111094</v>
      </c>
      <c r="U100" s="211">
        <v>0.59027777777777757</v>
      </c>
      <c r="V100" s="212">
        <v>23</v>
      </c>
      <c r="W100" s="90">
        <f t="shared" si="78"/>
        <v>59.999999999999943</v>
      </c>
      <c r="X100" s="219">
        <v>0.5</v>
      </c>
      <c r="Y100" s="219">
        <v>0.54722222222222217</v>
      </c>
      <c r="Z100" s="217"/>
      <c r="AA100" s="217"/>
      <c r="AB100" s="447"/>
      <c r="AC100" s="447"/>
      <c r="AD100" s="435"/>
      <c r="AE100" s="435"/>
      <c r="AF100" s="54">
        <f t="shared" si="68"/>
        <v>-175.99999999999864</v>
      </c>
      <c r="AG100" s="428">
        <f t="shared" si="69"/>
        <v>0.87777777777777877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241</v>
      </c>
      <c r="E101" s="83"/>
      <c r="F101" s="354">
        <v>53.76</v>
      </c>
      <c r="G101" s="57">
        <v>2287</v>
      </c>
      <c r="H101" s="210">
        <f t="shared" si="72"/>
        <v>122949.12</v>
      </c>
      <c r="I101" s="435"/>
      <c r="J101" s="46">
        <v>16</v>
      </c>
      <c r="K101" s="44">
        <v>1440</v>
      </c>
      <c r="L101" s="47">
        <f t="shared" si="73"/>
        <v>90</v>
      </c>
      <c r="M101" s="87">
        <v>16</v>
      </c>
      <c r="N101" s="44">
        <f t="shared" si="74"/>
        <v>1294.5283018867931</v>
      </c>
      <c r="O101" s="47">
        <f t="shared" si="75"/>
        <v>80.908018867924568</v>
      </c>
      <c r="P101" s="48">
        <f t="shared" si="76"/>
        <v>0</v>
      </c>
      <c r="Q101" s="49">
        <f t="shared" si="71"/>
        <v>-9.091981132075432</v>
      </c>
      <c r="R101" s="425">
        <f t="shared" si="77"/>
        <v>0.89897798742138413</v>
      </c>
      <c r="S101" s="459"/>
      <c r="T101" s="211">
        <v>0.59513888888888866</v>
      </c>
      <c r="U101" s="89">
        <v>0.66874999999999973</v>
      </c>
      <c r="V101" s="212">
        <v>7</v>
      </c>
      <c r="W101" s="90">
        <f t="shared" si="78"/>
        <v>105.99999999999994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8"/>
        <v>-145.47169811320691</v>
      </c>
      <c r="AG101" s="214">
        <f t="shared" si="69"/>
        <v>0.89897798742138413</v>
      </c>
      <c r="AH101" s="468"/>
    </row>
    <row r="102" spans="1:34" s="218" customFormat="1" ht="19.149999999999999" customHeight="1">
      <c r="A102" s="490"/>
      <c r="B102" s="421">
        <v>0</v>
      </c>
      <c r="C102" s="175"/>
      <c r="D102" s="176"/>
      <c r="E102" s="177"/>
      <c r="F102" s="354" t="s">
        <v>109</v>
      </c>
      <c r="G102" s="57"/>
      <c r="H102" s="210">
        <f t="shared" si="72"/>
        <v>0</v>
      </c>
      <c r="I102" s="421"/>
      <c r="J102" s="46"/>
      <c r="K102" s="44"/>
      <c r="L102" s="47"/>
      <c r="M102" s="87"/>
      <c r="N102" s="44"/>
      <c r="O102" s="47"/>
      <c r="P102" s="48"/>
      <c r="Q102" s="49"/>
      <c r="R102" s="425"/>
      <c r="S102" s="459"/>
      <c r="T102" s="211"/>
      <c r="U102" s="211"/>
      <c r="V102" s="212"/>
      <c r="W102" s="90">
        <f t="shared" si="78"/>
        <v>0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8"/>
        <v>0</v>
      </c>
      <c r="AG102" s="428" t="e">
        <f t="shared" si="69"/>
        <v>#DIV/0!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72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8"/>
        <v>0</v>
      </c>
      <c r="X103" s="220"/>
      <c r="Y103" s="220"/>
      <c r="Z103" s="217"/>
      <c r="AA103" s="217"/>
      <c r="AB103" s="447"/>
      <c r="AC103" s="447"/>
      <c r="AD103" s="435">
        <v>1</v>
      </c>
      <c r="AE103" s="435"/>
      <c r="AF103" s="54">
        <f t="shared" si="68"/>
        <v>0</v>
      </c>
      <c r="AG103" s="428" t="e">
        <f t="shared" si="69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72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8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8"/>
        <v>0</v>
      </c>
      <c r="AG104" s="214" t="e">
        <f t="shared" si="69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72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8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8"/>
        <v>0</v>
      </c>
      <c r="AG105" s="428" t="e">
        <f t="shared" si="69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8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8"/>
        <v>0</v>
      </c>
      <c r="AG106" s="428" t="e">
        <f t="shared" si="69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8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18.166666666666668</v>
      </c>
      <c r="K108" s="101">
        <v>1421.6666666666667</v>
      </c>
      <c r="L108" s="104">
        <f t="shared" ref="L108:O108" si="79">AVERAGE(L96:L107)</f>
        <v>78.613060428849906</v>
      </c>
      <c r="M108" s="101">
        <f t="shared" si="79"/>
        <v>18.166666666666668</v>
      </c>
      <c r="N108" s="101">
        <f t="shared" si="79"/>
        <v>1219.1671101435265</v>
      </c>
      <c r="O108" s="104">
        <f t="shared" si="79"/>
        <v>67.557845092829439</v>
      </c>
      <c r="P108" s="54">
        <f t="shared" ref="P108:P116" si="80">M108-J108</f>
        <v>0</v>
      </c>
      <c r="Q108" s="88">
        <f t="shared" ref="Q108:Q116" si="81">O108-L108</f>
        <v>-11.055215336020467</v>
      </c>
      <c r="R108" s="105">
        <f t="shared" ref="R108:R116" si="82">O108/L108</f>
        <v>0.85937177263279074</v>
      </c>
      <c r="S108" s="460"/>
      <c r="T108" s="89"/>
      <c r="U108" s="89"/>
      <c r="V108" s="57"/>
      <c r="W108" s="90">
        <f t="shared" si="78"/>
        <v>0</v>
      </c>
      <c r="X108" s="86"/>
      <c r="Y108" s="86"/>
      <c r="Z108" s="106">
        <f>SUM(Z96:Z107)</f>
        <v>2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8"/>
        <v>-202.4995565231402</v>
      </c>
      <c r="AG108" s="428">
        <f t="shared" si="69"/>
        <v>0.85756185942100338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1412</v>
      </c>
      <c r="H109" s="45">
        <f t="shared" ref="H109:H119" si="83">F109*G109</f>
        <v>42311.276742581082</v>
      </c>
      <c r="I109" s="421"/>
      <c r="J109" s="46">
        <v>18</v>
      </c>
      <c r="K109" s="44">
        <v>1200</v>
      </c>
      <c r="L109" s="47">
        <f>K109/J109</f>
        <v>66.666666666666671</v>
      </c>
      <c r="M109" s="419">
        <v>19</v>
      </c>
      <c r="N109" s="44">
        <f t="shared" ref="N109:N116" si="84">G109/W109*60</f>
        <v>1227.8260869565204</v>
      </c>
      <c r="O109" s="47">
        <f t="shared" ref="O109:O116" si="85">N109/M109</f>
        <v>64.622425629290547</v>
      </c>
      <c r="P109" s="48">
        <f t="shared" si="80"/>
        <v>1</v>
      </c>
      <c r="Q109" s="49">
        <f t="shared" si="81"/>
        <v>-2.0442410373761248</v>
      </c>
      <c r="R109" s="425">
        <f t="shared" si="82"/>
        <v>0.9693363844393581</v>
      </c>
      <c r="S109" s="494">
        <f>R121</f>
        <v>0.87042262038501395</v>
      </c>
      <c r="T109" s="226">
        <v>0.54166666666666663</v>
      </c>
      <c r="U109" s="226">
        <v>0.58958333333333335</v>
      </c>
      <c r="V109" s="227">
        <v>5</v>
      </c>
      <c r="W109" s="418">
        <f t="shared" si="78"/>
        <v>69.000000000000071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8"/>
        <v>27.826086956520385</v>
      </c>
      <c r="AG109" s="125">
        <f t="shared" si="69"/>
        <v>1.0231884057971004</v>
      </c>
      <c r="AH109" s="468">
        <f>AG121</f>
        <v>0.87663807098511315</v>
      </c>
    </row>
    <row r="110" spans="1:34" ht="19.149999999999999" customHeight="1">
      <c r="A110" s="492"/>
      <c r="B110" s="421" t="s">
        <v>227</v>
      </c>
      <c r="C110" s="175"/>
      <c r="D110" s="42" t="s">
        <v>282</v>
      </c>
      <c r="E110" s="177"/>
      <c r="F110" s="343">
        <v>50.67</v>
      </c>
      <c r="G110" s="174">
        <v>1251</v>
      </c>
      <c r="H110" s="45">
        <f t="shared" si="83"/>
        <v>63388.170000000006</v>
      </c>
      <c r="I110" s="421"/>
      <c r="J110" s="46">
        <v>18</v>
      </c>
      <c r="K110" s="44">
        <v>1500</v>
      </c>
      <c r="L110" s="47">
        <f t="shared" ref="L110:L116" si="86">K110/J110</f>
        <v>83.333333333333329</v>
      </c>
      <c r="M110" s="419">
        <v>18</v>
      </c>
      <c r="N110" s="44">
        <f t="shared" si="84"/>
        <v>1390.0000000000007</v>
      </c>
      <c r="O110" s="47">
        <f t="shared" si="85"/>
        <v>77.222222222222257</v>
      </c>
      <c r="P110" s="48">
        <f t="shared" si="80"/>
        <v>0</v>
      </c>
      <c r="Q110" s="49">
        <f t="shared" si="81"/>
        <v>-6.1111111111110716</v>
      </c>
      <c r="R110" s="425">
        <f t="shared" si="82"/>
        <v>0.92666666666666708</v>
      </c>
      <c r="S110" s="495"/>
      <c r="T110" s="226">
        <v>0.59444444444444444</v>
      </c>
      <c r="U110" s="226">
        <v>0.63194444444444442</v>
      </c>
      <c r="V110" s="227">
        <v>7</v>
      </c>
      <c r="W110" s="418">
        <f t="shared" si="78"/>
        <v>53.999999999999972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8"/>
        <v>-109.99999999999932</v>
      </c>
      <c r="AG110" s="125">
        <f t="shared" si="69"/>
        <v>0.92666666666666708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576</v>
      </c>
      <c r="H111" s="45">
        <f t="shared" si="83"/>
        <v>44547.840000000004</v>
      </c>
      <c r="I111" s="435"/>
      <c r="J111" s="46">
        <v>18</v>
      </c>
      <c r="K111" s="44">
        <v>1440</v>
      </c>
      <c r="L111" s="47">
        <f t="shared" si="86"/>
        <v>80</v>
      </c>
      <c r="M111" s="228">
        <v>18</v>
      </c>
      <c r="N111" s="44">
        <f t="shared" si="84"/>
        <v>1151.999999999998</v>
      </c>
      <c r="O111" s="47">
        <f t="shared" si="85"/>
        <v>63.999999999999886</v>
      </c>
      <c r="P111" s="48">
        <f t="shared" si="80"/>
        <v>0</v>
      </c>
      <c r="Q111" s="49">
        <f t="shared" si="81"/>
        <v>-16.000000000000114</v>
      </c>
      <c r="R111" s="425">
        <f t="shared" si="82"/>
        <v>0.7999999999999986</v>
      </c>
      <c r="S111" s="495"/>
      <c r="T111" s="226">
        <v>0.6479166666666667</v>
      </c>
      <c r="U111" s="226">
        <v>0.66875000000000007</v>
      </c>
      <c r="V111" s="227">
        <v>23</v>
      </c>
      <c r="W111" s="418">
        <f t="shared" si="78"/>
        <v>30.000000000000053</v>
      </c>
      <c r="X111" s="53">
        <v>0.63611111111111118</v>
      </c>
      <c r="Y111" s="53">
        <v>0.64722222222222225</v>
      </c>
      <c r="Z111" s="54"/>
      <c r="AA111" s="54">
        <v>1</v>
      </c>
      <c r="AB111" s="447"/>
      <c r="AC111" s="447"/>
      <c r="AD111" s="435"/>
      <c r="AE111" s="435">
        <v>1</v>
      </c>
      <c r="AF111" s="48">
        <f t="shared" si="68"/>
        <v>-288.00000000000205</v>
      </c>
      <c r="AG111" s="125">
        <f t="shared" si="69"/>
        <v>0.7999999999999986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263</v>
      </c>
      <c r="E112" s="83"/>
      <c r="F112" s="343">
        <v>54.09</v>
      </c>
      <c r="G112" s="57">
        <v>514</v>
      </c>
      <c r="H112" s="45">
        <f t="shared" si="83"/>
        <v>27802.260000000002</v>
      </c>
      <c r="I112" s="435"/>
      <c r="J112" s="46">
        <v>16</v>
      </c>
      <c r="K112" s="44">
        <v>1440</v>
      </c>
      <c r="L112" s="47">
        <f t="shared" si="86"/>
        <v>90</v>
      </c>
      <c r="M112" s="419">
        <v>15</v>
      </c>
      <c r="N112" s="44">
        <f t="shared" si="84"/>
        <v>1101.4285714285691</v>
      </c>
      <c r="O112" s="47">
        <f t="shared" si="85"/>
        <v>73.428571428571274</v>
      </c>
      <c r="P112" s="48">
        <f t="shared" si="80"/>
        <v>-1</v>
      </c>
      <c r="Q112" s="49">
        <f t="shared" si="81"/>
        <v>-16.571428571428726</v>
      </c>
      <c r="R112" s="425">
        <f t="shared" si="82"/>
        <v>0.8158730158730142</v>
      </c>
      <c r="S112" s="495"/>
      <c r="T112" s="226">
        <v>0.71111111111111114</v>
      </c>
      <c r="U112" s="226">
        <v>0.73055555555555562</v>
      </c>
      <c r="V112" s="227">
        <v>8</v>
      </c>
      <c r="W112" s="418">
        <f t="shared" si="78"/>
        <v>28.00000000000006</v>
      </c>
      <c r="X112" s="216"/>
      <c r="Y112" s="216"/>
      <c r="Z112" s="54"/>
      <c r="AA112" s="54">
        <v>1</v>
      </c>
      <c r="AB112" s="447"/>
      <c r="AC112" s="447"/>
      <c r="AD112" s="435"/>
      <c r="AE112" s="435"/>
      <c r="AF112" s="48">
        <f t="shared" si="68"/>
        <v>-338.57142857143094</v>
      </c>
      <c r="AG112" s="125">
        <f t="shared" si="69"/>
        <v>0.76488095238095077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267</v>
      </c>
      <c r="E113" s="83"/>
      <c r="F113" s="343">
        <v>51.06</v>
      </c>
      <c r="G113" s="57">
        <v>1700</v>
      </c>
      <c r="H113" s="45">
        <f t="shared" si="83"/>
        <v>86802</v>
      </c>
      <c r="I113" s="435"/>
      <c r="J113" s="46">
        <v>16</v>
      </c>
      <c r="K113" s="44">
        <v>1500</v>
      </c>
      <c r="L113" s="47">
        <f t="shared" si="86"/>
        <v>93.75</v>
      </c>
      <c r="M113" s="424">
        <v>16</v>
      </c>
      <c r="N113" s="44">
        <f t="shared" si="84"/>
        <v>1342.1052631578937</v>
      </c>
      <c r="O113" s="47">
        <f t="shared" si="85"/>
        <v>83.881578947368354</v>
      </c>
      <c r="P113" s="48">
        <f t="shared" si="80"/>
        <v>0</v>
      </c>
      <c r="Q113" s="49">
        <f t="shared" si="81"/>
        <v>-9.8684210526316463</v>
      </c>
      <c r="R113" s="425">
        <f t="shared" si="82"/>
        <v>0.89473684210526239</v>
      </c>
      <c r="S113" s="495"/>
      <c r="T113" s="226">
        <v>0.73402777777777783</v>
      </c>
      <c r="U113" s="226">
        <v>0.78680555555555565</v>
      </c>
      <c r="V113" s="227">
        <v>5</v>
      </c>
      <c r="W113" s="418">
        <f t="shared" si="78"/>
        <v>76.000000000000057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8"/>
        <v>-157.89473684210634</v>
      </c>
      <c r="AG113" s="125">
        <f t="shared" si="69"/>
        <v>0.89473684210526239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277</v>
      </c>
      <c r="E114" s="43"/>
      <c r="F114" s="343">
        <v>56.43</v>
      </c>
      <c r="G114" s="44">
        <v>1058</v>
      </c>
      <c r="H114" s="45">
        <f t="shared" si="83"/>
        <v>59702.94</v>
      </c>
      <c r="I114" s="435"/>
      <c r="J114" s="46">
        <v>16</v>
      </c>
      <c r="K114" s="44">
        <v>1500</v>
      </c>
      <c r="L114" s="47">
        <f t="shared" si="86"/>
        <v>93.75</v>
      </c>
      <c r="M114" s="424">
        <v>17</v>
      </c>
      <c r="N114" s="44">
        <f t="shared" si="84"/>
        <v>1350.6382978723407</v>
      </c>
      <c r="O114" s="47">
        <f t="shared" si="85"/>
        <v>79.44931163954945</v>
      </c>
      <c r="P114" s="48">
        <f t="shared" si="80"/>
        <v>1</v>
      </c>
      <c r="Q114" s="49">
        <f t="shared" si="81"/>
        <v>-14.30068836045055</v>
      </c>
      <c r="R114" s="425">
        <f t="shared" si="82"/>
        <v>0.84745932415519409</v>
      </c>
      <c r="S114" s="495"/>
      <c r="T114" s="226">
        <v>0.79166666666666674</v>
      </c>
      <c r="U114" s="226">
        <v>0.82430555555555562</v>
      </c>
      <c r="V114" s="227">
        <v>7</v>
      </c>
      <c r="W114" s="418">
        <f t="shared" si="78"/>
        <v>46.999999999999993</v>
      </c>
      <c r="X114" s="216"/>
      <c r="Y114" s="216"/>
      <c r="Z114" s="217"/>
      <c r="AA114" s="217"/>
      <c r="AB114" s="447"/>
      <c r="AC114" s="447"/>
      <c r="AD114" s="221"/>
      <c r="AE114" s="221">
        <v>1</v>
      </c>
      <c r="AF114" s="48">
        <f t="shared" si="68"/>
        <v>-149.36170212765933</v>
      </c>
      <c r="AG114" s="125">
        <f t="shared" si="69"/>
        <v>0.90042553191489383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353</v>
      </c>
      <c r="E115" s="83"/>
      <c r="F115" s="343">
        <v>54.09</v>
      </c>
      <c r="G115" s="229">
        <v>1774</v>
      </c>
      <c r="H115" s="45">
        <f t="shared" si="83"/>
        <v>95955.66</v>
      </c>
      <c r="I115" s="435"/>
      <c r="J115" s="46">
        <v>19</v>
      </c>
      <c r="K115" s="44">
        <v>1440</v>
      </c>
      <c r="L115" s="47">
        <f t="shared" si="86"/>
        <v>75.78947368421052</v>
      </c>
      <c r="M115" s="424">
        <v>19</v>
      </c>
      <c r="N115" s="44">
        <f t="shared" si="84"/>
        <v>1314.0740740740737</v>
      </c>
      <c r="O115" s="47">
        <f t="shared" si="85"/>
        <v>69.161793372319664</v>
      </c>
      <c r="P115" s="48">
        <f t="shared" si="80"/>
        <v>0</v>
      </c>
      <c r="Q115" s="49">
        <f t="shared" si="81"/>
        <v>-6.627680311890856</v>
      </c>
      <c r="R115" s="425">
        <f t="shared" si="82"/>
        <v>0.91255144032921787</v>
      </c>
      <c r="S115" s="495"/>
      <c r="T115" s="226">
        <v>0.82986111111111116</v>
      </c>
      <c r="U115" s="226">
        <v>0.88611111111111118</v>
      </c>
      <c r="V115" s="227">
        <v>8</v>
      </c>
      <c r="W115" s="418">
        <f t="shared" si="78"/>
        <v>81.000000000000028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8"/>
        <v>-125.92592592592632</v>
      </c>
      <c r="AG115" s="125">
        <f t="shared" si="69"/>
        <v>0.91255144032921787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329</v>
      </c>
      <c r="E116" s="83"/>
      <c r="F116" s="343">
        <v>54.5</v>
      </c>
      <c r="G116" s="229">
        <v>1947</v>
      </c>
      <c r="H116" s="45">
        <f t="shared" si="83"/>
        <v>106111.5</v>
      </c>
      <c r="I116" s="435"/>
      <c r="J116" s="46">
        <v>21</v>
      </c>
      <c r="K116" s="44">
        <v>1440</v>
      </c>
      <c r="L116" s="47">
        <f t="shared" si="86"/>
        <v>68.571428571428569</v>
      </c>
      <c r="M116" s="424">
        <v>21</v>
      </c>
      <c r="N116" s="44">
        <f t="shared" si="84"/>
        <v>1168.2000000000003</v>
      </c>
      <c r="O116" s="47">
        <f t="shared" si="85"/>
        <v>55.628571428571441</v>
      </c>
      <c r="P116" s="48">
        <f t="shared" si="80"/>
        <v>0</v>
      </c>
      <c r="Q116" s="49">
        <f t="shared" si="81"/>
        <v>-12.942857142857129</v>
      </c>
      <c r="R116" s="425">
        <f t="shared" si="82"/>
        <v>0.81125000000000025</v>
      </c>
      <c r="S116" s="495"/>
      <c r="T116" s="226">
        <v>0.90138888888888891</v>
      </c>
      <c r="U116" s="226">
        <v>0.97083333333333333</v>
      </c>
      <c r="V116" s="227">
        <v>22</v>
      </c>
      <c r="W116" s="418">
        <f t="shared" si="78"/>
        <v>99.999999999999972</v>
      </c>
      <c r="X116" s="216">
        <v>0.89027777777777783</v>
      </c>
      <c r="Y116" s="216">
        <v>0.9</v>
      </c>
      <c r="Z116" s="217"/>
      <c r="AA116" s="217"/>
      <c r="AB116" s="447"/>
      <c r="AC116" s="447"/>
      <c r="AD116" s="221"/>
      <c r="AE116" s="221"/>
      <c r="AF116" s="48">
        <f t="shared" si="68"/>
        <v>-271.79999999999973</v>
      </c>
      <c r="AG116" s="125">
        <f t="shared" si="69"/>
        <v>0.81125000000000014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83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8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8"/>
        <v>0</v>
      </c>
      <c r="AG117" s="125" t="e">
        <f t="shared" si="69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83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8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8"/>
        <v>0</v>
      </c>
      <c r="AG118" s="125" t="e">
        <f t="shared" si="69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83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8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8"/>
        <v>0</v>
      </c>
      <c r="AG119" s="125" t="e">
        <f t="shared" si="69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8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8"/>
        <v>0</v>
      </c>
      <c r="AG120" s="125" t="e">
        <f t="shared" si="69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17.75</v>
      </c>
      <c r="K121" s="202">
        <v>1432.5</v>
      </c>
      <c r="L121" s="203">
        <f t="shared" ref="L121:O121" si="87">AVERAGE(L109:L120)</f>
        <v>81.482612781954884</v>
      </c>
      <c r="M121" s="202">
        <f t="shared" si="87"/>
        <v>17.875</v>
      </c>
      <c r="N121" s="202">
        <f t="shared" si="87"/>
        <v>1255.7840366861747</v>
      </c>
      <c r="O121" s="203">
        <f t="shared" si="87"/>
        <v>70.924309333486605</v>
      </c>
      <c r="P121" s="48">
        <f t="shared" ref="P121:P130" si="88">M121-J121</f>
        <v>0.125</v>
      </c>
      <c r="Q121" s="49">
        <f t="shared" ref="Q121:Q130" si="89">O121-L121</f>
        <v>-10.55830344846828</v>
      </c>
      <c r="R121" s="172">
        <f t="shared" ref="R121:R130" si="90">O121/L121</f>
        <v>0.87042262038501395</v>
      </c>
      <c r="S121" s="473"/>
      <c r="T121" s="50"/>
      <c r="U121" s="50"/>
      <c r="V121" s="44"/>
      <c r="W121" s="418">
        <f t="shared" si="78"/>
        <v>0</v>
      </c>
      <c r="X121" s="47"/>
      <c r="Y121" s="47"/>
      <c r="Z121" s="106">
        <f>SUM(Z109:Z120)</f>
        <v>0</v>
      </c>
      <c r="AA121" s="106">
        <f>SUM(AA109:AA120)</f>
        <v>2</v>
      </c>
      <c r="AB121" s="447"/>
      <c r="AC121" s="447"/>
      <c r="AD121" s="107">
        <f>SUM(AD109:AD120)</f>
        <v>0</v>
      </c>
      <c r="AE121" s="107">
        <f>SUM(AE109:AE120)</f>
        <v>2</v>
      </c>
      <c r="AF121" s="48">
        <f>N121-K121</f>
        <v>-176.71596331382534</v>
      </c>
      <c r="AG121" s="125">
        <f>N121/K121</f>
        <v>0.87663807098511315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776</v>
      </c>
      <c r="H122" s="45">
        <f t="shared" ref="H122:H132" si="91">F122*G122</f>
        <v>49601.919999999998</v>
      </c>
      <c r="I122" s="421"/>
      <c r="J122" s="46">
        <v>19</v>
      </c>
      <c r="K122" s="44">
        <v>1440</v>
      </c>
      <c r="L122" s="47">
        <f t="shared" ref="L122:L130" si="92">K122/J122</f>
        <v>75.78947368421052</v>
      </c>
      <c r="M122" s="419">
        <v>19</v>
      </c>
      <c r="N122" s="174">
        <f t="shared" ref="N122:N130" si="93">G122/W122*60</f>
        <v>1330.2857142857129</v>
      </c>
      <c r="O122" s="237">
        <f t="shared" ref="O122:O130" si="94">N122/M122</f>
        <v>70.015037593984886</v>
      </c>
      <c r="P122" s="108">
        <f t="shared" si="88"/>
        <v>0</v>
      </c>
      <c r="Q122" s="182">
        <f t="shared" si="89"/>
        <v>-5.7744360902256346</v>
      </c>
      <c r="R122" s="109">
        <f t="shared" si="90"/>
        <v>0.92380952380952286</v>
      </c>
      <c r="S122" s="459">
        <f>R134</f>
        <v>0.89787185510059597</v>
      </c>
      <c r="T122" s="50">
        <v>0.54166666666666663</v>
      </c>
      <c r="U122" s="50">
        <v>0.56597222222222221</v>
      </c>
      <c r="V122" s="227">
        <v>5</v>
      </c>
      <c r="W122" s="418">
        <f t="shared" si="78"/>
        <v>35.000000000000036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8"/>
        <v>-109.71428571428714</v>
      </c>
      <c r="AG122" s="425">
        <f t="shared" si="69"/>
        <v>0.92380952380952286</v>
      </c>
      <c r="AH122" s="473">
        <f>AG134</f>
        <v>0.89911141528357386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1373</v>
      </c>
      <c r="H123" s="45">
        <f t="shared" si="91"/>
        <v>80553.91</v>
      </c>
      <c r="I123" s="435"/>
      <c r="J123" s="46">
        <v>19</v>
      </c>
      <c r="K123" s="44">
        <v>1440</v>
      </c>
      <c r="L123" s="47">
        <f t="shared" si="92"/>
        <v>75.78947368421052</v>
      </c>
      <c r="M123" s="424">
        <v>19</v>
      </c>
      <c r="N123" s="57">
        <f t="shared" si="93"/>
        <v>1328.709677419356</v>
      </c>
      <c r="O123" s="86">
        <f t="shared" si="94"/>
        <v>69.93208828522927</v>
      </c>
      <c r="P123" s="54">
        <f t="shared" si="88"/>
        <v>0</v>
      </c>
      <c r="Q123" s="88">
        <f t="shared" si="89"/>
        <v>-5.8573853989812505</v>
      </c>
      <c r="R123" s="428">
        <f t="shared" si="90"/>
        <v>0.92271505376344187</v>
      </c>
      <c r="S123" s="459"/>
      <c r="T123" s="50">
        <v>0.5708333333333333</v>
      </c>
      <c r="U123" s="50">
        <v>0.61388888888888882</v>
      </c>
      <c r="V123" s="227">
        <v>7</v>
      </c>
      <c r="W123" s="418">
        <f t="shared" si="78"/>
        <v>61.999999999999943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8"/>
        <v>-111.29032258064399</v>
      </c>
      <c r="AG123" s="425">
        <f t="shared" si="69"/>
        <v>0.92271505376344165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1813</v>
      </c>
      <c r="H124" s="45">
        <f t="shared" si="91"/>
        <v>107909.76000000001</v>
      </c>
      <c r="I124" s="238"/>
      <c r="J124" s="46">
        <v>21</v>
      </c>
      <c r="K124" s="44">
        <v>1385</v>
      </c>
      <c r="L124" s="47">
        <f t="shared" si="92"/>
        <v>65.952380952380949</v>
      </c>
      <c r="M124" s="419">
        <v>21</v>
      </c>
      <c r="N124" s="174">
        <f t="shared" si="93"/>
        <v>1264.8837209302324</v>
      </c>
      <c r="O124" s="237">
        <f t="shared" si="94"/>
        <v>60.232558139534873</v>
      </c>
      <c r="P124" s="108">
        <f t="shared" si="88"/>
        <v>0</v>
      </c>
      <c r="Q124" s="182">
        <f t="shared" si="89"/>
        <v>-5.7198228128460755</v>
      </c>
      <c r="R124" s="109">
        <f t="shared" si="90"/>
        <v>0.9132734447149693</v>
      </c>
      <c r="S124" s="497"/>
      <c r="T124" s="50">
        <v>0.62916666666666654</v>
      </c>
      <c r="U124" s="50">
        <v>0.68888888888888877</v>
      </c>
      <c r="V124" s="227">
        <v>22</v>
      </c>
      <c r="W124" s="418">
        <f t="shared" si="78"/>
        <v>86.000000000000014</v>
      </c>
      <c r="X124" s="188">
        <v>0.61805555555555558</v>
      </c>
      <c r="Y124" s="188">
        <v>0.62847222222222221</v>
      </c>
      <c r="Z124" s="54">
        <v>1</v>
      </c>
      <c r="AA124" s="54"/>
      <c r="AB124" s="447"/>
      <c r="AC124" s="447"/>
      <c r="AD124" s="435"/>
      <c r="AE124" s="435"/>
      <c r="AF124" s="108">
        <f t="shared" si="68"/>
        <v>-120.11627906976764</v>
      </c>
      <c r="AG124" s="109">
        <f t="shared" si="69"/>
        <v>0.91327344471496918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1435</v>
      </c>
      <c r="H125" s="45">
        <f t="shared" si="91"/>
        <v>81493.649999999994</v>
      </c>
      <c r="I125" s="421"/>
      <c r="J125" s="46">
        <v>18</v>
      </c>
      <c r="K125" s="44">
        <v>1636</v>
      </c>
      <c r="L125" s="47">
        <f t="shared" si="92"/>
        <v>90.888888888888886</v>
      </c>
      <c r="M125" s="419">
        <v>18</v>
      </c>
      <c r="N125" s="174">
        <f t="shared" si="93"/>
        <v>1411.4754098360668</v>
      </c>
      <c r="O125" s="237">
        <f t="shared" si="94"/>
        <v>78.415300546448151</v>
      </c>
      <c r="P125" s="108">
        <f t="shared" si="88"/>
        <v>0</v>
      </c>
      <c r="Q125" s="182">
        <f t="shared" si="89"/>
        <v>-12.473588342440735</v>
      </c>
      <c r="R125" s="109">
        <f t="shared" si="90"/>
        <v>0.86276003046214345</v>
      </c>
      <c r="S125" s="497"/>
      <c r="T125" s="50">
        <v>0.72916666666666652</v>
      </c>
      <c r="U125" s="50">
        <v>0.77152777777777759</v>
      </c>
      <c r="V125" s="227">
        <v>5</v>
      </c>
      <c r="W125" s="418">
        <f t="shared" si="78"/>
        <v>60.999999999999943</v>
      </c>
      <c r="X125" s="64"/>
      <c r="Y125" s="64"/>
      <c r="Z125" s="54"/>
      <c r="AA125" s="54"/>
      <c r="AB125" s="447"/>
      <c r="AC125" s="447"/>
      <c r="AD125" s="435">
        <v>1</v>
      </c>
      <c r="AE125" s="435"/>
      <c r="AF125" s="48">
        <f t="shared" si="68"/>
        <v>-224.52459016393323</v>
      </c>
      <c r="AG125" s="425">
        <f t="shared" si="69"/>
        <v>0.86276003046214356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1093</v>
      </c>
      <c r="H126" s="45">
        <f t="shared" si="91"/>
        <v>62158.909999999996</v>
      </c>
      <c r="I126" s="435"/>
      <c r="J126" s="46">
        <v>18</v>
      </c>
      <c r="K126" s="44">
        <v>1636</v>
      </c>
      <c r="L126" s="47">
        <f t="shared" si="92"/>
        <v>90.888888888888886</v>
      </c>
      <c r="M126" s="424">
        <v>18</v>
      </c>
      <c r="N126" s="57">
        <f t="shared" si="93"/>
        <v>1395.3191489361704</v>
      </c>
      <c r="O126" s="86">
        <f t="shared" si="94"/>
        <v>77.517730496453908</v>
      </c>
      <c r="P126" s="54">
        <f t="shared" si="88"/>
        <v>0</v>
      </c>
      <c r="Q126" s="88">
        <f t="shared" si="89"/>
        <v>-13.371158392434978</v>
      </c>
      <c r="R126" s="428">
        <f t="shared" si="90"/>
        <v>0.85288456536440738</v>
      </c>
      <c r="S126" s="497"/>
      <c r="T126" s="50">
        <v>0.77708333333333313</v>
      </c>
      <c r="U126" s="50">
        <v>0.80972222222222201</v>
      </c>
      <c r="V126" s="227">
        <v>8</v>
      </c>
      <c r="W126" s="418">
        <f t="shared" si="78"/>
        <v>46.999999999999993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8"/>
        <v>-240.68085106382955</v>
      </c>
      <c r="AG126" s="109">
        <f t="shared" si="69"/>
        <v>0.85288456536440738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1393</v>
      </c>
      <c r="H127" s="45">
        <f t="shared" si="91"/>
        <v>66306.8</v>
      </c>
      <c r="I127" s="221"/>
      <c r="J127" s="46">
        <v>19</v>
      </c>
      <c r="K127" s="44">
        <v>1440</v>
      </c>
      <c r="L127" s="47">
        <f t="shared" si="92"/>
        <v>75.78947368421052</v>
      </c>
      <c r="M127" s="419">
        <v>19</v>
      </c>
      <c r="N127" s="57">
        <f t="shared" si="93"/>
        <v>1305.9375000000016</v>
      </c>
      <c r="O127" s="86">
        <f t="shared" si="94"/>
        <v>68.73355263157903</v>
      </c>
      <c r="P127" s="54">
        <f t="shared" si="88"/>
        <v>0</v>
      </c>
      <c r="Q127" s="88">
        <f t="shared" si="89"/>
        <v>-7.0559210526314899</v>
      </c>
      <c r="R127" s="428">
        <f t="shared" si="90"/>
        <v>0.90690104166666785</v>
      </c>
      <c r="S127" s="497"/>
      <c r="T127" s="50">
        <v>0.8145833333333331</v>
      </c>
      <c r="U127" s="50">
        <v>0.8590277777777775</v>
      </c>
      <c r="V127" s="421">
        <v>7</v>
      </c>
      <c r="W127" s="418">
        <f t="shared" si="78"/>
        <v>63.999999999999929</v>
      </c>
      <c r="X127" s="64"/>
      <c r="Y127" s="64"/>
      <c r="Z127" s="54">
        <v>1</v>
      </c>
      <c r="AA127" s="54"/>
      <c r="AB127" s="447"/>
      <c r="AC127" s="447"/>
      <c r="AD127" s="435"/>
      <c r="AE127" s="435"/>
      <c r="AF127" s="108">
        <f t="shared" si="68"/>
        <v>-134.06249999999841</v>
      </c>
      <c r="AG127" s="109">
        <f t="shared" si="69"/>
        <v>0.90690104166666774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1231</v>
      </c>
      <c r="H128" s="45">
        <f t="shared" si="91"/>
        <v>62374.770000000004</v>
      </c>
      <c r="I128" s="435"/>
      <c r="J128" s="46">
        <v>18</v>
      </c>
      <c r="K128" s="44">
        <v>1500</v>
      </c>
      <c r="L128" s="47">
        <f t="shared" si="92"/>
        <v>83.333333333333329</v>
      </c>
      <c r="M128" s="87">
        <v>18</v>
      </c>
      <c r="N128" s="57">
        <f t="shared" si="93"/>
        <v>1393.5849056603781</v>
      </c>
      <c r="O128" s="86">
        <f t="shared" si="94"/>
        <v>77.421383647798791</v>
      </c>
      <c r="P128" s="54">
        <f t="shared" si="88"/>
        <v>0</v>
      </c>
      <c r="Q128" s="88">
        <f t="shared" si="89"/>
        <v>-5.9119496855345375</v>
      </c>
      <c r="R128" s="428">
        <f t="shared" si="90"/>
        <v>0.92905660377358557</v>
      </c>
      <c r="S128" s="497"/>
      <c r="T128" s="50">
        <v>0.87430555555555522</v>
      </c>
      <c r="U128" s="50">
        <v>0.91111111111111076</v>
      </c>
      <c r="V128" s="421">
        <v>22</v>
      </c>
      <c r="W128" s="418">
        <f t="shared" si="78"/>
        <v>52.999999999999972</v>
      </c>
      <c r="X128" s="64">
        <v>0.86388888888888893</v>
      </c>
      <c r="Y128" s="64">
        <v>0.87361111111111101</v>
      </c>
      <c r="Z128" s="54"/>
      <c r="AA128" s="54"/>
      <c r="AB128" s="447"/>
      <c r="AC128" s="447"/>
      <c r="AD128" s="435"/>
      <c r="AE128" s="435"/>
      <c r="AF128" s="48">
        <f t="shared" si="68"/>
        <v>-106.41509433962187</v>
      </c>
      <c r="AG128" s="425">
        <f t="shared" si="69"/>
        <v>0.92905660377358545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967</v>
      </c>
      <c r="H129" s="45">
        <f t="shared" si="91"/>
        <v>56250.39</v>
      </c>
      <c r="I129" s="435"/>
      <c r="J129" s="46">
        <v>16</v>
      </c>
      <c r="K129" s="44">
        <v>1636</v>
      </c>
      <c r="L129" s="47">
        <f t="shared" si="92"/>
        <v>102.25</v>
      </c>
      <c r="M129" s="87">
        <v>16</v>
      </c>
      <c r="N129" s="57">
        <f t="shared" si="93"/>
        <v>1415.1219512195119</v>
      </c>
      <c r="O129" s="86">
        <f t="shared" si="94"/>
        <v>88.445121951219491</v>
      </c>
      <c r="P129" s="54">
        <f t="shared" si="88"/>
        <v>0</v>
      </c>
      <c r="Q129" s="88">
        <f t="shared" si="89"/>
        <v>-13.804878048780509</v>
      </c>
      <c r="R129" s="428">
        <f t="shared" si="90"/>
        <v>0.86498896773808798</v>
      </c>
      <c r="S129" s="497"/>
      <c r="T129" s="50">
        <v>0.91597222222222185</v>
      </c>
      <c r="U129" s="50">
        <v>0.94444444444444409</v>
      </c>
      <c r="V129" s="421">
        <v>7</v>
      </c>
      <c r="W129" s="418">
        <f t="shared" si="78"/>
        <v>41.000000000000014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8"/>
        <v>-220.87804878048814</v>
      </c>
      <c r="AG129" s="109">
        <f t="shared" si="69"/>
        <v>0.86498896773808798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1318</v>
      </c>
      <c r="H130" s="45">
        <f t="shared" si="91"/>
        <v>75521.399999999994</v>
      </c>
      <c r="I130" s="435"/>
      <c r="J130" s="46">
        <v>19</v>
      </c>
      <c r="K130" s="44">
        <v>1440</v>
      </c>
      <c r="L130" s="47">
        <f t="shared" si="92"/>
        <v>75.78947368421052</v>
      </c>
      <c r="M130" s="424">
        <v>19</v>
      </c>
      <c r="N130" s="57">
        <f t="shared" si="93"/>
        <v>1340.3389830508486</v>
      </c>
      <c r="O130" s="86">
        <f t="shared" si="94"/>
        <v>70.544157002676243</v>
      </c>
      <c r="P130" s="54">
        <f t="shared" si="88"/>
        <v>0</v>
      </c>
      <c r="Q130" s="88">
        <f t="shared" si="89"/>
        <v>-5.2453166815342769</v>
      </c>
      <c r="R130" s="428">
        <f t="shared" si="90"/>
        <v>0.93079096045197829</v>
      </c>
      <c r="S130" s="497"/>
      <c r="T130" s="50">
        <v>0.94999999999999962</v>
      </c>
      <c r="U130" s="50">
        <v>0.99097222222222181</v>
      </c>
      <c r="V130" s="421">
        <v>8</v>
      </c>
      <c r="W130" s="418">
        <f t="shared" si="78"/>
        <v>58.99999999999995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8"/>
        <v>-99.661016949151417</v>
      </c>
      <c r="AG130" s="109">
        <f t="shared" si="69"/>
        <v>0.93079096045197818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91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8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8"/>
        <v>0</v>
      </c>
      <c r="AG131" s="425" t="e">
        <f t="shared" si="69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91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8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8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f t="shared" ref="L134:O134" si="95">AVERAGE(L122:L133)</f>
        <v>81.830154088926022</v>
      </c>
      <c r="M134" s="242">
        <f t="shared" si="95"/>
        <v>18.555555555555557</v>
      </c>
      <c r="N134" s="242">
        <f t="shared" si="95"/>
        <v>1353.9618901486974</v>
      </c>
      <c r="O134" s="243">
        <f t="shared" si="95"/>
        <v>73.472992254991624</v>
      </c>
      <c r="P134" s="51">
        <f t="shared" ref="P134:P141" si="96">M134-J134</f>
        <v>0</v>
      </c>
      <c r="Q134" s="139">
        <f t="shared" ref="Q134:Q141" si="97">O134-L134</f>
        <v>-8.3571618339343985</v>
      </c>
      <c r="R134" s="244">
        <f t="shared" ref="R134:R141" si="98">O134/L134</f>
        <v>0.89787185510059597</v>
      </c>
      <c r="S134" s="459"/>
      <c r="T134" s="50"/>
      <c r="U134" s="50"/>
      <c r="V134" s="421"/>
      <c r="W134" s="421"/>
      <c r="X134" s="53"/>
      <c r="Y134" s="53"/>
      <c r="Z134" s="106">
        <f>SUM(Z122:Z133)</f>
        <v>2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8"/>
        <v>-151.92699874019149</v>
      </c>
      <c r="AG134" s="425">
        <f t="shared" si="69"/>
        <v>0.89911141528357386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1010.4</v>
      </c>
      <c r="H135" s="245">
        <f t="shared" ref="H135:H146" si="99">F135*G135</f>
        <v>58335.443999999996</v>
      </c>
      <c r="I135" s="435"/>
      <c r="J135" s="46">
        <v>16</v>
      </c>
      <c r="K135" s="57">
        <v>1565</v>
      </c>
      <c r="L135" s="86">
        <f t="shared" ref="L135:L141" si="100">K135/J135</f>
        <v>97.8125</v>
      </c>
      <c r="M135" s="228">
        <v>16</v>
      </c>
      <c r="N135" s="57">
        <f t="shared" ref="N135:N141" si="101">G135/W135*60</f>
        <v>1377.818181818182</v>
      </c>
      <c r="O135" s="115">
        <f t="shared" ref="O135:O141" si="102">N135/M135</f>
        <v>86.113636363636374</v>
      </c>
      <c r="P135" s="54">
        <f t="shared" si="96"/>
        <v>0</v>
      </c>
      <c r="Q135" s="88">
        <f t="shared" si="97"/>
        <v>-11.698863636363626</v>
      </c>
      <c r="R135" s="428">
        <f t="shared" si="98"/>
        <v>0.88039500435666584</v>
      </c>
      <c r="S135" s="495">
        <f>R147</f>
        <v>0.89719341756581261</v>
      </c>
      <c r="T135" s="246">
        <v>0.54166666666666663</v>
      </c>
      <c r="U135" s="50">
        <v>0.57222222222222219</v>
      </c>
      <c r="V135" s="142">
        <v>5</v>
      </c>
      <c r="W135" s="247">
        <f t="shared" ref="W135:W147" si="103">(U135-T135)*24*60</f>
        <v>44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8"/>
        <v>-187.18181818181802</v>
      </c>
      <c r="AG135" s="120">
        <f t="shared" si="69"/>
        <v>0.88039500435666584</v>
      </c>
      <c r="AH135" s="468">
        <f>AG147</f>
        <v>0.90812485466238513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964</v>
      </c>
      <c r="H136" s="84">
        <f t="shared" si="99"/>
        <v>51352.280000000006</v>
      </c>
      <c r="I136" s="435"/>
      <c r="J136" s="46">
        <v>16</v>
      </c>
      <c r="K136" s="57">
        <v>1500</v>
      </c>
      <c r="L136" s="86">
        <f t="shared" si="100"/>
        <v>93.75</v>
      </c>
      <c r="M136" s="424">
        <v>16</v>
      </c>
      <c r="N136" s="57">
        <f t="shared" si="101"/>
        <v>1377.1428571428567</v>
      </c>
      <c r="O136" s="86">
        <f t="shared" si="102"/>
        <v>86.071428571428541</v>
      </c>
      <c r="P136" s="54">
        <f t="shared" si="96"/>
        <v>0</v>
      </c>
      <c r="Q136" s="88">
        <f t="shared" si="97"/>
        <v>-7.678571428571459</v>
      </c>
      <c r="R136" s="428">
        <f t="shared" si="98"/>
        <v>0.91809523809523774</v>
      </c>
      <c r="S136" s="495"/>
      <c r="T136" s="246">
        <v>0.57708333333333328</v>
      </c>
      <c r="U136" s="50">
        <v>0.60624999999999996</v>
      </c>
      <c r="V136" s="142">
        <v>7</v>
      </c>
      <c r="W136" s="247">
        <f t="shared" si="103"/>
        <v>42.000000000000014</v>
      </c>
      <c r="X136" s="53"/>
      <c r="Y136" s="53"/>
      <c r="Z136" s="54"/>
      <c r="AA136" s="54"/>
      <c r="AB136" s="447"/>
      <c r="AC136" s="447"/>
      <c r="AD136" s="435">
        <v>1</v>
      </c>
      <c r="AE136" s="435"/>
      <c r="AF136" s="48">
        <f t="shared" si="68"/>
        <v>-122.85714285714334</v>
      </c>
      <c r="AG136" s="125">
        <f t="shared" si="69"/>
        <v>0.91809523809523774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283</v>
      </c>
      <c r="E137" s="83"/>
      <c r="F137" s="343">
        <v>50.98</v>
      </c>
      <c r="G137" s="209">
        <v>1424</v>
      </c>
      <c r="H137" s="84">
        <f t="shared" si="99"/>
        <v>72595.51999999999</v>
      </c>
      <c r="I137" s="221"/>
      <c r="J137" s="46">
        <v>20</v>
      </c>
      <c r="K137" s="44">
        <v>1440</v>
      </c>
      <c r="L137" s="47">
        <f t="shared" si="100"/>
        <v>72</v>
      </c>
      <c r="M137" s="87">
        <v>20</v>
      </c>
      <c r="N137" s="57">
        <f t="shared" si="101"/>
        <v>1314.4615384615399</v>
      </c>
      <c r="O137" s="86">
        <f t="shared" si="102"/>
        <v>65.723076923077002</v>
      </c>
      <c r="P137" s="54">
        <f t="shared" si="96"/>
        <v>0</v>
      </c>
      <c r="Q137" s="88">
        <f t="shared" si="97"/>
        <v>-6.2769230769229978</v>
      </c>
      <c r="R137" s="428">
        <f t="shared" si="98"/>
        <v>0.91282051282051391</v>
      </c>
      <c r="S137" s="495"/>
      <c r="T137" s="50">
        <v>0.70833333333333337</v>
      </c>
      <c r="U137" s="50">
        <v>0.75347222222222221</v>
      </c>
      <c r="V137" s="249">
        <v>8</v>
      </c>
      <c r="W137" s="247">
        <f t="shared" si="103"/>
        <v>64.999999999999929</v>
      </c>
      <c r="X137" s="53"/>
      <c r="Y137" s="53"/>
      <c r="Z137" s="54"/>
      <c r="AA137" s="54"/>
      <c r="AB137" s="447"/>
      <c r="AC137" s="447"/>
      <c r="AD137" s="435"/>
      <c r="AE137" s="435"/>
      <c r="AF137" s="48">
        <f t="shared" si="68"/>
        <v>-125.53846153846007</v>
      </c>
      <c r="AG137" s="125">
        <f t="shared" si="69"/>
        <v>0.9128205128205138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284</v>
      </c>
      <c r="E138" s="83"/>
      <c r="F138" s="343">
        <v>50.67</v>
      </c>
      <c r="G138" s="57">
        <v>1002</v>
      </c>
      <c r="H138" s="84">
        <f t="shared" si="99"/>
        <v>50771.340000000004</v>
      </c>
      <c r="I138" s="435"/>
      <c r="J138" s="87">
        <v>17</v>
      </c>
      <c r="K138" s="57">
        <v>1500</v>
      </c>
      <c r="L138" s="86">
        <f t="shared" si="100"/>
        <v>88.235294117647058</v>
      </c>
      <c r="M138" s="228">
        <v>17</v>
      </c>
      <c r="N138" s="57">
        <f t="shared" si="101"/>
        <v>1366.3636363636365</v>
      </c>
      <c r="O138" s="86">
        <f t="shared" si="102"/>
        <v>80.37433155080214</v>
      </c>
      <c r="P138" s="54">
        <f t="shared" si="96"/>
        <v>0</v>
      </c>
      <c r="Q138" s="88">
        <f t="shared" si="97"/>
        <v>-7.8609625668449183</v>
      </c>
      <c r="R138" s="434">
        <f t="shared" si="98"/>
        <v>0.91090909090909089</v>
      </c>
      <c r="S138" s="495"/>
      <c r="T138" s="50">
        <v>0.75694444444444442</v>
      </c>
      <c r="U138" s="50">
        <v>0.78749999999999998</v>
      </c>
      <c r="V138" s="249">
        <v>5</v>
      </c>
      <c r="W138" s="247">
        <f t="shared" si="103"/>
        <v>44</v>
      </c>
      <c r="X138" s="53"/>
      <c r="Y138" s="53"/>
      <c r="Z138" s="54">
        <v>1</v>
      </c>
      <c r="AA138" s="54"/>
      <c r="AB138" s="447"/>
      <c r="AC138" s="447"/>
      <c r="AD138" s="435"/>
      <c r="AE138" s="435"/>
      <c r="AF138" s="48">
        <f t="shared" si="68"/>
        <v>-133.63636363636351</v>
      </c>
      <c r="AG138" s="125">
        <f t="shared" si="69"/>
        <v>0.910909090909091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285</v>
      </c>
      <c r="E139" s="43"/>
      <c r="F139" s="343">
        <v>50.92</v>
      </c>
      <c r="G139" s="57">
        <v>1737</v>
      </c>
      <c r="H139" s="84">
        <f t="shared" si="99"/>
        <v>88448.040000000008</v>
      </c>
      <c r="I139" s="435"/>
      <c r="J139" s="46">
        <v>19</v>
      </c>
      <c r="K139" s="44">
        <v>1440</v>
      </c>
      <c r="L139" s="47">
        <f t="shared" si="100"/>
        <v>75.78947368421052</v>
      </c>
      <c r="M139" s="228">
        <v>19</v>
      </c>
      <c r="N139" s="57">
        <f t="shared" si="101"/>
        <v>1336.1538461538453</v>
      </c>
      <c r="O139" s="86">
        <f t="shared" si="102"/>
        <v>70.323886639676061</v>
      </c>
      <c r="P139" s="54">
        <f t="shared" si="96"/>
        <v>0</v>
      </c>
      <c r="Q139" s="88">
        <f t="shared" si="97"/>
        <v>-5.465587044534459</v>
      </c>
      <c r="R139" s="428">
        <f t="shared" si="98"/>
        <v>0.92788461538461475</v>
      </c>
      <c r="S139" s="495"/>
      <c r="T139" s="50">
        <v>0.79236111111111107</v>
      </c>
      <c r="U139" s="50">
        <v>0.84652777777777777</v>
      </c>
      <c r="V139" s="250">
        <v>7</v>
      </c>
      <c r="W139" s="247">
        <f t="shared" si="103"/>
        <v>78.000000000000043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8"/>
        <v>-103.84615384615472</v>
      </c>
      <c r="AG139" s="125">
        <f t="shared" si="69"/>
        <v>0.92788461538461475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286</v>
      </c>
      <c r="E140" s="83"/>
      <c r="F140" s="343">
        <v>50.67</v>
      </c>
      <c r="G140" s="57">
        <v>812</v>
      </c>
      <c r="H140" s="84">
        <f t="shared" si="99"/>
        <v>41144.04</v>
      </c>
      <c r="I140" s="435"/>
      <c r="J140" s="87">
        <v>17</v>
      </c>
      <c r="K140" s="57">
        <v>1440</v>
      </c>
      <c r="L140" s="86">
        <f t="shared" si="100"/>
        <v>84.705882352941174</v>
      </c>
      <c r="M140" s="228">
        <v>17</v>
      </c>
      <c r="N140" s="57">
        <f t="shared" si="101"/>
        <v>1316.7567567567557</v>
      </c>
      <c r="O140" s="86">
        <f t="shared" si="102"/>
        <v>77.456279809220931</v>
      </c>
      <c r="P140" s="54">
        <f t="shared" si="96"/>
        <v>0</v>
      </c>
      <c r="Q140" s="88">
        <f t="shared" si="97"/>
        <v>-7.2496025437202434</v>
      </c>
      <c r="R140" s="428">
        <f t="shared" si="98"/>
        <v>0.91441441441441385</v>
      </c>
      <c r="S140" s="502"/>
      <c r="T140" s="63">
        <v>0.86250000000000004</v>
      </c>
      <c r="U140" s="252">
        <v>0.88819444444444451</v>
      </c>
      <c r="V140" s="253">
        <v>23</v>
      </c>
      <c r="W140" s="247">
        <f t="shared" si="103"/>
        <v>37.000000000000028</v>
      </c>
      <c r="X140" s="53">
        <v>0.85069444444444453</v>
      </c>
      <c r="Y140" s="53">
        <v>0.86111111111111116</v>
      </c>
      <c r="Z140" s="54"/>
      <c r="AA140" s="54"/>
      <c r="AB140" s="447"/>
      <c r="AC140" s="447"/>
      <c r="AD140" s="435"/>
      <c r="AE140" s="435"/>
      <c r="AF140" s="48">
        <f t="shared" si="68"/>
        <v>-123.24324324324425</v>
      </c>
      <c r="AG140" s="125">
        <f t="shared" si="69"/>
        <v>0.91441441441441373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287</v>
      </c>
      <c r="E141" s="254"/>
      <c r="F141" s="343">
        <v>50.49</v>
      </c>
      <c r="G141" s="57">
        <v>1116</v>
      </c>
      <c r="H141" s="84">
        <f t="shared" si="99"/>
        <v>56346.840000000004</v>
      </c>
      <c r="I141" s="435"/>
      <c r="J141" s="46">
        <v>14</v>
      </c>
      <c r="K141" s="44">
        <v>1440</v>
      </c>
      <c r="L141" s="47">
        <f t="shared" si="100"/>
        <v>102.85714285714286</v>
      </c>
      <c r="M141" s="228">
        <v>15</v>
      </c>
      <c r="N141" s="57">
        <f t="shared" si="101"/>
        <v>1287.6923076923085</v>
      </c>
      <c r="O141" s="86">
        <f t="shared" si="102"/>
        <v>85.846153846153896</v>
      </c>
      <c r="P141" s="54">
        <f t="shared" si="96"/>
        <v>1</v>
      </c>
      <c r="Q141" s="88">
        <f t="shared" si="97"/>
        <v>-17.010989010988965</v>
      </c>
      <c r="R141" s="428">
        <f t="shared" si="98"/>
        <v>0.83461538461538509</v>
      </c>
      <c r="S141" s="502"/>
      <c r="T141" s="63">
        <v>0.8930555555555556</v>
      </c>
      <c r="U141" s="252">
        <v>0.9291666666666667</v>
      </c>
      <c r="V141" s="55">
        <v>7</v>
      </c>
      <c r="W141" s="247">
        <f t="shared" si="103"/>
        <v>51.999999999999972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8"/>
        <v>-152.30769230769147</v>
      </c>
      <c r="AG141" s="125">
        <f t="shared" si="69"/>
        <v>0.89423076923076983</v>
      </c>
      <c r="AH141" s="468"/>
    </row>
    <row r="142" spans="1:34" ht="19.149999999999999" customHeight="1">
      <c r="A142" s="500"/>
      <c r="B142" s="421">
        <v>0</v>
      </c>
      <c r="C142" s="431"/>
      <c r="D142" s="42"/>
      <c r="E142" s="254"/>
      <c r="F142" s="343" t="s">
        <v>109</v>
      </c>
      <c r="G142" s="57"/>
      <c r="H142" s="84">
        <f t="shared" si="99"/>
        <v>0</v>
      </c>
      <c r="I142" s="435"/>
      <c r="J142" s="87"/>
      <c r="K142" s="57"/>
      <c r="L142" s="86"/>
      <c r="M142" s="228"/>
      <c r="N142" s="57"/>
      <c r="O142" s="86"/>
      <c r="P142" s="54"/>
      <c r="Q142" s="88"/>
      <c r="R142" s="428"/>
      <c r="S142" s="502"/>
      <c r="T142" s="63"/>
      <c r="U142" s="252"/>
      <c r="V142" s="55"/>
      <c r="W142" s="247">
        <f t="shared" si="103"/>
        <v>0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8"/>
        <v>0</v>
      </c>
      <c r="AG142" s="125" t="e">
        <f t="shared" si="69"/>
        <v>#DIV/0!</v>
      </c>
      <c r="AH142" s="468"/>
    </row>
    <row r="143" spans="1:34" ht="19.149999999999999" customHeight="1">
      <c r="A143" s="500"/>
      <c r="B143" s="421">
        <v>0</v>
      </c>
      <c r="C143" s="255"/>
      <c r="D143" s="82"/>
      <c r="E143" s="83"/>
      <c r="F143" s="343" t="s">
        <v>109</v>
      </c>
      <c r="G143" s="57"/>
      <c r="H143" s="84">
        <f t="shared" si="99"/>
        <v>0</v>
      </c>
      <c r="I143" s="435"/>
      <c r="J143" s="87"/>
      <c r="K143" s="57"/>
      <c r="L143" s="86"/>
      <c r="M143" s="228"/>
      <c r="N143" s="57"/>
      <c r="O143" s="86"/>
      <c r="P143" s="54"/>
      <c r="Q143" s="88"/>
      <c r="R143" s="428"/>
      <c r="S143" s="502"/>
      <c r="T143" s="63"/>
      <c r="U143" s="252"/>
      <c r="V143" s="55"/>
      <c r="W143" s="247">
        <f t="shared" si="103"/>
        <v>0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8"/>
        <v>0</v>
      </c>
      <c r="AG143" s="125" t="e">
        <f t="shared" si="69"/>
        <v>#DIV/0!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103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8"/>
        <v>0</v>
      </c>
      <c r="AG144" s="125" t="e">
        <f t="shared" si="69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103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8"/>
        <v>0</v>
      </c>
      <c r="AG145" s="125" t="e">
        <f t="shared" si="69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9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103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1475</v>
      </c>
      <c r="L147" s="104">
        <f t="shared" ref="L147:O147" si="104">AVERAGE(L135:L146)</f>
        <v>87.878613287420237</v>
      </c>
      <c r="M147" s="242">
        <f t="shared" si="104"/>
        <v>17.142857142857142</v>
      </c>
      <c r="N147" s="242">
        <f t="shared" si="104"/>
        <v>1339.4841606270181</v>
      </c>
      <c r="O147" s="243">
        <f t="shared" si="104"/>
        <v>78.844113386284988</v>
      </c>
      <c r="P147" s="51">
        <f t="shared" ref="P147:P154" si="105">M147-J147</f>
        <v>0.14285714285714235</v>
      </c>
      <c r="Q147" s="139">
        <f t="shared" ref="Q147:Q154" si="106">O147-L147</f>
        <v>-9.0344999011352485</v>
      </c>
      <c r="R147" s="258">
        <f t="shared" ref="R147:R154" si="107">O147/L147</f>
        <v>0.89719341756581261</v>
      </c>
      <c r="S147" s="503"/>
      <c r="T147" s="63"/>
      <c r="U147" s="63"/>
      <c r="V147" s="55"/>
      <c r="W147" s="418">
        <f t="shared" si="103"/>
        <v>0</v>
      </c>
      <c r="X147" s="53"/>
      <c r="Y147" s="53"/>
      <c r="Z147" s="106">
        <f>SUM(Z135:Z146)</f>
        <v>1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8"/>
        <v>-135.51583937298187</v>
      </c>
      <c r="AG147" s="259">
        <f t="shared" si="69"/>
        <v>0.90812485466238513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1770.3</v>
      </c>
      <c r="H148" s="84">
        <f t="shared" ref="H148:H172" si="108">F148*G148</f>
        <v>65359.476000000002</v>
      </c>
      <c r="I148" s="260">
        <v>1</v>
      </c>
      <c r="J148" s="87">
        <v>12</v>
      </c>
      <c r="K148" s="57">
        <v>2000</v>
      </c>
      <c r="L148" s="86">
        <f t="shared" ref="L148:L154" si="109">K148/J148</f>
        <v>166.66666666666666</v>
      </c>
      <c r="M148" s="228">
        <v>12</v>
      </c>
      <c r="N148" s="44">
        <f t="shared" ref="N148:N154" si="110">G148/W148*60</f>
        <v>1496.0281690140848</v>
      </c>
      <c r="O148" s="47">
        <f t="shared" ref="O148:O154" si="111">N148/M148</f>
        <v>124.66901408450707</v>
      </c>
      <c r="P148" s="48">
        <f t="shared" si="105"/>
        <v>0</v>
      </c>
      <c r="Q148" s="49">
        <f t="shared" si="106"/>
        <v>-41.997652582159589</v>
      </c>
      <c r="R148" s="425">
        <f t="shared" si="107"/>
        <v>0.74801408450704243</v>
      </c>
      <c r="S148" s="506">
        <f>R160</f>
        <v>0.85863692369636602</v>
      </c>
      <c r="T148" s="246">
        <v>0.45833333333333331</v>
      </c>
      <c r="U148" s="50">
        <v>0.50763888888888886</v>
      </c>
      <c r="V148" s="421">
        <v>5</v>
      </c>
      <c r="W148" s="418">
        <f>(U148-T148)*24*60</f>
        <v>70.999999999999986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8"/>
        <v>-503.97183098591518</v>
      </c>
      <c r="AG148" s="125">
        <f t="shared" si="69"/>
        <v>0.74801408450704243</v>
      </c>
      <c r="AH148" s="468">
        <f>AG160</f>
        <v>0.83169533067075507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883.6</v>
      </c>
      <c r="H149" s="84">
        <f t="shared" si="108"/>
        <v>23415.4</v>
      </c>
      <c r="I149" s="260">
        <v>1</v>
      </c>
      <c r="J149" s="87">
        <v>12</v>
      </c>
      <c r="K149" s="57">
        <v>2000</v>
      </c>
      <c r="L149" s="86">
        <f t="shared" si="109"/>
        <v>166.66666666666666</v>
      </c>
      <c r="M149" s="228">
        <v>12</v>
      </c>
      <c r="N149" s="44">
        <f t="shared" si="110"/>
        <v>1514.7428571428557</v>
      </c>
      <c r="O149" s="47">
        <f t="shared" si="111"/>
        <v>126.2285714285713</v>
      </c>
      <c r="P149" s="48">
        <f t="shared" si="105"/>
        <v>0</v>
      </c>
      <c r="Q149" s="49">
        <f t="shared" si="106"/>
        <v>-40.438095238095357</v>
      </c>
      <c r="R149" s="425">
        <f t="shared" si="107"/>
        <v>0.75737142857142781</v>
      </c>
      <c r="S149" s="507"/>
      <c r="T149" s="246">
        <v>0.51111111111111107</v>
      </c>
      <c r="U149" s="50">
        <v>0.53541666666666665</v>
      </c>
      <c r="V149" s="421">
        <v>5</v>
      </c>
      <c r="W149" s="418">
        <f t="shared" ref="W149:W159" si="112">(U149-T149)*24*60</f>
        <v>35.000000000000036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8"/>
        <v>-485.25714285714434</v>
      </c>
      <c r="AG149" s="125">
        <f t="shared" si="69"/>
        <v>0.75737142857142781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142</v>
      </c>
      <c r="H150" s="84">
        <f t="shared" si="108"/>
        <v>7882.42</v>
      </c>
      <c r="I150" s="260"/>
      <c r="J150" s="87">
        <v>12</v>
      </c>
      <c r="K150" s="57">
        <v>1500</v>
      </c>
      <c r="L150" s="86">
        <f t="shared" si="109"/>
        <v>125</v>
      </c>
      <c r="M150" s="228">
        <v>12</v>
      </c>
      <c r="N150" s="44">
        <f t="shared" si="110"/>
        <v>1217.1428571428617</v>
      </c>
      <c r="O150" s="47">
        <f t="shared" si="111"/>
        <v>101.4285714285718</v>
      </c>
      <c r="P150" s="48">
        <f t="shared" si="105"/>
        <v>0</v>
      </c>
      <c r="Q150" s="49">
        <f t="shared" si="106"/>
        <v>-23.5714285714282</v>
      </c>
      <c r="R150" s="425">
        <f t="shared" si="107"/>
        <v>0.81142857142857439</v>
      </c>
      <c r="S150" s="507"/>
      <c r="T150" s="246">
        <v>0.70833333333333337</v>
      </c>
      <c r="U150" s="50">
        <v>0.71319444444444446</v>
      </c>
      <c r="V150" s="421">
        <v>5</v>
      </c>
      <c r="W150" s="418">
        <f t="shared" si="112"/>
        <v>6.9999999999999751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8"/>
        <v>-282.85714285713834</v>
      </c>
      <c r="AG150" s="125">
        <f t="shared" si="69"/>
        <v>0.81142857142857439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1211</v>
      </c>
      <c r="H151" s="84">
        <f t="shared" si="108"/>
        <v>34598.269999999997</v>
      </c>
      <c r="I151" s="260"/>
      <c r="J151" s="87">
        <v>12</v>
      </c>
      <c r="K151" s="57">
        <v>1500</v>
      </c>
      <c r="L151" s="86">
        <f t="shared" si="109"/>
        <v>125</v>
      </c>
      <c r="M151" s="228">
        <v>12</v>
      </c>
      <c r="N151" s="44">
        <f t="shared" si="110"/>
        <v>1424.7058823529419</v>
      </c>
      <c r="O151" s="47">
        <f t="shared" si="111"/>
        <v>118.7254901960785</v>
      </c>
      <c r="P151" s="48">
        <f t="shared" si="105"/>
        <v>0</v>
      </c>
      <c r="Q151" s="49">
        <f t="shared" si="106"/>
        <v>-6.2745098039215037</v>
      </c>
      <c r="R151" s="425">
        <f t="shared" si="107"/>
        <v>0.94980392156862792</v>
      </c>
      <c r="S151" s="507"/>
      <c r="T151" s="246">
        <v>0.71666666666666667</v>
      </c>
      <c r="U151" s="50">
        <v>0.75208333333333333</v>
      </c>
      <c r="V151" s="421">
        <v>5</v>
      </c>
      <c r="W151" s="418">
        <f t="shared" si="112"/>
        <v>50.999999999999979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8"/>
        <v>-75.294117647058101</v>
      </c>
      <c r="AG151" s="125">
        <f t="shared" si="69"/>
        <v>0.94980392156862792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210</v>
      </c>
      <c r="H152" s="84">
        <f t="shared" si="108"/>
        <v>4288.2000000000007</v>
      </c>
      <c r="I152" s="260"/>
      <c r="J152" s="87">
        <v>12</v>
      </c>
      <c r="K152" s="57">
        <v>1500</v>
      </c>
      <c r="L152" s="86">
        <f t="shared" si="109"/>
        <v>125</v>
      </c>
      <c r="M152" s="228">
        <v>12</v>
      </c>
      <c r="N152" s="44">
        <f t="shared" si="110"/>
        <v>1050.0000000000039</v>
      </c>
      <c r="O152" s="47">
        <f t="shared" si="111"/>
        <v>87.500000000000327</v>
      </c>
      <c r="P152" s="48">
        <f t="shared" si="105"/>
        <v>0</v>
      </c>
      <c r="Q152" s="49">
        <f t="shared" si="106"/>
        <v>-37.499999999999673</v>
      </c>
      <c r="R152" s="425">
        <f t="shared" si="107"/>
        <v>0.70000000000000262</v>
      </c>
      <c r="S152" s="507"/>
      <c r="T152" s="261">
        <v>0.75555555555555554</v>
      </c>
      <c r="U152" s="63">
        <v>0.76388888888888884</v>
      </c>
      <c r="V152" s="422">
        <v>5</v>
      </c>
      <c r="W152" s="418">
        <f t="shared" si="112"/>
        <v>11.999999999999957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8"/>
        <v>-449.99999999999613</v>
      </c>
      <c r="AG152" s="125">
        <f t="shared" si="69"/>
        <v>0.70000000000000262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615</v>
      </c>
      <c r="H153" s="84">
        <f t="shared" si="108"/>
        <v>11635.800000000001</v>
      </c>
      <c r="I153" s="260"/>
      <c r="J153" s="87">
        <v>5</v>
      </c>
      <c r="K153" s="57">
        <v>2200</v>
      </c>
      <c r="L153" s="86">
        <f t="shared" si="109"/>
        <v>440</v>
      </c>
      <c r="M153" s="199">
        <v>5</v>
      </c>
      <c r="N153" s="44">
        <f t="shared" si="110"/>
        <v>2050.0000000000073</v>
      </c>
      <c r="O153" s="47">
        <f t="shared" si="111"/>
        <v>410.00000000000148</v>
      </c>
      <c r="P153" s="48">
        <f t="shared" si="105"/>
        <v>0</v>
      </c>
      <c r="Q153" s="49">
        <f t="shared" si="106"/>
        <v>-29.999999999998522</v>
      </c>
      <c r="R153" s="425">
        <f t="shared" si="107"/>
        <v>0.93181818181818521</v>
      </c>
      <c r="S153" s="507"/>
      <c r="T153" s="261">
        <v>0.76736111111111105</v>
      </c>
      <c r="U153" s="63">
        <v>0.77986111111111101</v>
      </c>
      <c r="V153" s="422">
        <v>5</v>
      </c>
      <c r="W153" s="418">
        <f t="shared" si="112"/>
        <v>17.999999999999936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8"/>
        <v>-149.99999999999272</v>
      </c>
      <c r="AG153" s="125">
        <f t="shared" si="69"/>
        <v>0.9318181818181851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527</v>
      </c>
      <c r="H154" s="84">
        <f t="shared" si="108"/>
        <v>9333.17</v>
      </c>
      <c r="I154" s="260"/>
      <c r="J154" s="87">
        <v>5</v>
      </c>
      <c r="K154" s="57">
        <v>2200</v>
      </c>
      <c r="L154" s="86">
        <f t="shared" si="109"/>
        <v>440</v>
      </c>
      <c r="M154" s="199">
        <v>5</v>
      </c>
      <c r="N154" s="44">
        <f t="shared" si="110"/>
        <v>1976.2499999999873</v>
      </c>
      <c r="O154" s="47">
        <f t="shared" si="111"/>
        <v>395.24999999999744</v>
      </c>
      <c r="P154" s="48">
        <f t="shared" si="105"/>
        <v>0</v>
      </c>
      <c r="Q154" s="49">
        <f t="shared" si="106"/>
        <v>-44.750000000002558</v>
      </c>
      <c r="R154" s="425">
        <f t="shared" si="107"/>
        <v>0.89829545454544868</v>
      </c>
      <c r="S154" s="507"/>
      <c r="T154" s="261">
        <v>0.78333333333333321</v>
      </c>
      <c r="U154" s="63">
        <v>0.7944444444444444</v>
      </c>
      <c r="V154" s="422">
        <v>5</v>
      </c>
      <c r="W154" s="418">
        <f t="shared" si="112"/>
        <v>16.000000000000103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8"/>
        <v>-223.75000000001273</v>
      </c>
      <c r="AG154" s="125">
        <f t="shared" si="69"/>
        <v>0.89829545454544879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108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12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8"/>
        <v>0</v>
      </c>
      <c r="AG155" s="125" t="e">
        <f t="shared" si="69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108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12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108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12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108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12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108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12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f t="shared" ref="L160:O160" si="113">AVERAGE(L148:L159)</f>
        <v>226.9047619047619</v>
      </c>
      <c r="M160" s="269">
        <f t="shared" si="113"/>
        <v>10</v>
      </c>
      <c r="N160" s="269">
        <f t="shared" si="113"/>
        <v>1532.6956808075345</v>
      </c>
      <c r="O160" s="270">
        <f t="shared" si="113"/>
        <v>194.82880673396113</v>
      </c>
      <c r="P160" s="65">
        <f t="shared" ref="P160:P163" si="114">M160-J160</f>
        <v>0</v>
      </c>
      <c r="Q160" s="74">
        <f t="shared" ref="Q160:Q163" si="115">O160-L160</f>
        <v>-32.075955170800768</v>
      </c>
      <c r="R160" s="271">
        <f>O160/L160</f>
        <v>0.85863692369636602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8"/>
        <v>-310.16146204960842</v>
      </c>
      <c r="AG160" s="129">
        <f t="shared" si="69"/>
        <v>0.83169533067075507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1608</v>
      </c>
      <c r="H161" s="84">
        <f t="shared" ref="H161:H170" si="116">F161*G161</f>
        <v>56810.64</v>
      </c>
      <c r="I161" s="435"/>
      <c r="J161" s="87">
        <v>12</v>
      </c>
      <c r="K161" s="57">
        <v>2118</v>
      </c>
      <c r="L161" s="86">
        <f t="shared" ref="L161:L163" si="117">K161/J161</f>
        <v>176.5</v>
      </c>
      <c r="M161" s="87">
        <v>12</v>
      </c>
      <c r="N161" s="57">
        <f t="shared" ref="N161:N166" si="118">G161/W161*60</f>
        <v>2052.7659574468089</v>
      </c>
      <c r="O161" s="86">
        <f t="shared" ref="O161:O166" si="119">N161/M161</f>
        <v>171.06382978723408</v>
      </c>
      <c r="P161" s="54">
        <f t="shared" si="114"/>
        <v>0</v>
      </c>
      <c r="Q161" s="88">
        <f t="shared" si="115"/>
        <v>-5.4361702127659157</v>
      </c>
      <c r="R161" s="428">
        <f t="shared" ref="R161:R163" si="120">O161/L161</f>
        <v>0.96920016876619874</v>
      </c>
      <c r="S161" s="468">
        <f>R173</f>
        <v>0.92016945904527325</v>
      </c>
      <c r="T161" s="89">
        <v>0.16666666666666666</v>
      </c>
      <c r="U161" s="89">
        <v>0.19930555555555554</v>
      </c>
      <c r="V161" s="435">
        <v>5</v>
      </c>
      <c r="W161" s="90">
        <f t="shared" ref="W161:W172" si="121">(U161-T161)*24*60</f>
        <v>46.999999999999993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8"/>
        <v>-65.234042553191102</v>
      </c>
      <c r="AG161" s="428">
        <f t="shared" si="69"/>
        <v>0.96920016876619874</v>
      </c>
      <c r="AH161" s="468">
        <f>AG173</f>
        <v>0.9259858457217226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2984</v>
      </c>
      <c r="H162" s="84">
        <f t="shared" si="116"/>
        <v>102142.31999999999</v>
      </c>
      <c r="I162" s="435"/>
      <c r="J162" s="87">
        <v>13</v>
      </c>
      <c r="K162" s="57">
        <v>2250</v>
      </c>
      <c r="L162" s="86">
        <f t="shared" si="117"/>
        <v>173.07692307692307</v>
      </c>
      <c r="M162" s="87">
        <v>13</v>
      </c>
      <c r="N162" s="57">
        <f t="shared" si="118"/>
        <v>2210.3703703703695</v>
      </c>
      <c r="O162" s="86">
        <f t="shared" si="119"/>
        <v>170.02849002848995</v>
      </c>
      <c r="P162" s="54">
        <f t="shared" si="114"/>
        <v>0</v>
      </c>
      <c r="Q162" s="88">
        <f t="shared" si="115"/>
        <v>-3.048433048433111</v>
      </c>
      <c r="R162" s="428">
        <f t="shared" si="120"/>
        <v>0.9823868312757198</v>
      </c>
      <c r="S162" s="468"/>
      <c r="T162" s="89">
        <v>0.20416666666666666</v>
      </c>
      <c r="U162" s="89">
        <v>0.26041666666666669</v>
      </c>
      <c r="V162" s="435">
        <v>7</v>
      </c>
      <c r="W162" s="90">
        <f t="shared" si="121"/>
        <v>81.000000000000028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8"/>
        <v>-39.629629629630472</v>
      </c>
      <c r="AG162" s="428">
        <f t="shared" si="69"/>
        <v>0.9823868312757198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2834.2999999999997</v>
      </c>
      <c r="H163" s="84">
        <f t="shared" si="116"/>
        <v>101552.96899999998</v>
      </c>
      <c r="I163" s="435"/>
      <c r="J163" s="87">
        <v>11</v>
      </c>
      <c r="K163" s="57">
        <v>2250</v>
      </c>
      <c r="L163" s="86">
        <f t="shared" si="117"/>
        <v>204.54545454545453</v>
      </c>
      <c r="M163" s="87">
        <v>11</v>
      </c>
      <c r="N163" s="57">
        <f t="shared" si="118"/>
        <v>2180.2307692307677</v>
      </c>
      <c r="O163" s="86">
        <f t="shared" si="119"/>
        <v>198.20279720279706</v>
      </c>
      <c r="P163" s="54">
        <f t="shared" si="114"/>
        <v>0</v>
      </c>
      <c r="Q163" s="88">
        <f t="shared" si="115"/>
        <v>-6.3426573426574748</v>
      </c>
      <c r="R163" s="428">
        <f t="shared" si="120"/>
        <v>0.9689914529914524</v>
      </c>
      <c r="S163" s="468"/>
      <c r="T163" s="89">
        <v>0.27569444444444446</v>
      </c>
      <c r="U163" s="89">
        <v>0.32986111111111116</v>
      </c>
      <c r="V163" s="435">
        <v>22</v>
      </c>
      <c r="W163" s="90">
        <f t="shared" si="121"/>
        <v>78.000000000000043</v>
      </c>
      <c r="X163" s="96">
        <v>0.26527777777777778</v>
      </c>
      <c r="Y163" s="96">
        <v>0.27499999999999997</v>
      </c>
      <c r="Z163" s="54">
        <v>1</v>
      </c>
      <c r="AA163" s="54"/>
      <c r="AB163" s="447"/>
      <c r="AC163" s="447"/>
      <c r="AD163" s="435"/>
      <c r="AE163" s="435"/>
      <c r="AF163" s="54">
        <f t="shared" si="68"/>
        <v>-69.769230769232308</v>
      </c>
      <c r="AG163" s="428">
        <f t="shared" si="69"/>
        <v>0.96899145299145228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2574</v>
      </c>
      <c r="H164" s="84">
        <f t="shared" si="116"/>
        <v>88108.01999999999</v>
      </c>
      <c r="I164" s="435"/>
      <c r="J164" s="87">
        <v>13</v>
      </c>
      <c r="K164" s="57">
        <v>2250</v>
      </c>
      <c r="L164" s="86">
        <f>K164/J164</f>
        <v>173.07692307692307</v>
      </c>
      <c r="M164" s="87">
        <v>13</v>
      </c>
      <c r="N164" s="57">
        <f t="shared" si="118"/>
        <v>2175.211267605634</v>
      </c>
      <c r="O164" s="86">
        <f t="shared" si="119"/>
        <v>167.32394366197184</v>
      </c>
      <c r="P164" s="54">
        <f>M164-J164</f>
        <v>0</v>
      </c>
      <c r="Q164" s="88">
        <f>O164-L164</f>
        <v>-5.752979414951227</v>
      </c>
      <c r="R164" s="428">
        <f>O164/L164</f>
        <v>0.96676056338028182</v>
      </c>
      <c r="S164" s="468"/>
      <c r="T164" s="89">
        <v>0.33472222222222225</v>
      </c>
      <c r="U164" s="89">
        <v>0.3840277777777778</v>
      </c>
      <c r="V164" s="435">
        <v>7</v>
      </c>
      <c r="W164" s="90">
        <f t="shared" si="121"/>
        <v>70.999999999999986</v>
      </c>
      <c r="X164" s="96"/>
      <c r="Y164" s="96"/>
      <c r="Z164" s="54">
        <v>1</v>
      </c>
      <c r="AA164" s="54"/>
      <c r="AB164" s="447"/>
      <c r="AC164" s="447"/>
      <c r="AD164" s="435"/>
      <c r="AE164" s="435"/>
      <c r="AF164" s="54">
        <f>N164-K164</f>
        <v>-74.788732394365979</v>
      </c>
      <c r="AG164" s="428">
        <f>N164/K164</f>
        <v>0.96676056338028182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1560.5</v>
      </c>
      <c r="H165" s="84">
        <f t="shared" si="116"/>
        <v>56817.804999999993</v>
      </c>
      <c r="I165" s="435"/>
      <c r="J165" s="87">
        <v>10</v>
      </c>
      <c r="K165" s="57">
        <v>2769</v>
      </c>
      <c r="L165" s="86">
        <f>K165/J165</f>
        <v>276.89999999999998</v>
      </c>
      <c r="M165" s="87">
        <v>10</v>
      </c>
      <c r="N165" s="57">
        <f t="shared" si="118"/>
        <v>2340.7499999999991</v>
      </c>
      <c r="O165" s="86">
        <f t="shared" si="119"/>
        <v>234.0749999999999</v>
      </c>
      <c r="P165" s="54">
        <f t="shared" ref="P165" si="122">M165-J165</f>
        <v>0</v>
      </c>
      <c r="Q165" s="88">
        <f t="shared" ref="Q165" si="123">O165-L165</f>
        <v>-42.825000000000074</v>
      </c>
      <c r="R165" s="428">
        <f t="shared" ref="R165" si="124">O165/L165</f>
        <v>0.84534127843986973</v>
      </c>
      <c r="S165" s="468"/>
      <c r="T165" s="89">
        <v>0.38958333333333334</v>
      </c>
      <c r="U165" s="89">
        <v>0.41736111111111113</v>
      </c>
      <c r="V165" s="435">
        <v>8</v>
      </c>
      <c r="W165" s="90">
        <f t="shared" si="121"/>
        <v>40.000000000000014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-428.25000000000091</v>
      </c>
      <c r="AG165" s="428">
        <f>N165/K165</f>
        <v>0.84534127843986961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4681.5</v>
      </c>
      <c r="H166" s="84">
        <f t="shared" si="116"/>
        <v>170453.41499999998</v>
      </c>
      <c r="I166" s="435"/>
      <c r="J166" s="87">
        <v>10</v>
      </c>
      <c r="K166" s="57">
        <v>2769</v>
      </c>
      <c r="L166" s="86">
        <f t="shared" ref="L166" si="125">K166/J166</f>
        <v>276.89999999999998</v>
      </c>
      <c r="M166" s="87">
        <v>10</v>
      </c>
      <c r="N166" s="57">
        <f t="shared" si="118"/>
        <v>2380.4237288135596</v>
      </c>
      <c r="O166" s="86">
        <f t="shared" si="119"/>
        <v>238.04237288135596</v>
      </c>
      <c r="P166" s="54">
        <f>M166-J166</f>
        <v>0</v>
      </c>
      <c r="Q166" s="88">
        <f>O166-L166</f>
        <v>-38.857627118644018</v>
      </c>
      <c r="R166" s="428">
        <f>O166/L166</f>
        <v>0.85966909671851199</v>
      </c>
      <c r="S166" s="468"/>
      <c r="T166" s="89">
        <v>0.45763888888888887</v>
      </c>
      <c r="U166" s="89">
        <v>0.5395833333333333</v>
      </c>
      <c r="V166" s="435">
        <v>5</v>
      </c>
      <c r="W166" s="90">
        <f t="shared" si="121"/>
        <v>117.99999999999999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-388.57627118644041</v>
      </c>
      <c r="AG166" s="428">
        <f>N166/K166</f>
        <v>0.85966909671851199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16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21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8"/>
        <v>0</v>
      </c>
      <c r="AG167" s="428" t="e">
        <f t="shared" si="69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16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21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8"/>
        <v>0</v>
      </c>
      <c r="AG168" s="428" t="e">
        <f t="shared" si="69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16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21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8"/>
        <v>0</v>
      </c>
      <c r="AG169" s="428" t="e">
        <f t="shared" si="69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16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21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8"/>
        <v>0</v>
      </c>
      <c r="AG170" s="428" t="e">
        <f t="shared" si="69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108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21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108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21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11.5</v>
      </c>
      <c r="K173" s="101">
        <v>2401</v>
      </c>
      <c r="L173" s="104">
        <f t="shared" ref="L173:O173" si="126">AVERAGE(L161:L172)</f>
        <v>213.49988344988344</v>
      </c>
      <c r="M173" s="101">
        <f t="shared" si="126"/>
        <v>11.5</v>
      </c>
      <c r="N173" s="101">
        <f t="shared" si="126"/>
        <v>2223.2920155778561</v>
      </c>
      <c r="O173" s="104">
        <f t="shared" si="126"/>
        <v>196.45607226030813</v>
      </c>
      <c r="P173" s="54">
        <f>M173-J173</f>
        <v>0</v>
      </c>
      <c r="Q173" s="88">
        <f>O173-L173</f>
        <v>-17.043811189575308</v>
      </c>
      <c r="R173" s="105">
        <f>O173/L173</f>
        <v>0.92016945904527325</v>
      </c>
      <c r="S173" s="468"/>
      <c r="T173" s="89"/>
      <c r="U173" s="89"/>
      <c r="V173" s="57"/>
      <c r="W173" s="57"/>
      <c r="X173" s="86"/>
      <c r="Y173" s="86"/>
      <c r="Z173" s="106">
        <f>SUM(Z161:Z172)</f>
        <v>2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8"/>
        <v>-177.70798442214391</v>
      </c>
      <c r="AG173" s="428">
        <f t="shared" si="69"/>
        <v>0.9259858457217226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 xr:uid="{00000000-0002-0000-35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374</v>
      </c>
      <c r="E3" s="583"/>
      <c r="F3" s="572" t="s">
        <v>3</v>
      </c>
      <c r="G3" s="533"/>
      <c r="H3" s="584">
        <v>262859.65000000002</v>
      </c>
      <c r="I3" s="585"/>
      <c r="J3" s="572" t="s">
        <v>4</v>
      </c>
      <c r="K3" s="533"/>
      <c r="L3" s="577">
        <v>8791375.0906191114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381.34053206387875</v>
      </c>
      <c r="G6" s="574"/>
      <c r="H6" s="552">
        <f>AVERAGE(D13:P13,Q13)</f>
        <v>144.24940752895239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7</v>
      </c>
      <c r="Q6" s="541">
        <v>5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330.41729574543558</v>
      </c>
      <c r="G7" s="545"/>
      <c r="H7" s="546">
        <f>AVERAGE(D14:P14,Q14)</f>
        <v>131.16301507664153</v>
      </c>
      <c r="I7" s="547"/>
      <c r="J7" s="546">
        <f>AVERAGE(D31:E31,G31:H31)</f>
        <v>689.73653004323842</v>
      </c>
      <c r="K7" s="547"/>
      <c r="L7" s="548">
        <f>AVERAGE(K31:M31)</f>
        <v>781.17829313607092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0.90292748522138722</v>
      </c>
      <c r="G8" s="551"/>
      <c r="H8" s="550">
        <f>AVERAGE(D15:O15,P15:Q15)</f>
        <v>0.90129482721690779</v>
      </c>
      <c r="I8" s="551"/>
      <c r="J8" s="550">
        <f>AVERAGE(D32:E32,G32:H32)</f>
        <v>0.93485549120637912</v>
      </c>
      <c r="K8" s="551"/>
      <c r="L8" s="550">
        <f>AVERAGE(K32:M32)</f>
        <v>0.86797588126230096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86.973619711042303</v>
      </c>
      <c r="J13" s="19">
        <v>94.238409442724446</v>
      </c>
      <c r="K13" s="19">
        <v>80.826232247284878</v>
      </c>
      <c r="L13" s="19">
        <v>80.065946115288213</v>
      </c>
      <c r="M13" s="19">
        <v>81.830154088926022</v>
      </c>
      <c r="N13" s="19">
        <v>87.31045329315937</v>
      </c>
      <c r="O13" s="19">
        <v>226.9047619047619</v>
      </c>
      <c r="P13" s="19">
        <v>212.2206793206793</v>
      </c>
      <c r="Q13" s="21">
        <v>150</v>
      </c>
    </row>
    <row r="14" spans="2:17" ht="39.950000000000003" customHeight="1">
      <c r="B14" s="525"/>
      <c r="C14" s="14" t="s">
        <v>42</v>
      </c>
      <c r="D14" s="19">
        <v>126.92598606462582</v>
      </c>
      <c r="E14" s="19">
        <v>97.239430894418234</v>
      </c>
      <c r="F14" s="19">
        <v>105.8320244717369</v>
      </c>
      <c r="G14" s="19">
        <v>286.67719302363327</v>
      </c>
      <c r="H14" s="19">
        <v>222.77641287604402</v>
      </c>
      <c r="I14" s="19">
        <v>76.296494819536505</v>
      </c>
      <c r="J14" s="19">
        <v>82.685531211325312</v>
      </c>
      <c r="K14" s="19">
        <v>70.151543799458651</v>
      </c>
      <c r="L14" s="19">
        <v>71.659223653660845</v>
      </c>
      <c r="M14" s="19">
        <v>73.513856354149695</v>
      </c>
      <c r="N14" s="19">
        <v>78.636216510551847</v>
      </c>
      <c r="O14" s="19">
        <v>200.25197412298195</v>
      </c>
      <c r="P14" s="19">
        <v>197.11324634778151</v>
      </c>
      <c r="Q14" s="9">
        <v>146.52307692307681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0.90012994623810427</v>
      </c>
      <c r="E15" s="10">
        <f t="shared" si="0"/>
        <v>0.85244783191655416</v>
      </c>
      <c r="F15" s="10">
        <f t="shared" si="0"/>
        <v>0.87442657380232791</v>
      </c>
      <c r="G15" s="10">
        <f t="shared" si="0"/>
        <v>0.91170575905747919</v>
      </c>
      <c r="H15" s="10">
        <f t="shared" si="0"/>
        <v>0.97464680633269252</v>
      </c>
      <c r="I15" s="10">
        <f t="shared" si="0"/>
        <v>0.87723720218867451</v>
      </c>
      <c r="J15" s="10">
        <f t="shared" si="0"/>
        <v>0.87740796666967669</v>
      </c>
      <c r="K15" s="10">
        <f t="shared" si="0"/>
        <v>0.86793039646871806</v>
      </c>
      <c r="L15" s="10">
        <f t="shared" si="0"/>
        <v>0.89500252142749437</v>
      </c>
      <c r="M15" s="10">
        <f t="shared" si="0"/>
        <v>0.89837123212869807</v>
      </c>
      <c r="N15" s="10">
        <f t="shared" si="0"/>
        <v>0.90065065000312927</v>
      </c>
      <c r="O15" s="10">
        <f t="shared" si="0"/>
        <v>0.88253755647064447</v>
      </c>
      <c r="P15" s="362">
        <f t="shared" si="0"/>
        <v>0.9288126255120055</v>
      </c>
      <c r="Q15" s="11">
        <f t="shared" si="0"/>
        <v>0.97682051282051208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0.42708333333333331</v>
      </c>
    </row>
    <row r="17" spans="2:23" ht="22.9" customHeight="1">
      <c r="B17" s="528"/>
      <c r="C17" s="360" t="s">
        <v>46</v>
      </c>
      <c r="D17" s="12">
        <v>0.63819444444444451</v>
      </c>
      <c r="E17" s="12">
        <v>0.55763888888888891</v>
      </c>
      <c r="F17" s="12">
        <v>0.57222222222222219</v>
      </c>
      <c r="G17" s="12">
        <v>0.75902777777777763</v>
      </c>
      <c r="H17" s="12">
        <v>0.68402777777777768</v>
      </c>
      <c r="I17" s="12">
        <v>0.64236111111111105</v>
      </c>
      <c r="J17" s="12">
        <v>0.75763888888888897</v>
      </c>
      <c r="K17" s="12">
        <v>0.74791666666666656</v>
      </c>
      <c r="L17" s="12">
        <v>0.97986111111111107</v>
      </c>
      <c r="M17" s="12">
        <v>1.0166666666666666</v>
      </c>
      <c r="N17" s="12">
        <v>0.9506944444444444</v>
      </c>
      <c r="O17" s="22">
        <v>0.80208333333333337</v>
      </c>
      <c r="P17" s="12">
        <v>0.65277777777777768</v>
      </c>
      <c r="Q17" s="363">
        <v>0.55208333333333337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>
        <v>1</v>
      </c>
      <c r="F20" s="365">
        <v>1</v>
      </c>
      <c r="G20" s="365" t="s">
        <v>49</v>
      </c>
      <c r="H20" s="365" t="s">
        <v>49</v>
      </c>
      <c r="I20" s="365">
        <v>1</v>
      </c>
      <c r="J20" s="365">
        <v>1</v>
      </c>
      <c r="K20" s="365">
        <v>1</v>
      </c>
      <c r="L20" s="365">
        <v>1</v>
      </c>
      <c r="M20" s="365">
        <v>1</v>
      </c>
      <c r="N20" s="365" t="s">
        <v>49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 t="s">
        <v>49</v>
      </c>
      <c r="G21" s="365">
        <v>1</v>
      </c>
      <c r="H21" s="365" t="s">
        <v>49</v>
      </c>
      <c r="I21" s="365">
        <v>1</v>
      </c>
      <c r="J21" s="365" t="s">
        <v>49</v>
      </c>
      <c r="K21" s="365" t="s">
        <v>49</v>
      </c>
      <c r="L21" s="365" t="s">
        <v>49</v>
      </c>
      <c r="M21" s="365" t="s">
        <v>49</v>
      </c>
      <c r="N21" s="365">
        <v>1</v>
      </c>
      <c r="O21" s="365">
        <v>1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18.333333333333332</v>
      </c>
      <c r="E22" s="367">
        <v>17</v>
      </c>
      <c r="F22" s="367">
        <v>17.428571428571427</v>
      </c>
      <c r="G22" s="367">
        <v>6.125</v>
      </c>
      <c r="H22" s="367">
        <v>6.6</v>
      </c>
      <c r="I22" s="367">
        <v>17.75</v>
      </c>
      <c r="J22" s="367">
        <v>17.666666666666668</v>
      </c>
      <c r="K22" s="367">
        <v>17.857142857142858</v>
      </c>
      <c r="L22" s="367">
        <v>18</v>
      </c>
      <c r="M22" s="367">
        <v>18.555555555555557</v>
      </c>
      <c r="N22" s="367">
        <v>17.25</v>
      </c>
      <c r="O22" s="367">
        <v>9.7142857142857135</v>
      </c>
      <c r="P22" s="367">
        <v>11.428571428571429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172.27559205500378</v>
      </c>
      <c r="E31" s="8">
        <v>814.50000000000011</v>
      </c>
      <c r="F31" s="8">
        <v>0</v>
      </c>
      <c r="G31" s="8">
        <v>863.35587610329731</v>
      </c>
      <c r="H31" s="376">
        <v>908.81465201465221</v>
      </c>
      <c r="I31" s="375">
        <v>0</v>
      </c>
      <c r="J31" s="8">
        <v>0</v>
      </c>
      <c r="K31" s="8">
        <v>657.61904761904577</v>
      </c>
      <c r="L31" s="8">
        <v>802.58181817878153</v>
      </c>
      <c r="M31" s="376">
        <v>883.33401361038545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0.78307087297728994</v>
      </c>
      <c r="E32" s="10">
        <f t="shared" si="1"/>
        <v>0.98727272727272741</v>
      </c>
      <c r="F32" s="10">
        <f t="shared" si="1"/>
        <v>0</v>
      </c>
      <c r="G32" s="10">
        <f t="shared" si="1"/>
        <v>0.9592843067814415</v>
      </c>
      <c r="H32" s="10">
        <f t="shared" si="1"/>
        <v>1.0097940577940581</v>
      </c>
      <c r="I32" s="375">
        <f t="shared" si="1"/>
        <v>0</v>
      </c>
      <c r="J32" s="10">
        <f t="shared" si="1"/>
        <v>0</v>
      </c>
      <c r="K32" s="10">
        <f t="shared" si="1"/>
        <v>0.73068783068782861</v>
      </c>
      <c r="L32" s="10">
        <f t="shared" si="1"/>
        <v>0.89175757575420167</v>
      </c>
      <c r="M32" s="11">
        <f t="shared" si="1"/>
        <v>0.98148223734487272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2744.999999999955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0.38541666666666669</v>
      </c>
      <c r="E34" s="12">
        <v>0.36388888888888887</v>
      </c>
      <c r="F34" s="12">
        <v>0</v>
      </c>
      <c r="G34" s="12">
        <v>1039.9999999999943</v>
      </c>
      <c r="H34" s="363">
        <v>0.52083333333333337</v>
      </c>
      <c r="I34" s="23">
        <v>0</v>
      </c>
      <c r="J34" s="12">
        <v>0</v>
      </c>
      <c r="K34" s="12">
        <v>0.8125</v>
      </c>
      <c r="L34" s="12">
        <v>46223.076388888891</v>
      </c>
      <c r="M34" s="13">
        <v>46223.017361111109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36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theme="8" tint="0.79998168889431442"/>
    <pageSetUpPr fitToPage="1"/>
  </sheetPr>
  <dimension ref="A1:R126"/>
  <sheetViews>
    <sheetView zoomScale="70" zoomScaleNormal="70" workbookViewId="0">
      <selection activeCell="G11" sqref="G11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80305</v>
      </c>
      <c r="F1" s="278" t="s">
        <v>4</v>
      </c>
      <c r="G1" s="279">
        <f>SUM(H5:H124)</f>
        <v>1521705.5907792205</v>
      </c>
      <c r="H1" s="280" t="s">
        <v>80</v>
      </c>
      <c r="I1" s="281">
        <f>+J16+J64+J24+J38+J51+J81+J100+J91+J57+J124+J111</f>
        <v>43.107142857142854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375</v>
      </c>
      <c r="B2" s="634"/>
      <c r="C2" s="283"/>
      <c r="D2" s="409" t="s">
        <v>84</v>
      </c>
      <c r="E2" s="284">
        <f>AVERAGE(L16,L24,L38,L51,L100,L111,L91)</f>
        <v>518.69990695518152</v>
      </c>
      <c r="F2" s="285" t="s">
        <v>85</v>
      </c>
      <c r="G2" s="286">
        <f>G1/E1</f>
        <v>18.949076530467845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833</v>
      </c>
      <c r="H5" s="291">
        <f>F5*G5</f>
        <v>21358.12</v>
      </c>
      <c r="I5" s="412"/>
      <c r="J5" s="292">
        <v>10</v>
      </c>
      <c r="K5" s="293">
        <f t="shared" ref="K5:K7" si="0">G5/P5*60</f>
        <v>1427.9999999999986</v>
      </c>
      <c r="L5" s="294">
        <f t="shared" ref="L5:L7" si="1">K5/J5</f>
        <v>142.79999999999987</v>
      </c>
      <c r="M5" s="295">
        <v>0.42708333333333331</v>
      </c>
      <c r="N5" s="295">
        <v>0.4513888888888889</v>
      </c>
      <c r="O5" s="289">
        <v>5</v>
      </c>
      <c r="P5" s="415">
        <f t="shared" ref="P5:P7" si="2">(N5-M5)*24*60</f>
        <v>35.000000000000036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2100</v>
      </c>
      <c r="H6" s="291">
        <f t="shared" ref="H6:H15" si="3">F6*G6</f>
        <v>62685</v>
      </c>
      <c r="I6" s="412"/>
      <c r="J6" s="292">
        <v>12</v>
      </c>
      <c r="K6" s="293">
        <f t="shared" si="0"/>
        <v>1800.0000000000005</v>
      </c>
      <c r="L6" s="294">
        <f t="shared" si="1"/>
        <v>150.00000000000003</v>
      </c>
      <c r="M6" s="295">
        <v>0.4548611111111111</v>
      </c>
      <c r="N6" s="295">
        <v>0.50347222222222221</v>
      </c>
      <c r="O6" s="289">
        <v>5</v>
      </c>
      <c r="P6" s="415">
        <f t="shared" si="2"/>
        <v>69.999999999999986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1908</v>
      </c>
      <c r="H7" s="291">
        <f t="shared" si="3"/>
        <v>56324.159999999996</v>
      </c>
      <c r="I7" s="412"/>
      <c r="J7" s="292">
        <v>12</v>
      </c>
      <c r="K7" s="293">
        <f t="shared" si="0"/>
        <v>1761.230769230767</v>
      </c>
      <c r="L7" s="294">
        <f t="shared" si="1"/>
        <v>146.76923076923057</v>
      </c>
      <c r="M7" s="295">
        <v>0.50694444444444442</v>
      </c>
      <c r="N7" s="295">
        <v>0.55208333333333337</v>
      </c>
      <c r="O7" s="289">
        <v>5</v>
      </c>
      <c r="P7" s="415">
        <f t="shared" si="2"/>
        <v>65.000000000000085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1663.076923076922</v>
      </c>
      <c r="L16" s="303">
        <f>AVERAGE(L5:L15)</f>
        <v>146.52307692307681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2100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1575.0000000000009</v>
      </c>
      <c r="L17" s="294">
        <f>K17/J17</f>
        <v>175.00000000000011</v>
      </c>
      <c r="M17" s="295">
        <v>0.17361111111111113</v>
      </c>
      <c r="N17" s="295">
        <v>0.22916666666666666</v>
      </c>
      <c r="O17" s="289">
        <v>10</v>
      </c>
      <c r="P17" s="415">
        <f>(N17-M17)*24*60</f>
        <v>79.999999999999957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1905</v>
      </c>
      <c r="H18" s="291">
        <f t="shared" si="4"/>
        <v>0</v>
      </c>
      <c r="I18" s="412"/>
      <c r="J18" s="292">
        <v>9</v>
      </c>
      <c r="K18" s="293">
        <f t="shared" si="5"/>
        <v>1632.8571428571422</v>
      </c>
      <c r="L18" s="294">
        <f t="shared" ref="L18:L20" si="6">K18/J18</f>
        <v>181.42857142857136</v>
      </c>
      <c r="M18" s="295">
        <v>0.23263888888888887</v>
      </c>
      <c r="N18" s="295">
        <v>0.28125</v>
      </c>
      <c r="O18" s="289">
        <v>5</v>
      </c>
      <c r="P18" s="415">
        <f t="shared" ref="P18:P20" si="7">(N18-M18)*24*60</f>
        <v>70.000000000000028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1811</v>
      </c>
      <c r="H19" s="291">
        <f t="shared" si="4"/>
        <v>35549.93</v>
      </c>
      <c r="I19" s="412"/>
      <c r="J19" s="292">
        <v>15</v>
      </c>
      <c r="K19" s="293">
        <f t="shared" si="5"/>
        <v>1975.6363636363621</v>
      </c>
      <c r="L19" s="294">
        <f t="shared" si="6"/>
        <v>131.7090909090908</v>
      </c>
      <c r="M19" s="295">
        <v>0.28472222222222221</v>
      </c>
      <c r="N19" s="295">
        <v>0.32291666666666669</v>
      </c>
      <c r="O19" s="289">
        <v>5</v>
      </c>
      <c r="P19" s="415">
        <f t="shared" si="7"/>
        <v>55.000000000000043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2847</v>
      </c>
      <c r="H20" s="291">
        <f t="shared" si="4"/>
        <v>103773.15000000001</v>
      </c>
      <c r="I20" s="412"/>
      <c r="J20" s="292">
        <v>10</v>
      </c>
      <c r="K20" s="293">
        <f t="shared" si="5"/>
        <v>2009.6470588235288</v>
      </c>
      <c r="L20" s="294">
        <f t="shared" si="6"/>
        <v>200.96470588235289</v>
      </c>
      <c r="M20" s="295">
        <v>0.3263888888888889</v>
      </c>
      <c r="N20" s="295">
        <v>0.38541666666666669</v>
      </c>
      <c r="O20" s="289">
        <v>5</v>
      </c>
      <c r="P20" s="415">
        <f t="shared" si="7"/>
        <v>85.000000000000014</v>
      </c>
      <c r="Q20" s="296">
        <v>0.38541666666666669</v>
      </c>
      <c r="R20" s="296">
        <v>0.42708333333333331</v>
      </c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1798.2851413292585</v>
      </c>
      <c r="L24" s="303">
        <f>AVERAGE(L17:L23)</f>
        <v>172.27559205500378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1485</v>
      </c>
      <c r="H25" s="291">
        <f t="shared" ref="H25:H37" si="8">F25*G25</f>
        <v>27517.050000000003</v>
      </c>
      <c r="I25" s="412"/>
      <c r="J25" s="292">
        <v>3</v>
      </c>
      <c r="K25" s="293">
        <f t="shared" ref="K25:K28" si="9">G25/P25*60</f>
        <v>2784.3749999999964</v>
      </c>
      <c r="L25" s="294">
        <f t="shared" ref="L25:L28" si="10">K25/J25</f>
        <v>928.12499999999875</v>
      </c>
      <c r="M25" s="295">
        <v>0.18055555555555555</v>
      </c>
      <c r="N25" s="295">
        <v>0.20277777777777781</v>
      </c>
      <c r="O25" s="289">
        <v>20</v>
      </c>
      <c r="P25" s="415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662</v>
      </c>
      <c r="H26" s="291">
        <f t="shared" si="8"/>
        <v>9949.8599999999988</v>
      </c>
      <c r="I26" s="412"/>
      <c r="J26" s="292">
        <v>4</v>
      </c>
      <c r="K26" s="293">
        <f t="shared" si="9"/>
        <v>2648.0000000000095</v>
      </c>
      <c r="L26" s="294">
        <f t="shared" si="10"/>
        <v>662.00000000000239</v>
      </c>
      <c r="M26" s="295">
        <v>0.26180555555555557</v>
      </c>
      <c r="N26" s="295">
        <v>0.2722222222222222</v>
      </c>
      <c r="O26" s="289">
        <v>25</v>
      </c>
      <c r="P26" s="415">
        <f>(N26-M26)*24*60</f>
        <v>14.999999999999947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2759</v>
      </c>
      <c r="H27" s="291">
        <f t="shared" si="8"/>
        <v>50158.62</v>
      </c>
      <c r="I27" s="412"/>
      <c r="J27" s="292">
        <v>4</v>
      </c>
      <c r="K27" s="293">
        <f t="shared" si="9"/>
        <v>2759.0000000000027</v>
      </c>
      <c r="L27" s="294">
        <f t="shared" si="10"/>
        <v>689.75000000000068</v>
      </c>
      <c r="M27" s="295">
        <v>0.28611111111111115</v>
      </c>
      <c r="N27" s="295">
        <v>0.32777777777777778</v>
      </c>
      <c r="O27" s="289">
        <v>20</v>
      </c>
      <c r="P27" s="415">
        <f t="shared" ref="P27:P28" si="11">(N27-M27)*24*60</f>
        <v>59.999999999999943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1565</v>
      </c>
      <c r="H28" s="291">
        <f t="shared" si="8"/>
        <v>39015.449999999997</v>
      </c>
      <c r="I28" s="412"/>
      <c r="J28" s="292">
        <v>3</v>
      </c>
      <c r="K28" s="293">
        <f t="shared" si="9"/>
        <v>2934.3749999999964</v>
      </c>
      <c r="L28" s="294">
        <f t="shared" si="10"/>
        <v>978.12499999999875</v>
      </c>
      <c r="M28" s="295">
        <v>0.34166666666666662</v>
      </c>
      <c r="N28" s="295">
        <v>0.36388888888888887</v>
      </c>
      <c r="O28" s="289">
        <v>20</v>
      </c>
      <c r="P28" s="415">
        <f t="shared" si="11"/>
        <v>32.000000000000043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2781.4375000000009</v>
      </c>
      <c r="L38" s="303">
        <f>AVERAGE(L25:L37)</f>
        <v>814.50000000000011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867</v>
      </c>
      <c r="H52" s="291">
        <f>F52*G52</f>
        <v>15762.06</v>
      </c>
      <c r="I52" s="412"/>
      <c r="J52" s="292">
        <v>3</v>
      </c>
      <c r="K52" s="293">
        <f>G52/P52*60</f>
        <v>3059.9999999999823</v>
      </c>
      <c r="L52" s="294">
        <f>K52/J52</f>
        <v>1019.9999999999941</v>
      </c>
      <c r="M52" s="295">
        <v>0.30555555555555552</v>
      </c>
      <c r="N52" s="295">
        <v>0.31736111111111115</v>
      </c>
      <c r="O52" s="293">
        <v>20</v>
      </c>
      <c r="P52" s="415">
        <f>(N52-M52)*24*60</f>
        <v>17.000000000000099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431</v>
      </c>
      <c r="H53" s="291">
        <f t="shared" ref="H53:H116" si="13">F53*G53</f>
        <v>10787.93</v>
      </c>
      <c r="I53" s="412"/>
      <c r="J53" s="292">
        <v>4</v>
      </c>
      <c r="K53" s="293">
        <f t="shared" ref="K53:K58" si="14">G53/P53*60</f>
        <v>3232.4999999999791</v>
      </c>
      <c r="L53" s="294">
        <f t="shared" ref="L53:L58" si="15">K53/J53</f>
        <v>808.12499999999477</v>
      </c>
      <c r="M53" s="295">
        <v>0.33124999999999999</v>
      </c>
      <c r="N53" s="295">
        <v>0.33680555555555558</v>
      </c>
      <c r="O53" s="293">
        <v>20</v>
      </c>
      <c r="P53" s="415">
        <f t="shared" ref="P53:P58" si="16">(N53-M53)*24*60</f>
        <v>8.0000000000000515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627</v>
      </c>
      <c r="H54" s="291">
        <f t="shared" si="13"/>
        <v>15562.14</v>
      </c>
      <c r="I54" s="412"/>
      <c r="J54" s="292">
        <v>4</v>
      </c>
      <c r="K54" s="293">
        <f t="shared" si="14"/>
        <v>3134.99999999999</v>
      </c>
      <c r="L54" s="294">
        <f t="shared" si="15"/>
        <v>783.7499999999975</v>
      </c>
      <c r="M54" s="295">
        <v>0.35069444444444442</v>
      </c>
      <c r="N54" s="295">
        <v>0.35902777777777778</v>
      </c>
      <c r="O54" s="293">
        <v>20</v>
      </c>
      <c r="P54" s="415">
        <f t="shared" si="16"/>
        <v>12.000000000000037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366</v>
      </c>
      <c r="H55" s="291">
        <f t="shared" si="13"/>
        <v>8681.52</v>
      </c>
      <c r="I55" s="412"/>
      <c r="J55" s="292">
        <v>4</v>
      </c>
      <c r="K55" s="293">
        <f t="shared" si="14"/>
        <v>2744.999999999955</v>
      </c>
      <c r="L55" s="294">
        <f t="shared" si="15"/>
        <v>686.24999999998875</v>
      </c>
      <c r="M55" s="295">
        <v>0.37291666666666662</v>
      </c>
      <c r="N55" s="295">
        <v>0.37847222222222227</v>
      </c>
      <c r="O55" s="293">
        <v>20</v>
      </c>
      <c r="P55" s="415">
        <f t="shared" si="16"/>
        <v>8.0000000000001315</v>
      </c>
      <c r="Q55" s="296">
        <v>0.37847222222222227</v>
      </c>
      <c r="R55" s="296">
        <v>0.4201388888888889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997</v>
      </c>
      <c r="H56" s="291">
        <f t="shared" si="13"/>
        <v>29910</v>
      </c>
      <c r="I56" s="412"/>
      <c r="J56" s="292">
        <v>4</v>
      </c>
      <c r="K56" s="293">
        <f t="shared" si="14"/>
        <v>3148.4210526315769</v>
      </c>
      <c r="L56" s="294">
        <f t="shared" si="15"/>
        <v>787.10526315789423</v>
      </c>
      <c r="M56" s="295">
        <v>0.4375</v>
      </c>
      <c r="N56" s="295">
        <v>0.45069444444444445</v>
      </c>
      <c r="O56" s="293">
        <v>25</v>
      </c>
      <c r="P56" s="415">
        <f t="shared" si="16"/>
        <v>19.000000000000014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1056</v>
      </c>
      <c r="H57" s="291">
        <f t="shared" si="13"/>
        <v>21880.32</v>
      </c>
      <c r="I57" s="412"/>
      <c r="J57" s="292">
        <v>3</v>
      </c>
      <c r="K57" s="293">
        <f t="shared" si="14"/>
        <v>2754.782608695652</v>
      </c>
      <c r="L57" s="294">
        <f t="shared" si="15"/>
        <v>918.26086956521738</v>
      </c>
      <c r="M57" s="295">
        <v>0.46249999999999997</v>
      </c>
      <c r="N57" s="295">
        <v>0.47847222222222219</v>
      </c>
      <c r="O57" s="293">
        <v>20</v>
      </c>
      <c r="P57" s="415">
        <f t="shared" si="16"/>
        <v>23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1404</v>
      </c>
      <c r="H58" s="291">
        <f t="shared" si="13"/>
        <v>23966.28</v>
      </c>
      <c r="I58" s="412"/>
      <c r="J58" s="292">
        <v>3</v>
      </c>
      <c r="K58" s="293">
        <f t="shared" si="14"/>
        <v>3119.9999999999832</v>
      </c>
      <c r="L58" s="294">
        <f t="shared" si="15"/>
        <v>1039.9999999999943</v>
      </c>
      <c r="M58" s="295">
        <v>0.49236111111111108</v>
      </c>
      <c r="N58" s="295">
        <v>0.51111111111111118</v>
      </c>
      <c r="O58" s="293">
        <v>20</v>
      </c>
      <c r="P58" s="415">
        <f t="shared" si="16"/>
        <v>27.000000000000142</v>
      </c>
      <c r="Q58" s="296"/>
      <c r="R58" s="296"/>
    </row>
    <row r="59" spans="1:18" ht="15.6" customHeight="1">
      <c r="A59" s="608"/>
      <c r="B59" s="290">
        <v>0</v>
      </c>
      <c r="C59" s="411"/>
      <c r="D59" s="309"/>
      <c r="E59" s="311"/>
      <c r="F59" s="397" t="s">
        <v>109</v>
      </c>
      <c r="G59" s="297"/>
      <c r="H59" s="291">
        <f t="shared" si="13"/>
        <v>0</v>
      </c>
      <c r="I59" s="412"/>
      <c r="J59" s="292"/>
      <c r="K59" s="293"/>
      <c r="L59" s="294"/>
      <c r="M59" s="295"/>
      <c r="N59" s="295"/>
      <c r="O59" s="293"/>
      <c r="P59" s="415"/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3027.9576659038735</v>
      </c>
      <c r="L64" s="303">
        <f>AVERAGE(L52:L63)</f>
        <v>863.35587610329731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513</v>
      </c>
      <c r="H65" s="291">
        <f>F65*G65</f>
        <v>11430.572727272727</v>
      </c>
      <c r="I65" s="412"/>
      <c r="J65" s="292">
        <v>4</v>
      </c>
      <c r="K65" s="293">
        <f t="shared" ref="K65:K71" si="17">G65/P65*60</f>
        <v>3077.9999999999991</v>
      </c>
      <c r="L65" s="294">
        <f t="shared" ref="L65:L71" si="18">K65/J65</f>
        <v>769.49999999999977</v>
      </c>
      <c r="M65" s="295">
        <v>0.18055555555555555</v>
      </c>
      <c r="N65" s="295">
        <v>0.1875</v>
      </c>
      <c r="O65" s="293">
        <v>20</v>
      </c>
      <c r="P65" s="415">
        <f>(N65-M65)*24*60</f>
        <v>10.000000000000004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2771</v>
      </c>
      <c r="H66" s="291">
        <f t="shared" ref="H66:H74" si="19">F66*G66</f>
        <v>38877.129999999997</v>
      </c>
      <c r="I66" s="412"/>
      <c r="J66" s="292">
        <v>3</v>
      </c>
      <c r="K66" s="293">
        <f t="shared" si="17"/>
        <v>3197.3076923076892</v>
      </c>
      <c r="L66" s="294">
        <f t="shared" si="18"/>
        <v>1065.7692307692298</v>
      </c>
      <c r="M66" s="295">
        <v>0.20138888888888887</v>
      </c>
      <c r="N66" s="295">
        <v>0.23750000000000002</v>
      </c>
      <c r="O66" s="293">
        <v>20</v>
      </c>
      <c r="P66" s="415">
        <f t="shared" ref="P66:P71" si="20">(N66-M66)*24*60</f>
        <v>52.000000000000057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1378</v>
      </c>
      <c r="H67" s="291">
        <f t="shared" si="19"/>
        <v>25052.04</v>
      </c>
      <c r="I67" s="412"/>
      <c r="J67" s="292">
        <v>3</v>
      </c>
      <c r="K67" s="293">
        <f t="shared" si="17"/>
        <v>3180.0000000000018</v>
      </c>
      <c r="L67" s="294">
        <f t="shared" si="18"/>
        <v>1060.0000000000007</v>
      </c>
      <c r="M67" s="295">
        <v>0.25138888888888888</v>
      </c>
      <c r="N67" s="295">
        <v>0.26944444444444443</v>
      </c>
      <c r="O67" s="293">
        <v>20</v>
      </c>
      <c r="P67" s="415">
        <f t="shared" si="20"/>
        <v>25.999999999999986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1431</v>
      </c>
      <c r="H68" s="291">
        <f t="shared" si="19"/>
        <v>25601.890909090907</v>
      </c>
      <c r="I68" s="412"/>
      <c r="J68" s="292">
        <v>3</v>
      </c>
      <c r="K68" s="293">
        <f t="shared" si="17"/>
        <v>3180.0000000000018</v>
      </c>
      <c r="L68" s="294">
        <f t="shared" si="18"/>
        <v>1060.0000000000007</v>
      </c>
      <c r="M68" s="295">
        <v>0.28333333333333333</v>
      </c>
      <c r="N68" s="295">
        <v>0.30208333333333331</v>
      </c>
      <c r="O68" s="293">
        <v>20</v>
      </c>
      <c r="P68" s="415">
        <f t="shared" si="20"/>
        <v>26.999999999999986</v>
      </c>
      <c r="Q68" s="296">
        <v>0.30208333333333331</v>
      </c>
      <c r="R68" s="296">
        <v>0.34375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2627</v>
      </c>
      <c r="H69" s="291">
        <f t="shared" si="19"/>
        <v>43765.82</v>
      </c>
      <c r="I69" s="412"/>
      <c r="J69" s="292">
        <v>4</v>
      </c>
      <c r="K69" s="293">
        <f t="shared" si="17"/>
        <v>3152.400000000001</v>
      </c>
      <c r="L69" s="294">
        <f t="shared" si="18"/>
        <v>788.10000000000025</v>
      </c>
      <c r="M69" s="295">
        <v>0.3611111111111111</v>
      </c>
      <c r="N69" s="295">
        <v>0.39583333333333331</v>
      </c>
      <c r="O69" s="293">
        <v>25</v>
      </c>
      <c r="P69" s="415">
        <f t="shared" si="20"/>
        <v>49.999999999999986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2357</v>
      </c>
      <c r="H70" s="291">
        <f t="shared" si="19"/>
        <v>70710</v>
      </c>
      <c r="I70" s="412"/>
      <c r="J70" s="292">
        <v>4</v>
      </c>
      <c r="K70" s="293">
        <f t="shared" si="17"/>
        <v>2244.7619047619073</v>
      </c>
      <c r="L70" s="294">
        <f t="shared" si="18"/>
        <v>561.19047619047683</v>
      </c>
      <c r="M70" s="295">
        <v>0.40972222222222227</v>
      </c>
      <c r="N70" s="295">
        <v>0.45347222222222222</v>
      </c>
      <c r="O70" s="293">
        <v>20</v>
      </c>
      <c r="P70" s="415">
        <f t="shared" si="20"/>
        <v>62.999999999999936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4070</v>
      </c>
      <c r="H71" s="291">
        <f t="shared" si="19"/>
        <v>58142.85714285713</v>
      </c>
      <c r="I71" s="412"/>
      <c r="J71" s="292">
        <v>3</v>
      </c>
      <c r="K71" s="293">
        <f t="shared" si="17"/>
        <v>3171.4285714285697</v>
      </c>
      <c r="L71" s="294">
        <f t="shared" si="18"/>
        <v>1057.1428571428567</v>
      </c>
      <c r="M71" s="295">
        <v>0.46736111111111112</v>
      </c>
      <c r="N71" s="295">
        <v>0.52083333333333337</v>
      </c>
      <c r="O71" s="293">
        <v>20</v>
      </c>
      <c r="P71" s="415">
        <f t="shared" si="20"/>
        <v>77.000000000000043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3029.128309785453</v>
      </c>
      <c r="L75" s="303">
        <f>AVERAGE(L65:L74)</f>
        <v>908.81465201465221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1293</v>
      </c>
      <c r="H92" s="291">
        <f t="shared" ref="H92:H99" si="22">F92*G92</f>
        <v>31730.219999999998</v>
      </c>
      <c r="I92" s="412"/>
      <c r="J92" s="292">
        <v>3</v>
      </c>
      <c r="K92" s="293">
        <f>G92/P92*60</f>
        <v>2216.5714285714266</v>
      </c>
      <c r="L92" s="294">
        <f t="shared" ref="L92:L94" si="23">K92/J92</f>
        <v>738.85714285714221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640</v>
      </c>
      <c r="H93" s="291">
        <f t="shared" si="22"/>
        <v>14892.8</v>
      </c>
      <c r="I93" s="412"/>
      <c r="J93" s="292">
        <v>4</v>
      </c>
      <c r="K93" s="293">
        <f t="shared" ref="K93:K94" si="24">G93/P93*60</f>
        <v>2559.9999999999818</v>
      </c>
      <c r="L93" s="294">
        <f t="shared" si="23"/>
        <v>639.99999999999545</v>
      </c>
      <c r="M93" s="295">
        <v>0.76041666666666663</v>
      </c>
      <c r="N93" s="295">
        <v>0.77083333333333337</v>
      </c>
      <c r="O93" s="289">
        <v>20</v>
      </c>
      <c r="P93" s="415">
        <f>(N93-M93)*24*60</f>
        <v>15.000000000000107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1584</v>
      </c>
      <c r="H94" s="291">
        <f t="shared" si="22"/>
        <v>38538.719999999994</v>
      </c>
      <c r="I94" s="412"/>
      <c r="J94" s="292">
        <v>4</v>
      </c>
      <c r="K94" s="293">
        <f t="shared" si="24"/>
        <v>2375.9999999999991</v>
      </c>
      <c r="L94" s="294">
        <f t="shared" si="23"/>
        <v>593.99999999999977</v>
      </c>
      <c r="M94" s="295">
        <v>0.78472222222222221</v>
      </c>
      <c r="N94" s="295">
        <v>0.8125</v>
      </c>
      <c r="O94" s="289">
        <v>20</v>
      </c>
      <c r="P94" s="415">
        <f>(N94-M94)*24*60</f>
        <v>40.000000000000014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2384.1904761904693</v>
      </c>
      <c r="L100" s="303">
        <f>AVERAGE(L92:L99)</f>
        <v>657.61904761904577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792</v>
      </c>
      <c r="H101" s="291">
        <f t="shared" ref="H101:H110" si="25">F101*G101</f>
        <v>19823.760000000002</v>
      </c>
      <c r="I101" s="412"/>
      <c r="J101" s="292">
        <v>4</v>
      </c>
      <c r="K101" s="293">
        <f>G101/P101*60</f>
        <v>3168.0000000000114</v>
      </c>
      <c r="L101" s="294">
        <f t="shared" ref="L101:L107" si="26">K101/J101</f>
        <v>792.00000000000284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2988</v>
      </c>
      <c r="H102" s="291">
        <f t="shared" si="25"/>
        <v>85367.16</v>
      </c>
      <c r="I102" s="412"/>
      <c r="J102" s="292">
        <v>3</v>
      </c>
      <c r="K102" s="293">
        <f t="shared" ref="K102:K107" si="28">G102/P102*60</f>
        <v>2987.9999999999945</v>
      </c>
      <c r="L102" s="294">
        <f t="shared" si="26"/>
        <v>995.99999999999818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578</v>
      </c>
      <c r="H103" s="291">
        <f t="shared" si="25"/>
        <v>0</v>
      </c>
      <c r="I103" s="412"/>
      <c r="J103" s="292">
        <v>5</v>
      </c>
      <c r="K103" s="293">
        <f t="shared" si="28"/>
        <v>2312.0000000000082</v>
      </c>
      <c r="L103" s="294">
        <f t="shared" si="26"/>
        <v>462.40000000000163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698</v>
      </c>
      <c r="H104" s="291">
        <f t="shared" si="25"/>
        <v>0</v>
      </c>
      <c r="I104" s="412"/>
      <c r="J104" s="292">
        <v>5</v>
      </c>
      <c r="K104" s="293">
        <f t="shared" si="28"/>
        <v>2792.00000000001</v>
      </c>
      <c r="L104" s="294">
        <f t="shared" si="26"/>
        <v>558.40000000000202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>
        <v>0.83680555555555547</v>
      </c>
      <c r="R104" s="296">
        <v>0.87847222222222221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1476</v>
      </c>
      <c r="H105" s="291">
        <f t="shared" si="25"/>
        <v>36634.32</v>
      </c>
      <c r="I105" s="412"/>
      <c r="J105" s="292">
        <v>4</v>
      </c>
      <c r="K105" s="293">
        <f t="shared" si="28"/>
        <v>2951.9999999999945</v>
      </c>
      <c r="L105" s="294">
        <f t="shared" si="26"/>
        <v>737.99999999999864</v>
      </c>
      <c r="M105" s="295">
        <v>0.89236111111111116</v>
      </c>
      <c r="N105" s="295">
        <v>0.91319444444444453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1600</v>
      </c>
      <c r="H106" s="291">
        <f t="shared" si="25"/>
        <v>48000</v>
      </c>
      <c r="I106" s="412"/>
      <c r="J106" s="292">
        <v>3</v>
      </c>
      <c r="K106" s="293">
        <f t="shared" si="28"/>
        <v>3200.0000000000114</v>
      </c>
      <c r="L106" s="294">
        <f t="shared" si="26"/>
        <v>1066.6666666666704</v>
      </c>
      <c r="M106" s="295">
        <v>0.92708333333333337</v>
      </c>
      <c r="N106" s="295">
        <v>0.94791666666666663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8288</v>
      </c>
      <c r="H107" s="291">
        <f t="shared" si="25"/>
        <v>118399.99999999997</v>
      </c>
      <c r="I107" s="412"/>
      <c r="J107" s="292">
        <v>3</v>
      </c>
      <c r="K107" s="293">
        <f t="shared" si="28"/>
        <v>3013.81818175439</v>
      </c>
      <c r="L107" s="294">
        <f t="shared" si="26"/>
        <v>1004.6060605847966</v>
      </c>
      <c r="M107" s="295">
        <v>46222.961805555555</v>
      </c>
      <c r="N107" s="295">
        <v>46223.076388888891</v>
      </c>
      <c r="O107" s="289">
        <v>20</v>
      </c>
      <c r="P107" s="293">
        <f>(N107-M107)*24*60</f>
        <v>165.00000000349246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2917.9740259649179</v>
      </c>
      <c r="L111" s="303">
        <f>AVERAGE(L101:L110)</f>
        <v>802.58181817878153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1163</v>
      </c>
      <c r="H112" s="329">
        <f t="shared" si="13"/>
        <v>19422.099999999999</v>
      </c>
      <c r="I112" s="412"/>
      <c r="J112" s="292">
        <v>3</v>
      </c>
      <c r="K112" s="293">
        <f t="shared" ref="K112:K118" si="29">G112/P112*60</f>
        <v>2791.1999999999921</v>
      </c>
      <c r="L112" s="294">
        <f t="shared" ref="L112:L118" si="30">K112/J112</f>
        <v>930.39999999999736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1033</v>
      </c>
      <c r="H113" s="329">
        <f t="shared" si="13"/>
        <v>18779.939999999999</v>
      </c>
      <c r="I113" s="412"/>
      <c r="J113" s="292">
        <v>4</v>
      </c>
      <c r="K113" s="293">
        <f t="shared" si="29"/>
        <v>3098.9999999999864</v>
      </c>
      <c r="L113" s="294">
        <f t="shared" si="30"/>
        <v>774.74999999999659</v>
      </c>
      <c r="M113" s="295">
        <v>0.75347222222222221</v>
      </c>
      <c r="N113" s="295">
        <v>0.76736111111111116</v>
      </c>
      <c r="O113" s="289">
        <v>20</v>
      </c>
      <c r="P113" s="415">
        <f t="shared" si="31"/>
        <v>20.000000000000089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1144</v>
      </c>
      <c r="H114" s="329">
        <f t="shared" si="13"/>
        <v>20797.919999999998</v>
      </c>
      <c r="I114" s="412"/>
      <c r="J114" s="292">
        <v>3</v>
      </c>
      <c r="K114" s="293">
        <f t="shared" si="29"/>
        <v>2745.5999999999922</v>
      </c>
      <c r="L114" s="294">
        <f t="shared" si="30"/>
        <v>915.19999999999743</v>
      </c>
      <c r="M114" s="295">
        <v>0.78125</v>
      </c>
      <c r="N114" s="295">
        <v>0.79861111111111116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5367</v>
      </c>
      <c r="H115" s="329">
        <f t="shared" si="13"/>
        <v>89414.22</v>
      </c>
      <c r="I115" s="412"/>
      <c r="J115" s="292">
        <v>4</v>
      </c>
      <c r="K115" s="293">
        <f t="shared" si="29"/>
        <v>3066.8571428571445</v>
      </c>
      <c r="L115" s="294">
        <f t="shared" si="30"/>
        <v>766.71428571428612</v>
      </c>
      <c r="M115" s="295">
        <v>0.8125</v>
      </c>
      <c r="N115" s="295">
        <v>0.88541666666666663</v>
      </c>
      <c r="O115" s="289">
        <v>20</v>
      </c>
      <c r="P115" s="415">
        <f t="shared" si="31"/>
        <v>104.99999999999994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967</v>
      </c>
      <c r="H116" s="329">
        <f t="shared" si="13"/>
        <v>21546.518181818181</v>
      </c>
      <c r="I116" s="412"/>
      <c r="J116" s="292">
        <v>4</v>
      </c>
      <c r="K116" s="293">
        <f t="shared" si="29"/>
        <v>2900.9999999999636</v>
      </c>
      <c r="L116" s="294">
        <f t="shared" si="30"/>
        <v>725.24999999999091</v>
      </c>
      <c r="M116" s="295">
        <v>0.89930555555555547</v>
      </c>
      <c r="N116" s="331">
        <v>0.91319444444444453</v>
      </c>
      <c r="O116" s="289">
        <v>20</v>
      </c>
      <c r="P116" s="415">
        <f t="shared" si="31"/>
        <v>20.000000000000249</v>
      </c>
      <c r="Q116" s="296">
        <v>0.91319444444444453</v>
      </c>
      <c r="R116" s="296">
        <v>0.95486111111111116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3643</v>
      </c>
      <c r="H117" s="329">
        <f t="shared" ref="H117:H123" si="32">F117*G117</f>
        <v>65176.581818181818</v>
      </c>
      <c r="I117" s="412"/>
      <c r="J117" s="292">
        <v>3</v>
      </c>
      <c r="K117" s="293">
        <f t="shared" si="29"/>
        <v>3122.57142867529</v>
      </c>
      <c r="L117" s="294">
        <f t="shared" si="30"/>
        <v>1040.8571428917633</v>
      </c>
      <c r="M117" s="295">
        <v>46222.96875</v>
      </c>
      <c r="N117" s="295">
        <v>46223.017361111109</v>
      </c>
      <c r="O117" s="293">
        <v>20</v>
      </c>
      <c r="P117" s="415">
        <f t="shared" si="31"/>
        <v>69.999999997671694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6181</v>
      </c>
      <c r="H118" s="329">
        <f t="shared" si="32"/>
        <v>86719.43</v>
      </c>
      <c r="I118" s="412"/>
      <c r="J118" s="292">
        <v>3</v>
      </c>
      <c r="K118" s="293">
        <f t="shared" si="29"/>
        <v>3090.5</v>
      </c>
      <c r="L118" s="294">
        <f t="shared" si="30"/>
        <v>1030.1666666666667</v>
      </c>
      <c r="M118" s="295">
        <v>3.125E-2</v>
      </c>
      <c r="N118" s="295">
        <v>0.11458333333333333</v>
      </c>
      <c r="O118" s="293">
        <v>20</v>
      </c>
      <c r="P118" s="415">
        <f t="shared" si="31"/>
        <v>120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2973.8183673617668</v>
      </c>
      <c r="L124" s="303">
        <f>AVERAGE(L112:L123)</f>
        <v>883.33401361038545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98" activePane="bottomLeft" state="frozen"/>
      <selection pane="bottomLeft" activeCell="O131" sqref="O131"/>
      <selection activeCell="AE153" sqref="AE15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182554.65</v>
      </c>
      <c r="F1" s="421" t="s">
        <v>4</v>
      </c>
      <c r="G1" s="30">
        <f>SUM(H5:H173)</f>
        <v>7269669.4998398907</v>
      </c>
      <c r="H1" s="417" t="s">
        <v>166</v>
      </c>
      <c r="I1" s="31">
        <f>M17+M30+M43+M56+M69+M82+M95+M108+M121+M134+M147+M160+M173</f>
        <v>193.70912698412698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376</v>
      </c>
      <c r="B2" s="446"/>
      <c r="C2" s="420"/>
      <c r="D2" s="420" t="s">
        <v>84</v>
      </c>
      <c r="E2" s="34">
        <f>AVERAGE(O17,O30,O43,O56,O69,O82,O95,O108,O121,O134,O147,O160,O173)</f>
        <v>129.98147185768497</v>
      </c>
      <c r="F2" s="35" t="s">
        <v>85</v>
      </c>
      <c r="G2" s="36">
        <f>G1/E1</f>
        <v>39.821880734562995</v>
      </c>
      <c r="H2" s="417" t="s">
        <v>176</v>
      </c>
      <c r="I2" s="417">
        <f>COUNT(I5:I173)</f>
        <v>8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7</v>
      </c>
      <c r="AE2" s="38">
        <f>AE17+AE30+AE43+AE56+AE69+AE82+AE95+AE108+AE121+AE134+AE147+AE160+AE173</f>
        <v>5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6523</v>
      </c>
      <c r="H5" s="45">
        <f t="shared" ref="H5:H16" si="0">F5*G5</f>
        <v>246765.09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0" si="1">G5/W5*60</f>
        <v>2302.2352941176468</v>
      </c>
      <c r="O5" s="47">
        <f t="shared" ref="O5:O10" si="2">N5/M5</f>
        <v>115.11176470588234</v>
      </c>
      <c r="P5" s="48">
        <f t="shared" ref="P5:P10" si="3">M5-J5</f>
        <v>0</v>
      </c>
      <c r="Q5" s="49">
        <f t="shared" ref="Q5:Q10" si="4">O5-L5</f>
        <v>-4.8882352941176634</v>
      </c>
      <c r="R5" s="425">
        <f t="shared" ref="R5:R10" si="5">O5/L5</f>
        <v>0.9592647058823528</v>
      </c>
      <c r="S5" s="459">
        <f>R17</f>
        <v>0.90012994623810427</v>
      </c>
      <c r="T5" s="89">
        <v>0.25</v>
      </c>
      <c r="U5" s="89">
        <v>0.36805555555555558</v>
      </c>
      <c r="V5" s="421">
        <v>5</v>
      </c>
      <c r="W5" s="418">
        <f>(U5-T5)*24*60</f>
        <v>170.00000000000003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-97.764705882353155</v>
      </c>
      <c r="AG5" s="425">
        <f t="shared" ref="AG5:AG70" si="7">N5/K5</f>
        <v>0.9592647058823528</v>
      </c>
      <c r="AH5" s="459">
        <f>AG17</f>
        <v>0.90058588463668887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2865</v>
      </c>
      <c r="H6" s="45">
        <f t="shared" si="0"/>
        <v>118639.65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2175.9493670886091</v>
      </c>
      <c r="O6" s="47">
        <f t="shared" si="2"/>
        <v>114.52365089940048</v>
      </c>
      <c r="P6" s="48">
        <f t="shared" si="3"/>
        <v>0</v>
      </c>
      <c r="Q6" s="49">
        <f t="shared" si="4"/>
        <v>-20.79213857428374</v>
      </c>
      <c r="R6" s="425">
        <f t="shared" si="5"/>
        <v>0.84634358891038852</v>
      </c>
      <c r="S6" s="459"/>
      <c r="T6" s="89">
        <v>0.38333333333333336</v>
      </c>
      <c r="U6" s="89">
        <v>0.43819444444444444</v>
      </c>
      <c r="V6" s="421">
        <v>22</v>
      </c>
      <c r="W6" s="418">
        <f t="shared" ref="W6:W17" si="8">(U6-T6)*24*60</f>
        <v>78.999999999999957</v>
      </c>
      <c r="X6" s="53">
        <v>0.37222222222222223</v>
      </c>
      <c r="Y6" s="53">
        <v>0.38194444444444442</v>
      </c>
      <c r="Z6" s="54"/>
      <c r="AA6" s="54"/>
      <c r="AB6" s="447"/>
      <c r="AC6" s="447"/>
      <c r="AD6" s="435"/>
      <c r="AE6" s="435"/>
      <c r="AF6" s="48">
        <f t="shared" si="6"/>
        <v>-395.05063291139095</v>
      </c>
      <c r="AG6" s="425">
        <f t="shared" si="7"/>
        <v>0.84634358891038863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2714</v>
      </c>
      <c r="H7" s="45">
        <f t="shared" si="0"/>
        <v>97405.46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2360</v>
      </c>
      <c r="O7" s="47">
        <f t="shared" si="2"/>
        <v>131.11111111111111</v>
      </c>
      <c r="P7" s="48">
        <f t="shared" si="3"/>
        <v>0</v>
      </c>
      <c r="Q7" s="49">
        <f t="shared" si="4"/>
        <v>-11.722222222222229</v>
      </c>
      <c r="R7" s="425">
        <f t="shared" si="5"/>
        <v>0.91793076623881753</v>
      </c>
      <c r="S7" s="459"/>
      <c r="T7" s="89">
        <v>0.44236111111111109</v>
      </c>
      <c r="U7" s="89">
        <v>0.49027777777777776</v>
      </c>
      <c r="V7" s="421">
        <v>6</v>
      </c>
      <c r="W7" s="418">
        <f t="shared" si="8"/>
        <v>69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-211</v>
      </c>
      <c r="AG7" s="425">
        <f t="shared" si="7"/>
        <v>0.91793076623881753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941</v>
      </c>
      <c r="H8" s="45">
        <f t="shared" si="0"/>
        <v>36689.590000000004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2258.3999999999937</v>
      </c>
      <c r="O8" s="47">
        <f t="shared" si="2"/>
        <v>125.46666666666631</v>
      </c>
      <c r="P8" s="48">
        <f t="shared" si="3"/>
        <v>0</v>
      </c>
      <c r="Q8" s="49">
        <f t="shared" si="4"/>
        <v>-17.36666666666703</v>
      </c>
      <c r="R8" s="425">
        <f t="shared" si="5"/>
        <v>0.87841306884480497</v>
      </c>
      <c r="S8" s="459"/>
      <c r="T8" s="89">
        <v>0.53055555555555556</v>
      </c>
      <c r="U8" s="89">
        <v>0.54791666666666672</v>
      </c>
      <c r="V8" s="421">
        <v>5</v>
      </c>
      <c r="W8" s="418">
        <f t="shared" si="8"/>
        <v>25.000000000000071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-312.60000000000628</v>
      </c>
      <c r="AG8" s="425">
        <f t="shared" si="7"/>
        <v>0.87841306884480508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1734</v>
      </c>
      <c r="H9" s="45">
        <f t="shared" si="0"/>
        <v>50043.24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2312</v>
      </c>
      <c r="O9" s="47">
        <f t="shared" si="2"/>
        <v>136</v>
      </c>
      <c r="P9" s="48">
        <f t="shared" si="3"/>
        <v>0</v>
      </c>
      <c r="Q9" s="49">
        <f t="shared" si="4"/>
        <v>-15.235294117647072</v>
      </c>
      <c r="R9" s="425">
        <f t="shared" si="5"/>
        <v>0.89926098794243481</v>
      </c>
      <c r="S9" s="459"/>
      <c r="T9" s="89">
        <v>0.55277777777777781</v>
      </c>
      <c r="U9" s="89">
        <v>0.58402777777777781</v>
      </c>
      <c r="V9" s="421">
        <v>7</v>
      </c>
      <c r="W9" s="418">
        <f t="shared" si="8"/>
        <v>45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-259</v>
      </c>
      <c r="AG9" s="425">
        <f t="shared" si="7"/>
        <v>0.89926098794243481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2968</v>
      </c>
      <c r="H10" s="45">
        <f t="shared" si="0"/>
        <v>92334.48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2508.1690140845044</v>
      </c>
      <c r="O10" s="47">
        <f t="shared" si="2"/>
        <v>139.34272300469468</v>
      </c>
      <c r="P10" s="48">
        <f t="shared" si="3"/>
        <v>0</v>
      </c>
      <c r="Q10" s="49">
        <f t="shared" si="4"/>
        <v>-14.490610328638667</v>
      </c>
      <c r="R10" s="425">
        <f t="shared" si="5"/>
        <v>0.90580318312910946</v>
      </c>
      <c r="S10" s="460"/>
      <c r="T10" s="89">
        <v>0.58888888888888891</v>
      </c>
      <c r="U10" s="89">
        <v>0.63819444444444451</v>
      </c>
      <c r="V10" s="421">
        <v>7</v>
      </c>
      <c r="W10" s="418">
        <f t="shared" si="8"/>
        <v>71.000000000000071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-260.8309859154956</v>
      </c>
      <c r="AG10" s="425">
        <f t="shared" si="7"/>
        <v>0.90580318312910957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2319.4589458817923</v>
      </c>
      <c r="O17" s="73">
        <f t="shared" si="9"/>
        <v>126.92598606462582</v>
      </c>
      <c r="P17" s="65">
        <f t="shared" ref="P17:P22" si="10">M17-J17</f>
        <v>0</v>
      </c>
      <c r="Q17" s="74">
        <f t="shared" ref="Q17:Q22" si="11">O17-L17</f>
        <v>-14.082527867262741</v>
      </c>
      <c r="R17" s="75">
        <f>O17/L17</f>
        <v>0.90012994623810427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0</v>
      </c>
      <c r="AF17" s="65">
        <f t="shared" si="6"/>
        <v>-256.04105411820774</v>
      </c>
      <c r="AG17" s="426">
        <f t="shared" si="7"/>
        <v>0.90058588463668887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706</v>
      </c>
      <c r="H18" s="84">
        <f t="shared" ref="H18:H29" si="12">F18*G18</f>
        <v>19415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1512.857142857144</v>
      </c>
      <c r="O18" s="86">
        <f t="shared" ref="O18:O22" si="14">N18/M18</f>
        <v>126.07142857142867</v>
      </c>
      <c r="P18" s="54">
        <f t="shared" si="10"/>
        <v>0</v>
      </c>
      <c r="Q18" s="88">
        <f t="shared" si="11"/>
        <v>-40.595238095237988</v>
      </c>
      <c r="R18" s="428">
        <f t="shared" ref="R18:R22" si="15">O18/L18</f>
        <v>0.75642857142857201</v>
      </c>
      <c r="S18" s="468">
        <f>R30</f>
        <v>0.85244783191655416</v>
      </c>
      <c r="T18" s="89">
        <v>0.125</v>
      </c>
      <c r="U18" s="89">
        <v>0.14444444444444443</v>
      </c>
      <c r="V18" s="435">
        <v>5</v>
      </c>
      <c r="W18" s="90">
        <f>(U18-T18)*24*60</f>
        <v>27.999999999999979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-487.14285714285597</v>
      </c>
      <c r="AG18" s="92">
        <f t="shared" si="7"/>
        <v>0.75642857142857201</v>
      </c>
      <c r="AH18" s="469">
        <f>AG30</f>
        <v>0.86327662638581815</v>
      </c>
    </row>
    <row r="19" spans="1:34" ht="19.149999999999999" customHeight="1">
      <c r="A19" s="467"/>
      <c r="B19" s="432" t="s">
        <v>207</v>
      </c>
      <c r="C19" s="431"/>
      <c r="D19" s="82" t="s">
        <v>209</v>
      </c>
      <c r="E19" s="83"/>
      <c r="F19" s="343">
        <v>49.91</v>
      </c>
      <c r="G19" s="57">
        <v>3231</v>
      </c>
      <c r="H19" s="84">
        <f t="shared" si="12"/>
        <v>161259.21</v>
      </c>
      <c r="I19" s="43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1384.7142857142856</v>
      </c>
      <c r="O19" s="95">
        <f t="shared" si="14"/>
        <v>81.453781512605033</v>
      </c>
      <c r="P19" s="54">
        <f t="shared" si="10"/>
        <v>0</v>
      </c>
      <c r="Q19" s="88">
        <f t="shared" si="11"/>
        <v>-10.605042016806735</v>
      </c>
      <c r="R19" s="428">
        <f t="shared" si="15"/>
        <v>0.88480146052031028</v>
      </c>
      <c r="S19" s="468"/>
      <c r="T19" s="89">
        <v>0.14930555555555555</v>
      </c>
      <c r="U19" s="89">
        <v>0.24652777777777779</v>
      </c>
      <c r="V19" s="435">
        <v>7</v>
      </c>
      <c r="W19" s="90">
        <f>(U19-T19)*24*60</f>
        <v>140.00000000000003</v>
      </c>
      <c r="X19" s="96"/>
      <c r="Y19" s="96"/>
      <c r="Z19" s="54"/>
      <c r="AA19" s="54"/>
      <c r="AB19" s="447"/>
      <c r="AC19" s="447"/>
      <c r="AD19" s="435"/>
      <c r="AE19" s="435">
        <v>1</v>
      </c>
      <c r="AF19" s="48">
        <f t="shared" si="6"/>
        <v>-180.28571428571445</v>
      </c>
      <c r="AG19" s="425">
        <f t="shared" si="7"/>
        <v>0.88480146052031028</v>
      </c>
      <c r="AH19" s="470"/>
    </row>
    <row r="20" spans="1:34" ht="19.149999999999999" customHeight="1">
      <c r="A20" s="467"/>
      <c r="B20" s="432" t="s">
        <v>207</v>
      </c>
      <c r="C20" s="55"/>
      <c r="D20" s="42" t="s">
        <v>208</v>
      </c>
      <c r="E20" s="83"/>
      <c r="F20" s="343">
        <v>44.3</v>
      </c>
      <c r="G20" s="57">
        <v>2305</v>
      </c>
      <c r="H20" s="84">
        <f t="shared" si="12"/>
        <v>102111.5</v>
      </c>
      <c r="I20" s="435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1411.2244897959188</v>
      </c>
      <c r="O20" s="95">
        <f t="shared" si="14"/>
        <v>78.40136054421771</v>
      </c>
      <c r="P20" s="54">
        <f t="shared" si="10"/>
        <v>0</v>
      </c>
      <c r="Q20" s="88">
        <f t="shared" si="11"/>
        <v>-8.5430839002267334</v>
      </c>
      <c r="R20" s="428">
        <f t="shared" si="15"/>
        <v>0.90174088804851038</v>
      </c>
      <c r="S20" s="468"/>
      <c r="T20" s="89">
        <v>0.26250000000000001</v>
      </c>
      <c r="U20" s="89">
        <v>0.33055555555555555</v>
      </c>
      <c r="V20" s="435">
        <v>23</v>
      </c>
      <c r="W20" s="90">
        <f t="shared" ref="W20:W29" si="16">(U20-T20)*24*60</f>
        <v>97.999999999999972</v>
      </c>
      <c r="X20" s="96">
        <v>0.25138888888888888</v>
      </c>
      <c r="Y20" s="96">
        <v>0.26111111111111113</v>
      </c>
      <c r="Z20" s="54"/>
      <c r="AA20" s="54"/>
      <c r="AB20" s="447"/>
      <c r="AC20" s="447"/>
      <c r="AD20" s="435"/>
      <c r="AE20" s="435"/>
      <c r="AF20" s="91">
        <f t="shared" si="6"/>
        <v>-153.77551020408123</v>
      </c>
      <c r="AG20" s="92">
        <f t="shared" si="7"/>
        <v>0.90174088804851038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246</v>
      </c>
      <c r="E21" s="43"/>
      <c r="F21" s="343">
        <v>50.67</v>
      </c>
      <c r="G21" s="44">
        <v>3457.7799999999997</v>
      </c>
      <c r="H21" s="84">
        <f t="shared" si="12"/>
        <v>175205.7126</v>
      </c>
      <c r="I21" s="4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1355.9921568627447</v>
      </c>
      <c r="O21" s="95">
        <f t="shared" si="14"/>
        <v>71.36800825593393</v>
      </c>
      <c r="P21" s="54">
        <f t="shared" si="10"/>
        <v>0</v>
      </c>
      <c r="Q21" s="88">
        <f t="shared" si="11"/>
        <v>-7.5793601651187004</v>
      </c>
      <c r="R21" s="428">
        <f t="shared" si="15"/>
        <v>0.90399477124182981</v>
      </c>
      <c r="S21" s="468"/>
      <c r="T21" s="89">
        <v>0.34583333333333333</v>
      </c>
      <c r="U21" s="89">
        <v>0.45208333333333334</v>
      </c>
      <c r="V21" s="435">
        <v>22</v>
      </c>
      <c r="W21" s="90">
        <f t="shared" si="16"/>
        <v>153.00000000000003</v>
      </c>
      <c r="X21" s="96">
        <v>0.3347222222222222</v>
      </c>
      <c r="Y21" s="96">
        <v>0.3444444444444445</v>
      </c>
      <c r="Z21" s="54"/>
      <c r="AA21" s="54"/>
      <c r="AB21" s="447"/>
      <c r="AC21" s="447"/>
      <c r="AD21" s="435"/>
      <c r="AE21" s="435"/>
      <c r="AF21" s="48">
        <f t="shared" si="6"/>
        <v>-144.00784313725535</v>
      </c>
      <c r="AG21" s="425">
        <f t="shared" si="7"/>
        <v>0.90399477124182981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210</v>
      </c>
      <c r="E22" s="43"/>
      <c r="F22" s="343">
        <v>38.479999999999997</v>
      </c>
      <c r="G22" s="44">
        <v>3837</v>
      </c>
      <c r="H22" s="84">
        <f t="shared" si="12"/>
        <v>147647.75999999998</v>
      </c>
      <c r="I22" s="421"/>
      <c r="J22" s="85">
        <v>19</v>
      </c>
      <c r="K22" s="57">
        <v>2769</v>
      </c>
      <c r="L22" s="86">
        <v>145.73684210526315</v>
      </c>
      <c r="M22" s="93">
        <v>19</v>
      </c>
      <c r="N22" s="94">
        <f t="shared" si="13"/>
        <v>2449.1489361702106</v>
      </c>
      <c r="O22" s="95">
        <f t="shared" si="14"/>
        <v>128.90257558790583</v>
      </c>
      <c r="P22" s="54">
        <f t="shared" si="10"/>
        <v>0</v>
      </c>
      <c r="Q22" s="88">
        <f t="shared" si="11"/>
        <v>-16.834266517357321</v>
      </c>
      <c r="R22" s="428">
        <f t="shared" si="15"/>
        <v>0.88448860100043725</v>
      </c>
      <c r="S22" s="468"/>
      <c r="T22" s="89">
        <v>0.49236111111111108</v>
      </c>
      <c r="U22" s="89">
        <v>0.55763888888888891</v>
      </c>
      <c r="V22" s="435">
        <v>5</v>
      </c>
      <c r="W22" s="90">
        <f t="shared" si="16"/>
        <v>94.000000000000071</v>
      </c>
      <c r="X22" s="96"/>
      <c r="Y22" s="96"/>
      <c r="Z22" s="54"/>
      <c r="AA22" s="54"/>
      <c r="AB22" s="447"/>
      <c r="AC22" s="447"/>
      <c r="AD22" s="435">
        <v>1</v>
      </c>
      <c r="AE22" s="435"/>
      <c r="AF22" s="91">
        <f t="shared" si="6"/>
        <v>-319.85106382978938</v>
      </c>
      <c r="AG22" s="92">
        <f t="shared" si="7"/>
        <v>0.88448860100043725</v>
      </c>
      <c r="AH22" s="471"/>
    </row>
    <row r="23" spans="1:34" ht="19.149999999999999" customHeight="1">
      <c r="A23" s="467"/>
      <c r="B23" s="432">
        <v>0</v>
      </c>
      <c r="C23" s="97"/>
      <c r="D23" s="42"/>
      <c r="E23" s="43"/>
      <c r="F23" s="343" t="s">
        <v>109</v>
      </c>
      <c r="G23" s="44"/>
      <c r="H23" s="84">
        <f t="shared" si="12"/>
        <v>0</v>
      </c>
      <c r="I23" s="421"/>
      <c r="J23" s="85"/>
      <c r="K23" s="57"/>
      <c r="L23" s="86"/>
      <c r="M23" s="93"/>
      <c r="N23" s="94"/>
      <c r="O23" s="95"/>
      <c r="P23" s="54"/>
      <c r="Q23" s="88"/>
      <c r="R23" s="428"/>
      <c r="S23" s="468"/>
      <c r="T23" s="89"/>
      <c r="U23" s="89"/>
      <c r="V23" s="435"/>
      <c r="W23" s="90">
        <f t="shared" si="16"/>
        <v>0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0</v>
      </c>
      <c r="AG23" s="425" t="e">
        <f t="shared" si="7"/>
        <v>#DIV/0!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</v>
      </c>
      <c r="K30" s="101">
        <v>1879.8</v>
      </c>
      <c r="L30" s="104">
        <v>114.07082903336773</v>
      </c>
      <c r="M30" s="101">
        <f t="shared" ref="M30:O30" si="17">AVERAGE(M18:M29)</f>
        <v>17</v>
      </c>
      <c r="N30" s="101">
        <f t="shared" si="17"/>
        <v>1622.7874022800609</v>
      </c>
      <c r="O30" s="104">
        <f t="shared" si="17"/>
        <v>97.239430894418234</v>
      </c>
      <c r="P30" s="54">
        <f t="shared" ref="P30:P37" si="18">M30-J30</f>
        <v>0</v>
      </c>
      <c r="Q30" s="88">
        <f t="shared" ref="Q30:Q37" si="19">O30-L30</f>
        <v>-16.831398138949496</v>
      </c>
      <c r="R30" s="105">
        <f t="shared" ref="R30:R37" si="20">O30/L30</f>
        <v>0.85244783191655416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1</v>
      </c>
      <c r="AF30" s="108">
        <f t="shared" si="6"/>
        <v>-257.01259771993909</v>
      </c>
      <c r="AG30" s="109">
        <f t="shared" ref="AG30" si="21">N30/K30</f>
        <v>0.86327662638581815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2004.8</v>
      </c>
      <c r="H31" s="112">
        <f t="shared" ref="H31:H40" si="22">F31*G31</f>
        <v>53127.199999999997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1542.1538461538462</v>
      </c>
      <c r="O31" s="115">
        <f t="shared" ref="O31:O37" si="24">N31/M31</f>
        <v>128.51282051282053</v>
      </c>
      <c r="P31" s="116">
        <f t="shared" si="18"/>
        <v>0</v>
      </c>
      <c r="Q31" s="117">
        <f t="shared" si="19"/>
        <v>-38.153846153846132</v>
      </c>
      <c r="R31" s="429">
        <f t="shared" si="20"/>
        <v>0.77107692307692322</v>
      </c>
      <c r="S31" s="477">
        <f>R43</f>
        <v>0.87442657380232791</v>
      </c>
      <c r="T31" s="118">
        <v>0.125</v>
      </c>
      <c r="U31" s="118">
        <v>0.17916666666666667</v>
      </c>
      <c r="V31" s="142">
        <v>5</v>
      </c>
      <c r="W31" s="119">
        <f t="shared" ref="W31:W42" si="25">(U31-T31)*24*60</f>
        <v>78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-457.84615384615381</v>
      </c>
      <c r="AG31" s="120">
        <f t="shared" si="7"/>
        <v>0.7710769230769231</v>
      </c>
      <c r="AH31" s="473">
        <f>AG43</f>
        <v>0.8740012909738929</v>
      </c>
    </row>
    <row r="32" spans="1:34" ht="19.149999999999999" customHeight="1">
      <c r="A32" s="476"/>
      <c r="B32" s="121" t="s">
        <v>203</v>
      </c>
      <c r="C32" s="122"/>
      <c r="D32" s="42" t="s">
        <v>206</v>
      </c>
      <c r="E32" s="43"/>
      <c r="F32" s="343">
        <v>43.14</v>
      </c>
      <c r="G32" s="134">
        <v>2125</v>
      </c>
      <c r="H32" s="84">
        <f t="shared" si="22"/>
        <v>91672.5</v>
      </c>
      <c r="I32" s="418"/>
      <c r="J32" s="46">
        <v>17</v>
      </c>
      <c r="K32" s="44">
        <v>1500</v>
      </c>
      <c r="L32" s="47">
        <v>88.235294117647058</v>
      </c>
      <c r="M32" s="62">
        <v>17</v>
      </c>
      <c r="N32" s="44">
        <f t="shared" si="23"/>
        <v>1370.9677419354839</v>
      </c>
      <c r="O32" s="47">
        <f t="shared" si="24"/>
        <v>80.645161290322577</v>
      </c>
      <c r="P32" s="116">
        <f t="shared" si="18"/>
        <v>0</v>
      </c>
      <c r="Q32" s="49">
        <f t="shared" si="19"/>
        <v>-7.5901328273244815</v>
      </c>
      <c r="R32" s="425">
        <f t="shared" si="20"/>
        <v>0.91397849462365588</v>
      </c>
      <c r="S32" s="468"/>
      <c r="T32" s="89">
        <v>0.18472222222222223</v>
      </c>
      <c r="U32" s="89">
        <v>0.24930555555555556</v>
      </c>
      <c r="V32" s="142">
        <v>8</v>
      </c>
      <c r="W32" s="90">
        <f t="shared" si="25"/>
        <v>92.999999999999986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-129.0322580645161</v>
      </c>
      <c r="AG32" s="425">
        <f t="shared" si="7"/>
        <v>0.91397849462365588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217</v>
      </c>
      <c r="E33" s="83"/>
      <c r="F33" s="343">
        <v>49.91</v>
      </c>
      <c r="G33" s="134">
        <v>3721.9799999999996</v>
      </c>
      <c r="H33" s="84">
        <f t="shared" si="22"/>
        <v>185764.02179999996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1395.7424999999998</v>
      </c>
      <c r="O33" s="47">
        <f t="shared" si="24"/>
        <v>82.102499999999992</v>
      </c>
      <c r="P33" s="116">
        <f t="shared" si="18"/>
        <v>0</v>
      </c>
      <c r="Q33" s="49">
        <f t="shared" si="19"/>
        <v>-9.956323529411776</v>
      </c>
      <c r="R33" s="425">
        <f t="shared" si="20"/>
        <v>0.89184824281150143</v>
      </c>
      <c r="S33" s="468"/>
      <c r="T33" s="89">
        <v>0.26458333333333334</v>
      </c>
      <c r="U33" s="89">
        <v>0.37569444444444444</v>
      </c>
      <c r="V33" s="142">
        <v>22</v>
      </c>
      <c r="W33" s="90">
        <f t="shared" si="25"/>
        <v>160</v>
      </c>
      <c r="X33" s="123">
        <v>0.25347222222222221</v>
      </c>
      <c r="Y33" s="123">
        <v>0.2638888888888889</v>
      </c>
      <c r="Z33" s="124"/>
      <c r="AA33" s="124"/>
      <c r="AB33" s="447"/>
      <c r="AC33" s="447"/>
      <c r="AD33" s="435">
        <v>1</v>
      </c>
      <c r="AE33" s="435"/>
      <c r="AF33" s="48">
        <f t="shared" si="6"/>
        <v>-169.25750000000016</v>
      </c>
      <c r="AG33" s="125">
        <f t="shared" si="7"/>
        <v>0.89184824281150155</v>
      </c>
      <c r="AH33" s="459"/>
    </row>
    <row r="34" spans="1:34" ht="19.149999999999999" customHeight="1">
      <c r="A34" s="476"/>
      <c r="B34" s="121" t="s">
        <v>193</v>
      </c>
      <c r="C34" s="126"/>
      <c r="D34" s="147" t="s">
        <v>195</v>
      </c>
      <c r="E34" s="83"/>
      <c r="F34" s="343">
        <v>46.93</v>
      </c>
      <c r="G34" s="137">
        <v>2342</v>
      </c>
      <c r="H34" s="84">
        <f t="shared" si="22"/>
        <v>109910.06</v>
      </c>
      <c r="I34" s="435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2129.090909090909</v>
      </c>
      <c r="O34" s="47">
        <f t="shared" si="24"/>
        <v>101.38528138528139</v>
      </c>
      <c r="P34" s="116">
        <f t="shared" si="18"/>
        <v>0</v>
      </c>
      <c r="Q34" s="49">
        <f t="shared" si="19"/>
        <v>-12.900432900432904</v>
      </c>
      <c r="R34" s="425">
        <f t="shared" si="20"/>
        <v>0.88712121212121209</v>
      </c>
      <c r="S34" s="468"/>
      <c r="T34" s="89">
        <v>0.39027777777777778</v>
      </c>
      <c r="U34" s="89">
        <v>0.43611111111111112</v>
      </c>
      <c r="V34" s="137">
        <v>21</v>
      </c>
      <c r="W34" s="90">
        <f t="shared" si="25"/>
        <v>66</v>
      </c>
      <c r="X34" s="123">
        <v>0.38055555555555554</v>
      </c>
      <c r="Y34" s="123">
        <v>0.3888888888888889</v>
      </c>
      <c r="Z34" s="124"/>
      <c r="AA34" s="124"/>
      <c r="AB34" s="447"/>
      <c r="AC34" s="447"/>
      <c r="AD34" s="435"/>
      <c r="AE34" s="435"/>
      <c r="AF34" s="48">
        <f t="shared" si="6"/>
        <v>-270.90909090909099</v>
      </c>
      <c r="AG34" s="125">
        <f t="shared" si="7"/>
        <v>0.88712121212121209</v>
      </c>
      <c r="AH34" s="459"/>
    </row>
    <row r="35" spans="1:34" ht="19.149999999999999" customHeight="1">
      <c r="A35" s="476"/>
      <c r="B35" s="121" t="s">
        <v>193</v>
      </c>
      <c r="C35" s="41"/>
      <c r="D35" s="150" t="s">
        <v>218</v>
      </c>
      <c r="E35" s="43"/>
      <c r="F35" s="343">
        <v>46.93</v>
      </c>
      <c r="G35" s="137">
        <v>973</v>
      </c>
      <c r="H35" s="84">
        <f t="shared" si="22"/>
        <v>45662.89</v>
      </c>
      <c r="I35" s="421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2085.0000000000018</v>
      </c>
      <c r="O35" s="47">
        <f t="shared" si="24"/>
        <v>115.83333333333343</v>
      </c>
      <c r="P35" s="116">
        <f t="shared" si="18"/>
        <v>-1</v>
      </c>
      <c r="Q35" s="49">
        <f t="shared" si="19"/>
        <v>-10.482456140350777</v>
      </c>
      <c r="R35" s="425">
        <f t="shared" si="20"/>
        <v>0.91701388888888968</v>
      </c>
      <c r="S35" s="468"/>
      <c r="T35" s="89">
        <v>0.44097222222222221</v>
      </c>
      <c r="U35" s="89">
        <v>0.46041666666666664</v>
      </c>
      <c r="V35" s="134">
        <v>7</v>
      </c>
      <c r="W35" s="90">
        <f t="shared" si="25"/>
        <v>27.999999999999979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6"/>
        <v>-314.99999999999818</v>
      </c>
      <c r="AG35" s="120">
        <f t="shared" si="7"/>
        <v>0.8687500000000008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219</v>
      </c>
      <c r="E36" s="83"/>
      <c r="F36" s="343">
        <v>43.96</v>
      </c>
      <c r="G36" s="134">
        <v>1313</v>
      </c>
      <c r="H36" s="84">
        <f t="shared" si="22"/>
        <v>57719.48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2129.1891891891873</v>
      </c>
      <c r="O36" s="47">
        <f t="shared" si="24"/>
        <v>112.06258890469407</v>
      </c>
      <c r="P36" s="116">
        <f t="shared" si="18"/>
        <v>0</v>
      </c>
      <c r="Q36" s="49">
        <f t="shared" si="19"/>
        <v>-14.253200568990138</v>
      </c>
      <c r="R36" s="425">
        <f t="shared" si="20"/>
        <v>0.88716216216216137</v>
      </c>
      <c r="S36" s="468"/>
      <c r="T36" s="89">
        <v>0.50069444444444444</v>
      </c>
      <c r="U36" s="89">
        <v>0.52638888888888891</v>
      </c>
      <c r="V36" s="134">
        <v>5</v>
      </c>
      <c r="W36" s="90">
        <f t="shared" si="25"/>
        <v>37.000000000000028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-270.81081081081265</v>
      </c>
      <c r="AG36" s="425">
        <f t="shared" si="7"/>
        <v>0.88716216216216137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205</v>
      </c>
      <c r="E37" s="83"/>
      <c r="F37" s="343">
        <v>36.729999999999997</v>
      </c>
      <c r="G37" s="134">
        <v>2129</v>
      </c>
      <c r="H37" s="84">
        <f t="shared" si="22"/>
        <v>78198.17</v>
      </c>
      <c r="I37" s="435"/>
      <c r="J37" s="113">
        <v>18</v>
      </c>
      <c r="K37" s="94">
        <v>2400</v>
      </c>
      <c r="L37" s="95">
        <v>133.33333333333334</v>
      </c>
      <c r="M37" s="149">
        <v>18</v>
      </c>
      <c r="N37" s="44">
        <f t="shared" si="23"/>
        <v>2165.0847457627137</v>
      </c>
      <c r="O37" s="47">
        <f t="shared" si="24"/>
        <v>120.28248587570631</v>
      </c>
      <c r="P37" s="116">
        <f t="shared" si="18"/>
        <v>0</v>
      </c>
      <c r="Q37" s="49">
        <f t="shared" si="19"/>
        <v>-13.050847457627029</v>
      </c>
      <c r="R37" s="425">
        <f t="shared" si="20"/>
        <v>0.90211864406779729</v>
      </c>
      <c r="S37" s="468"/>
      <c r="T37" s="89">
        <v>0.53125</v>
      </c>
      <c r="U37" s="89">
        <v>0.57222222222222219</v>
      </c>
      <c r="V37" s="134">
        <v>7</v>
      </c>
      <c r="W37" s="90">
        <f t="shared" si="25"/>
        <v>58.99999999999995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-234.91525423728626</v>
      </c>
      <c r="AG37" s="125">
        <f t="shared" si="7"/>
        <v>0.9021186440677974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17.571428571428573</v>
      </c>
      <c r="K43" s="101">
        <v>2095</v>
      </c>
      <c r="L43" s="104">
        <v>121.03020155430592</v>
      </c>
      <c r="M43" s="101">
        <f t="shared" ref="M43:O43" si="26">AVERAGE(M31:M42)</f>
        <v>17.428571428571427</v>
      </c>
      <c r="N43" s="101">
        <f t="shared" si="26"/>
        <v>1831.0327045903057</v>
      </c>
      <c r="O43" s="104">
        <f t="shared" si="26"/>
        <v>105.8320244717369</v>
      </c>
      <c r="P43" s="54">
        <f>M43-J43</f>
        <v>-0.1428571428571459</v>
      </c>
      <c r="Q43" s="88">
        <f>N43-K43</f>
        <v>-263.96729540969432</v>
      </c>
      <c r="R43" s="105">
        <f t="shared" ref="R43:R51" si="27">O43/L43</f>
        <v>0.87442657380232791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1</v>
      </c>
      <c r="AE43" s="107">
        <f>SUM(AE31:AE42)</f>
        <v>0</v>
      </c>
      <c r="AF43" s="48">
        <f t="shared" ref="AF43:AF54" si="28">N43-K43</f>
        <v>-263.96729540969432</v>
      </c>
      <c r="AG43" s="426">
        <f t="shared" si="7"/>
        <v>0.8740012909738929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2017</v>
      </c>
      <c r="H44" s="45">
        <f>F44*G44</f>
        <v>49880.41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2123.1578947368421</v>
      </c>
      <c r="O44" s="138">
        <f t="shared" ref="O44:O51" si="30">N44/M44</f>
        <v>424.63157894736844</v>
      </c>
      <c r="P44" s="51">
        <f t="shared" ref="P44:P51" si="31">M44-J44</f>
        <v>1</v>
      </c>
      <c r="Q44" s="139">
        <f t="shared" ref="Q44:Q51" si="32">O44-L44</f>
        <v>-75.368421052631561</v>
      </c>
      <c r="R44" s="140">
        <f t="shared" si="27"/>
        <v>0.84926315789473683</v>
      </c>
      <c r="S44" s="459">
        <f>R56</f>
        <v>0.91170575905747919</v>
      </c>
      <c r="T44" s="118">
        <v>0.125</v>
      </c>
      <c r="U44" s="118">
        <v>0.16458333333333333</v>
      </c>
      <c r="V44" s="142">
        <v>5</v>
      </c>
      <c r="W44" s="143">
        <f t="shared" ref="W44:W56" si="33">(U44-T44)*24*60</f>
        <v>57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123.15789473684208</v>
      </c>
      <c r="AG44" s="430">
        <f t="shared" si="7"/>
        <v>1.061578947368421</v>
      </c>
      <c r="AH44" s="482">
        <f>AG56</f>
        <v>0.98559468718916821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1787</v>
      </c>
      <c r="H45" s="45">
        <f>F45*G45</f>
        <v>44192.51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2102.3529411764698</v>
      </c>
      <c r="O45" s="138">
        <f t="shared" si="30"/>
        <v>420.47058823529397</v>
      </c>
      <c r="P45" s="51">
        <f t="shared" si="31"/>
        <v>1</v>
      </c>
      <c r="Q45" s="139">
        <f t="shared" si="32"/>
        <v>-79.529411764706026</v>
      </c>
      <c r="R45" s="140">
        <f t="shared" si="27"/>
        <v>0.84094117647058797</v>
      </c>
      <c r="S45" s="459"/>
      <c r="T45" s="89">
        <v>0.16805555555555554</v>
      </c>
      <c r="U45" s="89">
        <v>0.20347222222222222</v>
      </c>
      <c r="V45" s="142">
        <v>5</v>
      </c>
      <c r="W45" s="143">
        <f t="shared" si="33"/>
        <v>51.000000000000021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102.35294117646981</v>
      </c>
      <c r="AG45" s="430">
        <f t="shared" si="7"/>
        <v>1.0511764705882349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4934</v>
      </c>
      <c r="H46" s="45">
        <f t="shared" ref="H46:H51" si="34">F46*G46</f>
        <v>124632.84000000001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2114.5714285714289</v>
      </c>
      <c r="O46" s="138">
        <f t="shared" si="30"/>
        <v>302.08163265306126</v>
      </c>
      <c r="P46" s="51">
        <f t="shared" si="31"/>
        <v>0</v>
      </c>
      <c r="Q46" s="139">
        <f t="shared" si="32"/>
        <v>-12.204081632653015</v>
      </c>
      <c r="R46" s="140">
        <f t="shared" si="27"/>
        <v>0.96116883116883134</v>
      </c>
      <c r="S46" s="459"/>
      <c r="T46" s="89">
        <v>0.20694444444444443</v>
      </c>
      <c r="U46" s="89">
        <v>0.30416666666666664</v>
      </c>
      <c r="V46" s="142">
        <v>5</v>
      </c>
      <c r="W46" s="143">
        <f t="shared" si="33"/>
        <v>139.99999999999997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-85.428571428571104</v>
      </c>
      <c r="AG46" s="430">
        <f t="shared" si="7"/>
        <v>0.96116883116883134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1676</v>
      </c>
      <c r="H47" s="45">
        <f t="shared" si="34"/>
        <v>52676.68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1478.8235294117649</v>
      </c>
      <c r="O47" s="138">
        <f t="shared" si="30"/>
        <v>211.2605042016807</v>
      </c>
      <c r="P47" s="51">
        <f t="shared" si="31"/>
        <v>0</v>
      </c>
      <c r="Q47" s="139">
        <f t="shared" si="32"/>
        <v>-3.0252100840335743</v>
      </c>
      <c r="R47" s="140">
        <f t="shared" si="27"/>
        <v>0.98588235294117665</v>
      </c>
      <c r="S47" s="459"/>
      <c r="T47" s="89">
        <v>0.32152777777777775</v>
      </c>
      <c r="U47" s="89">
        <v>0.36874999999999997</v>
      </c>
      <c r="V47" s="137">
        <v>25</v>
      </c>
      <c r="W47" s="143">
        <f t="shared" si="33"/>
        <v>68</v>
      </c>
      <c r="X47" s="123">
        <v>0.30833333333333335</v>
      </c>
      <c r="Y47" s="123">
        <v>0.32083333333333336</v>
      </c>
      <c r="Z47" s="124"/>
      <c r="AA47" s="124"/>
      <c r="AB47" s="447"/>
      <c r="AC47" s="447"/>
      <c r="AD47" s="435"/>
      <c r="AE47" s="435">
        <v>1</v>
      </c>
      <c r="AF47" s="144">
        <f t="shared" si="28"/>
        <v>-21.176470588235134</v>
      </c>
      <c r="AG47" s="430">
        <f t="shared" si="7"/>
        <v>0.98588235294117654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1508</v>
      </c>
      <c r="H48" s="45">
        <f t="shared" si="34"/>
        <v>17884.879999999997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1436.1904761904757</v>
      </c>
      <c r="O48" s="138">
        <f t="shared" si="30"/>
        <v>239.36507936507928</v>
      </c>
      <c r="P48" s="51">
        <f t="shared" si="31"/>
        <v>0</v>
      </c>
      <c r="Q48" s="139">
        <f t="shared" si="32"/>
        <v>-33.301587301587404</v>
      </c>
      <c r="R48" s="140">
        <f t="shared" si="27"/>
        <v>0.87786703923623199</v>
      </c>
      <c r="S48" s="459"/>
      <c r="T48" s="89">
        <v>0.37569444444444439</v>
      </c>
      <c r="U48" s="89">
        <v>0.4194444444444444</v>
      </c>
      <c r="V48" s="134">
        <v>10</v>
      </c>
      <c r="W48" s="143">
        <f t="shared" si="33"/>
        <v>63.000000000000014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-199.80952380952431</v>
      </c>
      <c r="AG48" s="430">
        <f t="shared" si="7"/>
        <v>0.87786703923623211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1213</v>
      </c>
      <c r="H49" s="45">
        <f t="shared" si="34"/>
        <v>34534.11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1455.6000000000006</v>
      </c>
      <c r="O49" s="138">
        <f t="shared" si="30"/>
        <v>207.94285714285724</v>
      </c>
      <c r="P49" s="51">
        <f t="shared" si="31"/>
        <v>0</v>
      </c>
      <c r="Q49" s="139">
        <f t="shared" si="32"/>
        <v>-6.3428571428570422</v>
      </c>
      <c r="R49" s="140">
        <f t="shared" si="27"/>
        <v>0.97040000000000048</v>
      </c>
      <c r="S49" s="459"/>
      <c r="T49" s="89">
        <v>0.42638888888888882</v>
      </c>
      <c r="U49" s="89">
        <v>0.46111111111111103</v>
      </c>
      <c r="V49" s="134">
        <v>10</v>
      </c>
      <c r="W49" s="143">
        <f t="shared" si="33"/>
        <v>49.999999999999986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28"/>
        <v>-44.399999999999409</v>
      </c>
      <c r="AG49" s="430">
        <f t="shared" si="7"/>
        <v>0.97040000000000037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4631.76</v>
      </c>
      <c r="H50" s="45">
        <f t="shared" si="34"/>
        <v>46734.458400000003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1462.6610526315787</v>
      </c>
      <c r="O50" s="138">
        <f t="shared" si="30"/>
        <v>243.77684210526311</v>
      </c>
      <c r="P50" s="51">
        <f t="shared" si="31"/>
        <v>0</v>
      </c>
      <c r="Q50" s="139">
        <f t="shared" si="32"/>
        <v>-6.223157894736886</v>
      </c>
      <c r="R50" s="140">
        <f t="shared" si="27"/>
        <v>0.9751073684210525</v>
      </c>
      <c r="S50" s="459"/>
      <c r="T50" s="89">
        <v>0.47847222222222213</v>
      </c>
      <c r="U50" s="89">
        <v>0.61041666666666661</v>
      </c>
      <c r="V50" s="134">
        <v>25</v>
      </c>
      <c r="W50" s="143">
        <f t="shared" si="33"/>
        <v>190.00000000000006</v>
      </c>
      <c r="X50" s="152">
        <v>0.46527777777777773</v>
      </c>
      <c r="Y50" s="152">
        <v>0.4777777777777778</v>
      </c>
      <c r="Z50" s="153"/>
      <c r="AA50" s="153"/>
      <c r="AB50" s="447"/>
      <c r="AC50" s="447"/>
      <c r="AD50" s="435"/>
      <c r="AE50" s="435"/>
      <c r="AF50" s="144">
        <f t="shared" si="28"/>
        <v>-37.338947368421259</v>
      </c>
      <c r="AG50" s="430">
        <f t="shared" si="7"/>
        <v>0.9751073684210525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3804.6600000000003</v>
      </c>
      <c r="H51" s="45">
        <f t="shared" si="34"/>
        <v>38389.019400000005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1463.3307692307703</v>
      </c>
      <c r="O51" s="138">
        <f t="shared" si="30"/>
        <v>243.88846153846171</v>
      </c>
      <c r="P51" s="51">
        <f t="shared" si="31"/>
        <v>0</v>
      </c>
      <c r="Q51" s="139">
        <f t="shared" si="32"/>
        <v>-6.1115384615382879</v>
      </c>
      <c r="R51" s="140">
        <f t="shared" si="27"/>
        <v>0.97555384615384688</v>
      </c>
      <c r="S51" s="459"/>
      <c r="T51" s="151">
        <v>0.65069444444444435</v>
      </c>
      <c r="U51" s="151">
        <v>0.75902777777777763</v>
      </c>
      <c r="V51" s="134">
        <v>5</v>
      </c>
      <c r="W51" s="143">
        <f t="shared" si="33"/>
        <v>155.99999999999991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-36.669230769229671</v>
      </c>
      <c r="AG51" s="430">
        <f t="shared" si="7"/>
        <v>0.97555384615384688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1704.5860114936663</v>
      </c>
      <c r="O56" s="104">
        <f t="shared" si="35"/>
        <v>286.67719302363327</v>
      </c>
      <c r="P56" s="158">
        <f>M56-J56</f>
        <v>0.25</v>
      </c>
      <c r="Q56" s="117">
        <f>N56-K56</f>
        <v>-24.913988506333681</v>
      </c>
      <c r="R56" s="159">
        <f t="shared" ref="R56:R61" si="36">O56/L56</f>
        <v>0.91170575905747919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-24.913988506333681</v>
      </c>
      <c r="AG56" s="428">
        <f>N56/K56</f>
        <v>0.98559468718916821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1359</v>
      </c>
      <c r="H57" s="84">
        <f t="shared" ref="H57:H66" si="37">F57*G57</f>
        <v>38405.340000000004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1430.5263157894735</v>
      </c>
      <c r="O57" s="86">
        <f t="shared" ref="O57:O61" si="39">N57/M57</f>
        <v>204.36090225563908</v>
      </c>
      <c r="P57" s="165">
        <f t="shared" ref="P57:P61" si="40">M57-J57</f>
        <v>0</v>
      </c>
      <c r="Q57" s="49">
        <f t="shared" ref="Q57:Q61" si="41">O57-L57</f>
        <v>-9.9248120300752021</v>
      </c>
      <c r="R57" s="425">
        <f t="shared" si="36"/>
        <v>0.95368421052631569</v>
      </c>
      <c r="S57" s="459">
        <f>R69</f>
        <v>0.97464680633269252</v>
      </c>
      <c r="T57" s="50">
        <v>0.125</v>
      </c>
      <c r="U57" s="50">
        <v>0.16458333333333333</v>
      </c>
      <c r="V57" s="421">
        <v>5</v>
      </c>
      <c r="W57" s="418">
        <f>(U57-T57)*24*60</f>
        <v>57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-69.473684210526471</v>
      </c>
      <c r="AG57" s="429">
        <f t="shared" si="7"/>
        <v>0.95368421052631569</v>
      </c>
      <c r="AH57" s="473">
        <f>AG69</f>
        <v>0.9745157147036746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4029</v>
      </c>
      <c r="H58" s="45">
        <f t="shared" si="37"/>
        <v>112328.51999999999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1474.0243902439026</v>
      </c>
      <c r="O58" s="47">
        <f t="shared" si="39"/>
        <v>210.57491289198609</v>
      </c>
      <c r="P58" s="165">
        <f t="shared" si="40"/>
        <v>0</v>
      </c>
      <c r="Q58" s="49">
        <f t="shared" si="41"/>
        <v>-3.7108013937281896</v>
      </c>
      <c r="R58" s="425">
        <f t="shared" si="36"/>
        <v>0.9826829268292685</v>
      </c>
      <c r="S58" s="459"/>
      <c r="T58" s="50">
        <v>0.17152777777777778</v>
      </c>
      <c r="U58" s="50">
        <v>0.28541666666666665</v>
      </c>
      <c r="V58" s="421">
        <v>10</v>
      </c>
      <c r="W58" s="418">
        <f>(U58-T58)*24*60</f>
        <v>163.99999999999997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-25.975609756097356</v>
      </c>
      <c r="AG58" s="425">
        <f t="shared" si="7"/>
        <v>0.98268292682926839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3293</v>
      </c>
      <c r="H59" s="45">
        <f t="shared" si="37"/>
        <v>92204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1474.4776119402986</v>
      </c>
      <c r="O59" s="47">
        <f t="shared" si="39"/>
        <v>210.63965884861409</v>
      </c>
      <c r="P59" s="165">
        <f t="shared" si="40"/>
        <v>0</v>
      </c>
      <c r="Q59" s="49">
        <f t="shared" si="41"/>
        <v>-3.6460554371001876</v>
      </c>
      <c r="R59" s="425">
        <f t="shared" si="36"/>
        <v>0.9829850746268658</v>
      </c>
      <c r="S59" s="459"/>
      <c r="T59" s="50">
        <v>0.30277777777777776</v>
      </c>
      <c r="U59" s="50">
        <v>0.39583333333333331</v>
      </c>
      <c r="V59" s="142">
        <v>25</v>
      </c>
      <c r="W59" s="418">
        <f t="shared" ref="W59:W69" si="42">(U59-T59)*24*60</f>
        <v>134</v>
      </c>
      <c r="X59" s="53">
        <v>0.2902777777777778</v>
      </c>
      <c r="Y59" s="53">
        <v>0.30208333333333331</v>
      </c>
      <c r="Z59" s="54"/>
      <c r="AA59" s="54"/>
      <c r="AB59" s="447"/>
      <c r="AC59" s="447"/>
      <c r="AD59" s="435"/>
      <c r="AE59" s="435"/>
      <c r="AF59" s="48">
        <f t="shared" si="6"/>
        <v>-25.52238805970137</v>
      </c>
      <c r="AG59" s="425">
        <f t="shared" si="7"/>
        <v>0.9829850746268658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3639.2400000000002</v>
      </c>
      <c r="H60" s="45">
        <f t="shared" si="37"/>
        <v>36719.931600000004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1465.4657718120814</v>
      </c>
      <c r="O60" s="47">
        <f t="shared" si="39"/>
        <v>244.24429530201357</v>
      </c>
      <c r="P60" s="165">
        <f t="shared" si="40"/>
        <v>0</v>
      </c>
      <c r="Q60" s="49">
        <f t="shared" si="41"/>
        <v>-5.755704697986431</v>
      </c>
      <c r="R60" s="425">
        <f t="shared" si="36"/>
        <v>0.97697718120805432</v>
      </c>
      <c r="S60" s="459"/>
      <c r="T60" s="50">
        <v>0.41319444444444442</v>
      </c>
      <c r="U60" s="50">
        <v>0.51666666666666661</v>
      </c>
      <c r="V60" s="142">
        <v>25</v>
      </c>
      <c r="W60" s="418">
        <f t="shared" si="42"/>
        <v>148.99999999999994</v>
      </c>
      <c r="X60" s="53">
        <v>0.39999999999999997</v>
      </c>
      <c r="Y60" s="53">
        <v>0.41250000000000003</v>
      </c>
      <c r="Z60" s="54"/>
      <c r="AA60" s="54"/>
      <c r="AB60" s="447"/>
      <c r="AC60" s="447"/>
      <c r="AD60" s="435"/>
      <c r="AE60" s="435"/>
      <c r="AF60" s="48">
        <f t="shared" si="6"/>
        <v>-34.534228187918643</v>
      </c>
      <c r="AG60" s="429">
        <f t="shared" si="7"/>
        <v>0.97697718120805421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4466.34</v>
      </c>
      <c r="H61" s="45">
        <f t="shared" si="37"/>
        <v>45065.370600000002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1464.3737704918035</v>
      </c>
      <c r="O61" s="47">
        <f t="shared" si="39"/>
        <v>244.06229508196725</v>
      </c>
      <c r="P61" s="165">
        <f t="shared" si="40"/>
        <v>0</v>
      </c>
      <c r="Q61" s="49">
        <f t="shared" si="41"/>
        <v>-5.9377049180327504</v>
      </c>
      <c r="R61" s="425">
        <f t="shared" si="36"/>
        <v>0.976249180327869</v>
      </c>
      <c r="S61" s="459"/>
      <c r="T61" s="50">
        <v>0.55694444444444435</v>
      </c>
      <c r="U61" s="50">
        <v>0.68402777777777768</v>
      </c>
      <c r="V61" s="142">
        <v>5</v>
      </c>
      <c r="W61" s="418">
        <f t="shared" si="42"/>
        <v>183</v>
      </c>
      <c r="X61" s="53"/>
      <c r="Y61" s="53"/>
      <c r="Z61" s="54"/>
      <c r="AA61" s="54"/>
      <c r="AB61" s="447"/>
      <c r="AC61" s="447"/>
      <c r="AD61" s="435"/>
      <c r="AE61" s="435"/>
      <c r="AF61" s="48">
        <f t="shared" si="6"/>
        <v>-35.626229508196502</v>
      </c>
      <c r="AG61" s="425">
        <f t="shared" si="7"/>
        <v>0.976249180327869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1461.773572055512</v>
      </c>
      <c r="O69" s="73">
        <f t="shared" si="43"/>
        <v>222.77641287604402</v>
      </c>
      <c r="P69" s="48">
        <f>M69-J69</f>
        <v>0</v>
      </c>
      <c r="Q69" s="49">
        <f>N69-K69</f>
        <v>-38.226427944488023</v>
      </c>
      <c r="R69" s="172">
        <f t="shared" ref="R69:R73" si="44">O69/L69</f>
        <v>0.97464680633269252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-38.226427944488023</v>
      </c>
      <c r="AG69" s="425">
        <f t="shared" si="7"/>
        <v>0.9745157147036746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3496</v>
      </c>
      <c r="H70" s="45">
        <f>F70*G70</f>
        <v>189098.64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3" si="45">G70/W70*60</f>
        <v>1389.1390728476817</v>
      </c>
      <c r="O70" s="47">
        <f t="shared" ref="O70:O73" si="46">N70/M70</f>
        <v>81.714063108687157</v>
      </c>
      <c r="P70" s="48">
        <f t="shared" ref="P70:P73" si="47">M70-J70</f>
        <v>1</v>
      </c>
      <c r="Q70" s="49">
        <f t="shared" ref="Q70:Q73" si="48">O70-L70</f>
        <v>-12.035936891312843</v>
      </c>
      <c r="R70" s="425">
        <f t="shared" si="44"/>
        <v>0.87161667315932967</v>
      </c>
      <c r="S70" s="459">
        <f>R82</f>
        <v>0.87723720218867451</v>
      </c>
      <c r="T70" s="50">
        <v>0.25</v>
      </c>
      <c r="U70" s="50">
        <v>0.35486111111111113</v>
      </c>
      <c r="V70" s="421">
        <v>5</v>
      </c>
      <c r="W70" s="418">
        <f>(U70-T70)*24*60</f>
        <v>151.00000000000003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-110.86092715231825</v>
      </c>
      <c r="AG70" s="425">
        <f t="shared" si="7"/>
        <v>0.92609271523178782</v>
      </c>
      <c r="AH70" s="459">
        <f>AG82</f>
        <v>0.88963053676538406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4372.4000000000005</v>
      </c>
      <c r="H71" s="45">
        <f>F71*G71</f>
        <v>233311.26400000002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1373.5287958115186</v>
      </c>
      <c r="O71" s="47">
        <f t="shared" si="46"/>
        <v>72.290989253237825</v>
      </c>
      <c r="P71" s="48">
        <f t="shared" si="47"/>
        <v>0</v>
      </c>
      <c r="Q71" s="49">
        <f t="shared" si="48"/>
        <v>-13.814273904656915</v>
      </c>
      <c r="R71" s="425">
        <f t="shared" si="44"/>
        <v>0.83956527861339769</v>
      </c>
      <c r="S71" s="459"/>
      <c r="T71" s="50">
        <v>0.37013888888888891</v>
      </c>
      <c r="U71" s="50">
        <v>0.50277777777777777</v>
      </c>
      <c r="V71" s="421">
        <v>22</v>
      </c>
      <c r="W71" s="418">
        <f t="shared" ref="W71:W81" si="49">(U71-T71)*24*60</f>
        <v>190.99999999999997</v>
      </c>
      <c r="X71" s="53">
        <v>0.35972222222222222</v>
      </c>
      <c r="Y71" s="53">
        <v>0.36944444444444446</v>
      </c>
      <c r="Z71" s="54"/>
      <c r="AA71" s="54"/>
      <c r="AB71" s="447"/>
      <c r="AC71" s="447"/>
      <c r="AD71" s="435">
        <v>1</v>
      </c>
      <c r="AE71" s="435">
        <v>1</v>
      </c>
      <c r="AF71" s="48">
        <f>N71-K71</f>
        <v>-262.47120418848135</v>
      </c>
      <c r="AG71" s="425">
        <f>N71/K71</f>
        <v>0.83956527861339769</v>
      </c>
      <c r="AH71" s="459"/>
    </row>
    <row r="72" spans="1:34" ht="19.149999999999999" customHeight="1">
      <c r="A72" s="455"/>
      <c r="B72" s="421" t="s">
        <v>227</v>
      </c>
      <c r="C72" s="66"/>
      <c r="D72" s="173" t="s">
        <v>240</v>
      </c>
      <c r="E72" s="43"/>
      <c r="F72" s="343">
        <v>56.43</v>
      </c>
      <c r="G72" s="44">
        <v>959</v>
      </c>
      <c r="H72" s="45">
        <f t="shared" ref="H72:H80" si="50">F72*G72</f>
        <v>54116.37</v>
      </c>
      <c r="I72" s="421"/>
      <c r="J72" s="87">
        <v>18</v>
      </c>
      <c r="K72" s="57">
        <v>1500</v>
      </c>
      <c r="L72" s="86">
        <v>83.333333333333329</v>
      </c>
      <c r="M72" s="419">
        <v>18</v>
      </c>
      <c r="N72" s="44">
        <f t="shared" si="45"/>
        <v>1307.7272727272727</v>
      </c>
      <c r="O72" s="47">
        <f t="shared" si="46"/>
        <v>72.651515151515156</v>
      </c>
      <c r="P72" s="48">
        <f t="shared" si="47"/>
        <v>0</v>
      </c>
      <c r="Q72" s="49">
        <f t="shared" si="48"/>
        <v>-10.681818181818173</v>
      </c>
      <c r="R72" s="425">
        <f t="shared" si="44"/>
        <v>0.87181818181818194</v>
      </c>
      <c r="S72" s="459"/>
      <c r="T72" s="50">
        <v>0.54305555555555551</v>
      </c>
      <c r="U72" s="50">
        <v>0.57361111111111107</v>
      </c>
      <c r="V72" s="421">
        <v>5</v>
      </c>
      <c r="W72" s="418">
        <f t="shared" si="49"/>
        <v>44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-192.27272727272725</v>
      </c>
      <c r="AG72" s="425">
        <f>N72/K72</f>
        <v>0.87181818181818183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242</v>
      </c>
      <c r="E73" s="177"/>
      <c r="F73" s="343">
        <v>47.51</v>
      </c>
      <c r="G73" s="44">
        <v>2047</v>
      </c>
      <c r="H73" s="45">
        <f t="shared" si="50"/>
        <v>97252.97</v>
      </c>
      <c r="I73" s="435"/>
      <c r="J73" s="178">
        <v>17</v>
      </c>
      <c r="K73" s="179">
        <v>1440</v>
      </c>
      <c r="L73" s="86">
        <v>84.705882352941174</v>
      </c>
      <c r="M73" s="424">
        <v>17</v>
      </c>
      <c r="N73" s="44">
        <f t="shared" si="45"/>
        <v>1335</v>
      </c>
      <c r="O73" s="47">
        <f t="shared" si="46"/>
        <v>78.529411764705884</v>
      </c>
      <c r="P73" s="48">
        <f t="shared" si="47"/>
        <v>0</v>
      </c>
      <c r="Q73" s="49">
        <f t="shared" si="48"/>
        <v>-6.1764705882352899</v>
      </c>
      <c r="R73" s="425">
        <f t="shared" si="44"/>
        <v>0.92708333333333337</v>
      </c>
      <c r="S73" s="459"/>
      <c r="T73" s="50">
        <v>0.57847222222222217</v>
      </c>
      <c r="U73" s="50">
        <v>0.64236111111111105</v>
      </c>
      <c r="V73" s="421">
        <v>7</v>
      </c>
      <c r="W73" s="418">
        <f t="shared" si="49"/>
        <v>92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-105</v>
      </c>
      <c r="AG73" s="425">
        <f>N73/K73</f>
        <v>0.92708333333333337</v>
      </c>
      <c r="AH73" s="459"/>
    </row>
    <row r="74" spans="1:34" ht="19.149999999999999" customHeight="1">
      <c r="A74" s="455"/>
      <c r="B74" s="421">
        <v>0</v>
      </c>
      <c r="C74" s="175"/>
      <c r="D74" s="176"/>
      <c r="E74" s="177"/>
      <c r="F74" s="343" t="s">
        <v>109</v>
      </c>
      <c r="G74" s="44"/>
      <c r="H74" s="45">
        <f t="shared" si="50"/>
        <v>0</v>
      </c>
      <c r="I74" s="421"/>
      <c r="J74" s="87"/>
      <c r="K74" s="57"/>
      <c r="L74" s="86"/>
      <c r="M74" s="419"/>
      <c r="N74" s="44"/>
      <c r="O74" s="47"/>
      <c r="P74" s="48"/>
      <c r="Q74" s="49"/>
      <c r="R74" s="425"/>
      <c r="S74" s="459"/>
      <c r="T74" s="50"/>
      <c r="U74" s="50"/>
      <c r="V74" s="421"/>
      <c r="W74" s="418">
        <f t="shared" si="49"/>
        <v>0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0</v>
      </c>
      <c r="AG74" s="425" t="e">
        <f t="shared" ref="AG74:AG80" si="52">N74/K74</f>
        <v>#DIV/0!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87"/>
      <c r="K75" s="57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</v>
      </c>
      <c r="K82" s="101">
        <v>1519</v>
      </c>
      <c r="L82" s="104">
        <v>86.973619711042303</v>
      </c>
      <c r="M82" s="101">
        <f t="shared" ref="M82:O82" si="53">AVERAGE(M70:M81)</f>
        <v>17.75</v>
      </c>
      <c r="N82" s="101">
        <f t="shared" si="53"/>
        <v>1351.3487853466183</v>
      </c>
      <c r="O82" s="184">
        <f t="shared" si="53"/>
        <v>76.296494819536505</v>
      </c>
      <c r="P82" s="116">
        <f>M82-J82</f>
        <v>0.25</v>
      </c>
      <c r="Q82" s="117">
        <f>N82-K82</f>
        <v>-167.65121465338166</v>
      </c>
      <c r="R82" s="172">
        <f>O82/L82</f>
        <v>0.87723720218867451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1</v>
      </c>
      <c r="AF82" s="48">
        <f>N82-K82</f>
        <v>-167.65121465338166</v>
      </c>
      <c r="AG82" s="425">
        <f>N82/K82</f>
        <v>0.88963053676538406</v>
      </c>
      <c r="AH82" s="459"/>
    </row>
    <row r="83" spans="1:34" ht="19.149999999999999" customHeight="1">
      <c r="A83" s="487" t="s">
        <v>244</v>
      </c>
      <c r="B83" s="110" t="s">
        <v>203</v>
      </c>
      <c r="C83" s="66"/>
      <c r="D83" s="358" t="s">
        <v>251</v>
      </c>
      <c r="E83" s="43"/>
      <c r="F83" s="350">
        <v>29.46</v>
      </c>
      <c r="G83" s="57">
        <v>1691</v>
      </c>
      <c r="H83" s="84">
        <f t="shared" ref="H83:H94" si="54">F83*G83</f>
        <v>49816.86</v>
      </c>
      <c r="I83" s="435"/>
      <c r="J83" s="87">
        <v>16</v>
      </c>
      <c r="K83" s="57">
        <v>1385</v>
      </c>
      <c r="L83" s="86">
        <v>86.5625</v>
      </c>
      <c r="M83" s="424">
        <v>16</v>
      </c>
      <c r="N83" s="57">
        <f t="shared" ref="N83:N88" si="55">G83/W83*60</f>
        <v>1140</v>
      </c>
      <c r="O83" s="183">
        <f t="shared" ref="O83:O88" si="56">N83/M83</f>
        <v>71.25</v>
      </c>
      <c r="P83" s="54">
        <f t="shared" ref="P83:P88" si="57">M83-J83</f>
        <v>0</v>
      </c>
      <c r="Q83" s="88">
        <f t="shared" ref="Q83:Q88" si="58">O83-L83</f>
        <v>-15.3125</v>
      </c>
      <c r="R83" s="185">
        <f t="shared" ref="R83:R88" si="59">O83/L83</f>
        <v>0.82310469314079426</v>
      </c>
      <c r="S83" s="459">
        <f>R95</f>
        <v>0.87740796666967669</v>
      </c>
      <c r="T83" s="50">
        <v>0.33333333333333331</v>
      </c>
      <c r="U83" s="50">
        <v>0.39513888888888887</v>
      </c>
      <c r="V83" s="421">
        <v>5</v>
      </c>
      <c r="W83" s="418">
        <f t="shared" ref="W83:W93" si="60">(U83-T83)*24*60</f>
        <v>89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-245</v>
      </c>
      <c r="AG83" s="425">
        <f t="shared" ref="AG83:AG173" si="62">N83/K83</f>
        <v>0.82310469314079426</v>
      </c>
      <c r="AH83" s="459">
        <f>AG95</f>
        <v>0.87757112687884342</v>
      </c>
    </row>
    <row r="84" spans="1:34" ht="19.149999999999999" customHeight="1">
      <c r="A84" s="488"/>
      <c r="B84" s="110" t="s">
        <v>238</v>
      </c>
      <c r="C84" s="431"/>
      <c r="D84" s="186" t="s">
        <v>245</v>
      </c>
      <c r="E84" s="43"/>
      <c r="F84" s="350">
        <v>61.02</v>
      </c>
      <c r="G84" s="44">
        <v>2343.75</v>
      </c>
      <c r="H84" s="84">
        <f t="shared" si="54"/>
        <v>143015.625</v>
      </c>
      <c r="I84" s="421"/>
      <c r="J84" s="87">
        <v>17</v>
      </c>
      <c r="K84" s="57">
        <v>1440</v>
      </c>
      <c r="L84" s="86">
        <v>84.705882352941174</v>
      </c>
      <c r="M84" s="424">
        <v>17</v>
      </c>
      <c r="N84" s="57">
        <f t="shared" si="55"/>
        <v>1339.285714285714</v>
      </c>
      <c r="O84" s="183">
        <f t="shared" si="56"/>
        <v>78.781512605041996</v>
      </c>
      <c r="P84" s="54">
        <f t="shared" si="57"/>
        <v>0</v>
      </c>
      <c r="Q84" s="88">
        <f t="shared" si="58"/>
        <v>-5.9243697478991777</v>
      </c>
      <c r="R84" s="185">
        <f t="shared" si="59"/>
        <v>0.93005952380952361</v>
      </c>
      <c r="S84" s="459"/>
      <c r="T84" s="50">
        <v>0.40069444444444441</v>
      </c>
      <c r="U84" s="50">
        <v>0.47361111111111109</v>
      </c>
      <c r="V84" s="421">
        <v>8</v>
      </c>
      <c r="W84" s="418">
        <f t="shared" si="60"/>
        <v>105.00000000000003</v>
      </c>
      <c r="X84" s="53"/>
      <c r="Y84" s="53"/>
      <c r="Z84" s="54"/>
      <c r="AA84" s="54"/>
      <c r="AB84" s="447"/>
      <c r="AC84" s="447"/>
      <c r="AD84" s="435"/>
      <c r="AE84" s="435"/>
      <c r="AF84" s="48">
        <f t="shared" si="61"/>
        <v>-100.71428571428601</v>
      </c>
      <c r="AG84" s="425">
        <f t="shared" si="62"/>
        <v>0.93005952380952361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2090</v>
      </c>
      <c r="H85" s="84">
        <f t="shared" si="54"/>
        <v>127678.1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1292.7835051546385</v>
      </c>
      <c r="O85" s="183">
        <f t="shared" si="56"/>
        <v>76.046088538508144</v>
      </c>
      <c r="P85" s="54">
        <f t="shared" si="57"/>
        <v>0</v>
      </c>
      <c r="Q85" s="88">
        <f t="shared" si="58"/>
        <v>-8.65979381443303</v>
      </c>
      <c r="R85" s="185">
        <f t="shared" si="59"/>
        <v>0.89776632302405446</v>
      </c>
      <c r="S85" s="459"/>
      <c r="T85" s="50">
        <v>0.48888888888888887</v>
      </c>
      <c r="U85" s="50">
        <v>0.55625000000000002</v>
      </c>
      <c r="V85" s="421">
        <v>22</v>
      </c>
      <c r="W85" s="418">
        <f t="shared" si="60"/>
        <v>97.000000000000057</v>
      </c>
      <c r="X85" s="53">
        <v>0.4777777777777778</v>
      </c>
      <c r="Y85" s="53">
        <v>0.48749999999999999</v>
      </c>
      <c r="Z85" s="54"/>
      <c r="AA85" s="54"/>
      <c r="AB85" s="447"/>
      <c r="AC85" s="447"/>
      <c r="AD85" s="435"/>
      <c r="AE85" s="435"/>
      <c r="AF85" s="48">
        <f t="shared" si="61"/>
        <v>-147.21649484536147</v>
      </c>
      <c r="AG85" s="425">
        <f t="shared" si="62"/>
        <v>0.89776632302405457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5282</v>
      </c>
      <c r="H86" s="84">
        <f t="shared" si="54"/>
        <v>199659.59999999998</v>
      </c>
      <c r="I86" s="421"/>
      <c r="J86" s="87">
        <v>20</v>
      </c>
      <c r="K86" s="57">
        <v>2769</v>
      </c>
      <c r="L86" s="86">
        <v>138.44999999999999</v>
      </c>
      <c r="M86" s="424">
        <v>20</v>
      </c>
      <c r="N86" s="57">
        <f t="shared" si="55"/>
        <v>2400.909090909091</v>
      </c>
      <c r="O86" s="183">
        <f t="shared" si="56"/>
        <v>120.04545454545455</v>
      </c>
      <c r="P86" s="54">
        <f t="shared" si="57"/>
        <v>0</v>
      </c>
      <c r="Q86" s="88">
        <f t="shared" si="58"/>
        <v>-18.404545454545442</v>
      </c>
      <c r="R86" s="185">
        <f t="shared" si="59"/>
        <v>0.86706720509537416</v>
      </c>
      <c r="S86" s="459"/>
      <c r="T86" s="50">
        <v>0.59722222222222221</v>
      </c>
      <c r="U86" s="50">
        <v>0.68888888888888888</v>
      </c>
      <c r="V86" s="421">
        <v>6</v>
      </c>
      <c r="W86" s="418">
        <f t="shared" si="60"/>
        <v>132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-368.09090909090901</v>
      </c>
      <c r="AG86" s="425">
        <f t="shared" si="62"/>
        <v>0.86706720509537416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246</v>
      </c>
      <c r="E87" s="43"/>
      <c r="F87" s="350">
        <v>50.67</v>
      </c>
      <c r="G87" s="44">
        <v>708.22</v>
      </c>
      <c r="H87" s="84">
        <f t="shared" si="54"/>
        <v>35885.507400000002</v>
      </c>
      <c r="I87" s="421">
        <v>1</v>
      </c>
      <c r="J87" s="87">
        <v>19</v>
      </c>
      <c r="K87" s="57">
        <v>1500</v>
      </c>
      <c r="L87" s="86">
        <v>78.94736842105263</v>
      </c>
      <c r="M87" s="424">
        <v>19</v>
      </c>
      <c r="N87" s="57">
        <f t="shared" si="55"/>
        <v>1327.9124999999983</v>
      </c>
      <c r="O87" s="183">
        <f t="shared" si="56"/>
        <v>69.890131578947276</v>
      </c>
      <c r="P87" s="54">
        <f t="shared" si="57"/>
        <v>0</v>
      </c>
      <c r="Q87" s="88">
        <f t="shared" si="58"/>
        <v>-9.057236842105354</v>
      </c>
      <c r="R87" s="185">
        <f t="shared" si="59"/>
        <v>0.88527499999999881</v>
      </c>
      <c r="S87" s="459"/>
      <c r="T87" s="50">
        <v>0.70486111111111116</v>
      </c>
      <c r="U87" s="50">
        <v>0.72708333333333341</v>
      </c>
      <c r="V87" s="421">
        <v>23</v>
      </c>
      <c r="W87" s="418">
        <f t="shared" si="60"/>
        <v>32.000000000000043</v>
      </c>
      <c r="X87" s="53">
        <v>0.69305555555555554</v>
      </c>
      <c r="Y87" s="53">
        <v>0.70416666666666661</v>
      </c>
      <c r="Z87" s="54"/>
      <c r="AA87" s="54"/>
      <c r="AB87" s="447"/>
      <c r="AC87" s="447"/>
      <c r="AD87" s="435"/>
      <c r="AE87" s="435"/>
      <c r="AF87" s="48">
        <f t="shared" si="61"/>
        <v>-172.08750000000168</v>
      </c>
      <c r="AG87" s="425">
        <f t="shared" si="62"/>
        <v>0.88527499999999892</v>
      </c>
      <c r="AH87" s="459"/>
    </row>
    <row r="88" spans="1:34" ht="19.149999999999999" customHeight="1">
      <c r="A88" s="488"/>
      <c r="B88" s="110" t="s">
        <v>207</v>
      </c>
      <c r="C88" s="431"/>
      <c r="D88" s="186" t="s">
        <v>217</v>
      </c>
      <c r="E88" s="43"/>
      <c r="F88" s="350">
        <v>49.91</v>
      </c>
      <c r="G88" s="57">
        <v>817.02</v>
      </c>
      <c r="H88" s="84">
        <f t="shared" si="54"/>
        <v>40777.468199999996</v>
      </c>
      <c r="I88" s="421">
        <v>1</v>
      </c>
      <c r="J88" s="87">
        <v>17</v>
      </c>
      <c r="K88" s="57">
        <v>1565</v>
      </c>
      <c r="L88" s="86">
        <v>92.058823529411768</v>
      </c>
      <c r="M88" s="424">
        <v>17</v>
      </c>
      <c r="N88" s="57">
        <f t="shared" si="55"/>
        <v>1361.6999999999989</v>
      </c>
      <c r="O88" s="183">
        <f t="shared" si="56"/>
        <v>80.099999999999937</v>
      </c>
      <c r="P88" s="54">
        <f t="shared" si="57"/>
        <v>0</v>
      </c>
      <c r="Q88" s="88">
        <f t="shared" si="58"/>
        <v>-11.958823529411831</v>
      </c>
      <c r="R88" s="185">
        <f t="shared" si="59"/>
        <v>0.87009584664536666</v>
      </c>
      <c r="S88" s="459"/>
      <c r="T88" s="50">
        <v>0.73263888888888895</v>
      </c>
      <c r="U88" s="50">
        <v>0.75763888888888897</v>
      </c>
      <c r="V88" s="421">
        <v>8</v>
      </c>
      <c r="W88" s="418">
        <f t="shared" si="60"/>
        <v>36.000000000000028</v>
      </c>
      <c r="X88" s="53"/>
      <c r="Y88" s="53"/>
      <c r="Z88" s="54"/>
      <c r="AA88" s="54"/>
      <c r="AB88" s="447"/>
      <c r="AC88" s="447"/>
      <c r="AD88" s="435">
        <v>1</v>
      </c>
      <c r="AE88" s="435"/>
      <c r="AF88" s="48">
        <f t="shared" si="61"/>
        <v>-203.30000000000109</v>
      </c>
      <c r="AG88" s="425">
        <f t="shared" si="62"/>
        <v>0.87009584664536677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54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0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0</v>
      </c>
      <c r="AG89" s="425" t="e">
        <f t="shared" si="62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17.666666666666668</v>
      </c>
      <c r="K95" s="202">
        <v>1683.1666666666667</v>
      </c>
      <c r="L95" s="203">
        <v>94.238409442724446</v>
      </c>
      <c r="M95" s="202">
        <f t="shared" ref="M95:O95" si="63">AVERAGE(M83:M94)</f>
        <v>17.666666666666668</v>
      </c>
      <c r="N95" s="202">
        <f t="shared" si="63"/>
        <v>1477.0984683915733</v>
      </c>
      <c r="O95" s="203">
        <f t="shared" si="63"/>
        <v>82.685531211325312</v>
      </c>
      <c r="P95" s="204">
        <f>M95-J95</f>
        <v>0</v>
      </c>
      <c r="Q95" s="205">
        <f t="shared" ref="Q95:Q102" si="64">O95-L95</f>
        <v>-11.552878231399134</v>
      </c>
      <c r="R95" s="206">
        <f>O95/L95</f>
        <v>0.87740796666967669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-206.06819827509344</v>
      </c>
      <c r="AG95" s="426">
        <f t="shared" si="62"/>
        <v>0.87757112687884342</v>
      </c>
      <c r="AH95" s="460"/>
    </row>
    <row r="96" spans="1:34" ht="19.149999999999999" customHeight="1">
      <c r="A96" s="490" t="s">
        <v>250</v>
      </c>
      <c r="B96" s="421" t="s">
        <v>238</v>
      </c>
      <c r="C96" s="97"/>
      <c r="D96" s="42" t="s">
        <v>335</v>
      </c>
      <c r="E96" s="43"/>
      <c r="F96" s="343">
        <v>65.27</v>
      </c>
      <c r="G96" s="44">
        <v>2282.4</v>
      </c>
      <c r="H96" s="45">
        <f t="shared" ref="H96:H105" si="65">F96*G96</f>
        <v>148972.24799999999</v>
      </c>
      <c r="I96" s="421"/>
      <c r="J96" s="46">
        <v>18</v>
      </c>
      <c r="K96" s="44">
        <v>1440</v>
      </c>
      <c r="L96" s="47">
        <v>80</v>
      </c>
      <c r="M96" s="419">
        <v>18</v>
      </c>
      <c r="N96" s="44">
        <f t="shared" ref="N96:N102" si="66">G96/W96*60</f>
        <v>1268</v>
      </c>
      <c r="O96" s="47">
        <f t="shared" ref="O96:O102" si="67">N96/M96</f>
        <v>70.444444444444443</v>
      </c>
      <c r="P96" s="48">
        <f t="shared" ref="P96:P102" si="68">M96-J96</f>
        <v>0</v>
      </c>
      <c r="Q96" s="49">
        <f t="shared" si="64"/>
        <v>-9.5555555555555571</v>
      </c>
      <c r="R96" s="425">
        <f t="shared" ref="R96:R102" si="69">O96/L96</f>
        <v>0.88055555555555554</v>
      </c>
      <c r="S96" s="459">
        <f>R108</f>
        <v>0.86793039646871806</v>
      </c>
      <c r="T96" s="89">
        <v>0.33333333333333331</v>
      </c>
      <c r="U96" s="89">
        <v>0.40833333333333333</v>
      </c>
      <c r="V96" s="435">
        <v>5</v>
      </c>
      <c r="W96" s="90">
        <f t="shared" ref="W96:W133" si="70">(U96-T96)*24*60</f>
        <v>108.00000000000001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-172</v>
      </c>
      <c r="AG96" s="428">
        <f t="shared" si="62"/>
        <v>0.88055555555555554</v>
      </c>
      <c r="AH96" s="468">
        <f>AG108</f>
        <v>0.86051344852856892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260</v>
      </c>
      <c r="E97" s="56"/>
      <c r="F97" s="354">
        <v>71.55</v>
      </c>
      <c r="G97" s="209">
        <v>1170</v>
      </c>
      <c r="H97" s="210">
        <f t="shared" si="65"/>
        <v>83713.5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1253.5714285714278</v>
      </c>
      <c r="O97" s="47">
        <f t="shared" si="67"/>
        <v>69.642857142857096</v>
      </c>
      <c r="P97" s="48">
        <f t="shared" si="68"/>
        <v>0</v>
      </c>
      <c r="Q97" s="49">
        <f t="shared" si="64"/>
        <v>-7.3015873015873467</v>
      </c>
      <c r="R97" s="425">
        <f t="shared" si="69"/>
        <v>0.9051057246003088</v>
      </c>
      <c r="S97" s="459"/>
      <c r="T97" s="211">
        <v>0.42430555555555555</v>
      </c>
      <c r="U97" s="211">
        <v>0.46319444444444446</v>
      </c>
      <c r="V97" s="212">
        <v>23</v>
      </c>
      <c r="W97" s="90">
        <f t="shared" si="70"/>
        <v>56.000000000000043</v>
      </c>
      <c r="X97" s="53">
        <v>0.41250000000000003</v>
      </c>
      <c r="Y97" s="53">
        <v>0.4236111111111111</v>
      </c>
      <c r="Z97" s="54"/>
      <c r="AA97" s="54"/>
      <c r="AB97" s="447"/>
      <c r="AC97" s="447"/>
      <c r="AD97" s="212"/>
      <c r="AE97" s="212"/>
      <c r="AF97" s="213">
        <f t="shared" si="61"/>
        <v>-131.42857142857224</v>
      </c>
      <c r="AG97" s="214">
        <f t="shared" si="62"/>
        <v>0.9051057246003088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201</v>
      </c>
      <c r="H98" s="210">
        <f t="shared" si="65"/>
        <v>15547.349999999999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1096.3636363636401</v>
      </c>
      <c r="O98" s="47">
        <f t="shared" si="67"/>
        <v>60.90909090909112</v>
      </c>
      <c r="P98" s="48">
        <f t="shared" si="68"/>
        <v>-1</v>
      </c>
      <c r="Q98" s="49">
        <f t="shared" si="64"/>
        <v>-14.880382775119401</v>
      </c>
      <c r="R98" s="425">
        <f t="shared" si="69"/>
        <v>0.80366161616161902</v>
      </c>
      <c r="S98" s="459"/>
      <c r="T98" s="89">
        <v>0.46805555555555556</v>
      </c>
      <c r="U98" s="89">
        <v>0.47569444444444442</v>
      </c>
      <c r="V98" s="435">
        <v>7</v>
      </c>
      <c r="W98" s="90">
        <f t="shared" si="70"/>
        <v>10.999999999999961</v>
      </c>
      <c r="X98" s="216"/>
      <c r="Y98" s="216"/>
      <c r="Z98" s="217"/>
      <c r="AA98" s="217"/>
      <c r="AB98" s="447"/>
      <c r="AC98" s="447"/>
      <c r="AD98" s="435">
        <v>1</v>
      </c>
      <c r="AE98" s="435"/>
      <c r="AF98" s="54">
        <f t="shared" si="61"/>
        <v>-343.63636363635987</v>
      </c>
      <c r="AG98" s="428">
        <f t="shared" si="62"/>
        <v>0.76136363636363902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261</v>
      </c>
      <c r="E99" s="83"/>
      <c r="F99" s="354">
        <v>59.54</v>
      </c>
      <c r="G99" s="57">
        <v>1451</v>
      </c>
      <c r="H99" s="210">
        <f t="shared" si="65"/>
        <v>86392.54</v>
      </c>
      <c r="I99" s="435"/>
      <c r="J99" s="46">
        <v>18</v>
      </c>
      <c r="K99" s="44">
        <v>1385</v>
      </c>
      <c r="L99" s="47">
        <v>76.944444444444443</v>
      </c>
      <c r="M99" s="419">
        <v>18</v>
      </c>
      <c r="N99" s="44">
        <f t="shared" si="66"/>
        <v>1226.1971830985904</v>
      </c>
      <c r="O99" s="47">
        <f t="shared" si="67"/>
        <v>68.122065727699464</v>
      </c>
      <c r="P99" s="48">
        <f t="shared" si="68"/>
        <v>0</v>
      </c>
      <c r="Q99" s="49">
        <f t="shared" si="64"/>
        <v>-8.8223787167449785</v>
      </c>
      <c r="R99" s="425">
        <f t="shared" si="69"/>
        <v>0.88534092642497497</v>
      </c>
      <c r="S99" s="459"/>
      <c r="T99" s="89">
        <v>0.51597222222222217</v>
      </c>
      <c r="U99" s="89">
        <v>0.56527777777777777</v>
      </c>
      <c r="V99" s="435">
        <v>5</v>
      </c>
      <c r="W99" s="90">
        <f t="shared" si="70"/>
        <v>71.000000000000071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-158.80281690140964</v>
      </c>
      <c r="AG99" s="214">
        <f t="shared" si="62"/>
        <v>0.88534092642497497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241</v>
      </c>
      <c r="E100" s="83"/>
      <c r="F100" s="354">
        <v>53.76</v>
      </c>
      <c r="G100" s="57">
        <v>2631</v>
      </c>
      <c r="H100" s="210">
        <f t="shared" si="65"/>
        <v>141442.56</v>
      </c>
      <c r="I100" s="435"/>
      <c r="J100" s="46">
        <v>16</v>
      </c>
      <c r="K100" s="44">
        <v>1440</v>
      </c>
      <c r="L100" s="47">
        <v>90</v>
      </c>
      <c r="M100" s="87">
        <v>16</v>
      </c>
      <c r="N100" s="44">
        <f t="shared" si="66"/>
        <v>1293.9344262295076</v>
      </c>
      <c r="O100" s="47">
        <f t="shared" si="67"/>
        <v>80.870901639344225</v>
      </c>
      <c r="P100" s="48">
        <f t="shared" si="68"/>
        <v>0</v>
      </c>
      <c r="Q100" s="49">
        <f t="shared" si="64"/>
        <v>-9.1290983606557745</v>
      </c>
      <c r="R100" s="425">
        <f t="shared" si="69"/>
        <v>0.8985655737704914</v>
      </c>
      <c r="S100" s="459"/>
      <c r="T100" s="211">
        <v>0.57013888888888886</v>
      </c>
      <c r="U100" s="211">
        <v>0.65486111111111112</v>
      </c>
      <c r="V100" s="212">
        <v>7</v>
      </c>
      <c r="W100" s="90">
        <f t="shared" si="70"/>
        <v>122.00000000000004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-146.06557377049239</v>
      </c>
      <c r="AG100" s="428">
        <f t="shared" si="62"/>
        <v>0.8985655737704914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335</v>
      </c>
      <c r="E101" s="83"/>
      <c r="F101" s="354">
        <v>65.27</v>
      </c>
      <c r="G101" s="57">
        <v>253.60000000000002</v>
      </c>
      <c r="H101" s="210">
        <f t="shared" si="65"/>
        <v>16552.472000000002</v>
      </c>
      <c r="I101" s="435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6"/>
        <v>1268.0000000000045</v>
      </c>
      <c r="O101" s="47">
        <f t="shared" si="67"/>
        <v>70.444444444444699</v>
      </c>
      <c r="P101" s="48">
        <f t="shared" si="68"/>
        <v>0</v>
      </c>
      <c r="Q101" s="49">
        <f t="shared" si="64"/>
        <v>-9.5555555555553013</v>
      </c>
      <c r="R101" s="425">
        <f t="shared" si="69"/>
        <v>0.88055555555555876</v>
      </c>
      <c r="S101" s="459"/>
      <c r="T101" s="211">
        <v>0.66041666666666665</v>
      </c>
      <c r="U101" s="89">
        <v>0.66874999999999996</v>
      </c>
      <c r="V101" s="212">
        <v>8</v>
      </c>
      <c r="W101" s="90">
        <f t="shared" si="70"/>
        <v>11.999999999999957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-171.99999999999545</v>
      </c>
      <c r="AG101" s="214">
        <f t="shared" si="62"/>
        <v>0.88055555555555876</v>
      </c>
      <c r="AH101" s="468"/>
    </row>
    <row r="102" spans="1:34" s="218" customFormat="1" ht="19.149999999999999" customHeight="1">
      <c r="A102" s="490"/>
      <c r="B102" s="421" t="s">
        <v>238</v>
      </c>
      <c r="C102" s="175"/>
      <c r="D102" s="176" t="s">
        <v>239</v>
      </c>
      <c r="E102" s="177"/>
      <c r="F102" s="354">
        <v>53.36</v>
      </c>
      <c r="G102" s="57">
        <v>2057.6</v>
      </c>
      <c r="H102" s="210">
        <f t="shared" si="65"/>
        <v>109793.53599999999</v>
      </c>
      <c r="I102" s="421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6"/>
        <v>1341.913043478261</v>
      </c>
      <c r="O102" s="47">
        <f t="shared" si="67"/>
        <v>70.627002288329521</v>
      </c>
      <c r="P102" s="48">
        <f t="shared" si="68"/>
        <v>0</v>
      </c>
      <c r="Q102" s="49">
        <f t="shared" si="64"/>
        <v>-15.478260869565219</v>
      </c>
      <c r="R102" s="425">
        <f t="shared" si="69"/>
        <v>0.82024024662485384</v>
      </c>
      <c r="S102" s="459"/>
      <c r="T102" s="211">
        <v>0.68402777777777768</v>
      </c>
      <c r="U102" s="211">
        <v>0.74791666666666656</v>
      </c>
      <c r="V102" s="212">
        <v>22</v>
      </c>
      <c r="W102" s="90">
        <f t="shared" si="70"/>
        <v>92</v>
      </c>
      <c r="X102" s="220">
        <v>0.67361111111111116</v>
      </c>
      <c r="Y102" s="220">
        <v>0.68333333333333324</v>
      </c>
      <c r="Z102" s="217"/>
      <c r="AA102" s="217"/>
      <c r="AB102" s="447"/>
      <c r="AC102" s="447"/>
      <c r="AD102" s="435"/>
      <c r="AE102" s="435"/>
      <c r="AF102" s="54">
        <f t="shared" si="61"/>
        <v>-294.08695652173901</v>
      </c>
      <c r="AG102" s="428">
        <f t="shared" si="62"/>
        <v>0.82024024662485395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</v>
      </c>
      <c r="K108" s="101">
        <v>1452.2857142857142</v>
      </c>
      <c r="L108" s="104">
        <v>80.826232247284878</v>
      </c>
      <c r="M108" s="101">
        <f t="shared" ref="M108:O108" si="71">AVERAGE(M96:M107)</f>
        <v>17.857142857142858</v>
      </c>
      <c r="N108" s="101">
        <f t="shared" si="71"/>
        <v>1249.7113882487758</v>
      </c>
      <c r="O108" s="104">
        <f t="shared" si="71"/>
        <v>70.151543799458651</v>
      </c>
      <c r="P108" s="54">
        <f t="shared" ref="P108:P116" si="72">M108-J108</f>
        <v>-0.14285714285714235</v>
      </c>
      <c r="Q108" s="88">
        <f t="shared" ref="Q108:Q116" si="73">O108-L108</f>
        <v>-10.674688447826227</v>
      </c>
      <c r="R108" s="105">
        <f t="shared" ref="R108:R116" si="74">O108/L108</f>
        <v>0.86793039646871806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0</v>
      </c>
      <c r="AF108" s="54">
        <f t="shared" si="61"/>
        <v>-202.57432603693837</v>
      </c>
      <c r="AG108" s="428">
        <f t="shared" si="62"/>
        <v>0.86051344852856892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1931</v>
      </c>
      <c r="H109" s="45">
        <f t="shared" ref="H109:H119" si="75">F109*G109</f>
        <v>57863.367839889572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6" si="76">G109/W109*60</f>
        <v>1170.3030303030307</v>
      </c>
      <c r="O109" s="47">
        <f t="shared" ref="O109:O116" si="77">N109/M109</f>
        <v>65.016835016835046</v>
      </c>
      <c r="P109" s="48">
        <f t="shared" si="72"/>
        <v>0</v>
      </c>
      <c r="Q109" s="49">
        <f t="shared" si="73"/>
        <v>-1.6498316498316257</v>
      </c>
      <c r="R109" s="425">
        <f t="shared" si="74"/>
        <v>0.97525252525252559</v>
      </c>
      <c r="S109" s="494">
        <f>R121</f>
        <v>0.89500252142749437</v>
      </c>
      <c r="T109" s="226">
        <v>0.5</v>
      </c>
      <c r="U109" s="226">
        <v>0.56874999999999998</v>
      </c>
      <c r="V109" s="227">
        <v>5</v>
      </c>
      <c r="W109" s="418">
        <f t="shared" si="70"/>
        <v>98.999999999999972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-29.69696969696929</v>
      </c>
      <c r="AG109" s="125">
        <f t="shared" si="62"/>
        <v>0.97525252525252559</v>
      </c>
      <c r="AH109" s="468">
        <f>AG121</f>
        <v>0.89369645013414623</v>
      </c>
    </row>
    <row r="110" spans="1:34" ht="19.149999999999999" customHeight="1">
      <c r="A110" s="492"/>
      <c r="B110" s="421" t="s">
        <v>227</v>
      </c>
      <c r="C110" s="175"/>
      <c r="D110" s="42" t="s">
        <v>255</v>
      </c>
      <c r="E110" s="177"/>
      <c r="F110" s="343">
        <v>51.44</v>
      </c>
      <c r="G110" s="174">
        <v>1492</v>
      </c>
      <c r="H110" s="45">
        <f t="shared" si="75"/>
        <v>76748.479999999996</v>
      </c>
      <c r="I110" s="421"/>
      <c r="J110" s="46">
        <v>20</v>
      </c>
      <c r="K110" s="44">
        <v>1440</v>
      </c>
      <c r="L110" s="47">
        <v>72</v>
      </c>
      <c r="M110" s="419">
        <v>20</v>
      </c>
      <c r="N110" s="44">
        <f t="shared" si="76"/>
        <v>1297.3913043478249</v>
      </c>
      <c r="O110" s="47">
        <f t="shared" si="77"/>
        <v>64.869565217391241</v>
      </c>
      <c r="P110" s="48">
        <f t="shared" si="72"/>
        <v>0</v>
      </c>
      <c r="Q110" s="49">
        <f t="shared" si="73"/>
        <v>-7.1304347826087593</v>
      </c>
      <c r="R110" s="425">
        <f t="shared" si="74"/>
        <v>0.90096618357487834</v>
      </c>
      <c r="S110" s="495"/>
      <c r="T110" s="226">
        <v>0.57430555555555551</v>
      </c>
      <c r="U110" s="226">
        <v>0.62222222222222223</v>
      </c>
      <c r="V110" s="227">
        <v>8</v>
      </c>
      <c r="W110" s="418">
        <f t="shared" si="70"/>
        <v>69.000000000000071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-142.60869565217513</v>
      </c>
      <c r="AG110" s="125">
        <f t="shared" si="62"/>
        <v>0.90096618357487834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677</v>
      </c>
      <c r="H111" s="45">
        <f t="shared" si="75"/>
        <v>52359.18</v>
      </c>
      <c r="I111" s="435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1310.3225806451592</v>
      </c>
      <c r="O111" s="47">
        <f t="shared" si="77"/>
        <v>72.79569892473107</v>
      </c>
      <c r="P111" s="48">
        <f t="shared" si="72"/>
        <v>0</v>
      </c>
      <c r="Q111" s="49">
        <f t="shared" si="73"/>
        <v>-7.2043010752689298</v>
      </c>
      <c r="R111" s="425">
        <f t="shared" si="74"/>
        <v>0.90994623655913842</v>
      </c>
      <c r="S111" s="495"/>
      <c r="T111" s="226">
        <v>0.63749999999999996</v>
      </c>
      <c r="U111" s="226">
        <v>0.65902777777777777</v>
      </c>
      <c r="V111" s="227">
        <v>22</v>
      </c>
      <c r="W111" s="418">
        <f t="shared" si="70"/>
        <v>31.00000000000005</v>
      </c>
      <c r="X111" s="53">
        <v>0.62638888888888888</v>
      </c>
      <c r="Y111" s="53">
        <v>0.63611111111111118</v>
      </c>
      <c r="Z111" s="54"/>
      <c r="AA111" s="54"/>
      <c r="AB111" s="447"/>
      <c r="AC111" s="447"/>
      <c r="AD111" s="435"/>
      <c r="AE111" s="435"/>
      <c r="AF111" s="48">
        <f t="shared" si="61"/>
        <v>-129.67741935484082</v>
      </c>
      <c r="AG111" s="125">
        <f t="shared" si="62"/>
        <v>0.90994623655913831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263</v>
      </c>
      <c r="E112" s="83"/>
      <c r="F112" s="343">
        <v>54.09</v>
      </c>
      <c r="G112" s="57">
        <v>704</v>
      </c>
      <c r="H112" s="45">
        <f t="shared" si="75"/>
        <v>38079.360000000001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1279.9999999999984</v>
      </c>
      <c r="O112" s="47">
        <f t="shared" si="77"/>
        <v>79.999999999999901</v>
      </c>
      <c r="P112" s="48">
        <f t="shared" si="72"/>
        <v>0</v>
      </c>
      <c r="Q112" s="49">
        <f t="shared" si="73"/>
        <v>-10.000000000000099</v>
      </c>
      <c r="R112" s="425">
        <f t="shared" si="74"/>
        <v>0.88888888888888773</v>
      </c>
      <c r="S112" s="495"/>
      <c r="T112" s="226">
        <v>0.70833333333333337</v>
      </c>
      <c r="U112" s="226">
        <v>0.73125000000000007</v>
      </c>
      <c r="V112" s="227">
        <v>5</v>
      </c>
      <c r="W112" s="418">
        <f t="shared" si="70"/>
        <v>33.000000000000043</v>
      </c>
      <c r="X112" s="216"/>
      <c r="Y112" s="216"/>
      <c r="Z112" s="54"/>
      <c r="AA112" s="54"/>
      <c r="AB112" s="447"/>
      <c r="AC112" s="447"/>
      <c r="AD112" s="435">
        <v>1</v>
      </c>
      <c r="AE112" s="435"/>
      <c r="AF112" s="48">
        <f t="shared" si="61"/>
        <v>-160.00000000000159</v>
      </c>
      <c r="AG112" s="125">
        <f t="shared" si="62"/>
        <v>0.88888888888888773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267</v>
      </c>
      <c r="E113" s="83"/>
      <c r="F113" s="343">
        <v>51.06</v>
      </c>
      <c r="G113" s="57">
        <v>1730</v>
      </c>
      <c r="H113" s="45">
        <f t="shared" si="75"/>
        <v>88333.8</v>
      </c>
      <c r="I113" s="435"/>
      <c r="J113" s="46">
        <v>16</v>
      </c>
      <c r="K113" s="44">
        <v>1500</v>
      </c>
      <c r="L113" s="47">
        <v>93.75</v>
      </c>
      <c r="M113" s="424">
        <v>16</v>
      </c>
      <c r="N113" s="44">
        <f t="shared" si="76"/>
        <v>1281.4814814814811</v>
      </c>
      <c r="O113" s="47">
        <f t="shared" si="77"/>
        <v>80.092592592592567</v>
      </c>
      <c r="P113" s="48">
        <f t="shared" si="72"/>
        <v>0</v>
      </c>
      <c r="Q113" s="49">
        <f t="shared" si="73"/>
        <v>-13.657407407407433</v>
      </c>
      <c r="R113" s="425">
        <f t="shared" si="74"/>
        <v>0.85432098765432074</v>
      </c>
      <c r="S113" s="495"/>
      <c r="T113" s="226">
        <v>0.73541666666666672</v>
      </c>
      <c r="U113" s="226">
        <v>0.79166666666666674</v>
      </c>
      <c r="V113" s="227">
        <v>6</v>
      </c>
      <c r="W113" s="418">
        <f t="shared" si="70"/>
        <v>81.000000000000028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-218.51851851851893</v>
      </c>
      <c r="AG113" s="125">
        <f t="shared" si="62"/>
        <v>0.85432098765432074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277</v>
      </c>
      <c r="E114" s="43"/>
      <c r="F114" s="343">
        <v>56.43</v>
      </c>
      <c r="G114" s="44">
        <v>1157</v>
      </c>
      <c r="H114" s="45">
        <f t="shared" si="75"/>
        <v>65289.51</v>
      </c>
      <c r="I114" s="435"/>
      <c r="J114" s="46">
        <v>16</v>
      </c>
      <c r="K114" s="44">
        <v>1500</v>
      </c>
      <c r="L114" s="47">
        <v>93.75</v>
      </c>
      <c r="M114" s="424">
        <v>16</v>
      </c>
      <c r="N114" s="44">
        <f t="shared" si="76"/>
        <v>1388.4000000000005</v>
      </c>
      <c r="O114" s="47">
        <f t="shared" si="77"/>
        <v>86.775000000000034</v>
      </c>
      <c r="P114" s="48">
        <f t="shared" si="72"/>
        <v>0</v>
      </c>
      <c r="Q114" s="49">
        <f t="shared" si="73"/>
        <v>-6.9749999999999659</v>
      </c>
      <c r="R114" s="425">
        <f t="shared" si="74"/>
        <v>0.92560000000000031</v>
      </c>
      <c r="S114" s="495"/>
      <c r="T114" s="226">
        <v>0.79722222222222228</v>
      </c>
      <c r="U114" s="226">
        <v>0.83194444444444449</v>
      </c>
      <c r="V114" s="227">
        <v>8</v>
      </c>
      <c r="W114" s="418">
        <f t="shared" si="70"/>
        <v>49.999999999999986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-111.59999999999945</v>
      </c>
      <c r="AG114" s="125">
        <f t="shared" si="62"/>
        <v>0.92560000000000031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353</v>
      </c>
      <c r="E115" s="83"/>
      <c r="F115" s="343">
        <v>54.09</v>
      </c>
      <c r="G115" s="229">
        <v>1966</v>
      </c>
      <c r="H115" s="45">
        <f t="shared" si="75"/>
        <v>106340.94</v>
      </c>
      <c r="I115" s="435"/>
      <c r="J115" s="46">
        <v>19</v>
      </c>
      <c r="K115" s="44">
        <v>1440</v>
      </c>
      <c r="L115" s="47">
        <v>75.78947368421052</v>
      </c>
      <c r="M115" s="424">
        <v>19</v>
      </c>
      <c r="N115" s="44">
        <f t="shared" si="76"/>
        <v>1310.6666666666667</v>
      </c>
      <c r="O115" s="47">
        <f t="shared" si="77"/>
        <v>68.982456140350877</v>
      </c>
      <c r="P115" s="48">
        <f t="shared" si="72"/>
        <v>0</v>
      </c>
      <c r="Q115" s="49">
        <f t="shared" si="73"/>
        <v>-6.8070175438596436</v>
      </c>
      <c r="R115" s="425">
        <f t="shared" si="74"/>
        <v>0.91018518518518521</v>
      </c>
      <c r="S115" s="495"/>
      <c r="T115" s="226">
        <v>0.84722222222222221</v>
      </c>
      <c r="U115" s="226">
        <v>0.90972222222222221</v>
      </c>
      <c r="V115" s="227">
        <v>22</v>
      </c>
      <c r="W115" s="418">
        <f t="shared" si="70"/>
        <v>90</v>
      </c>
      <c r="X115" s="216">
        <v>0.83611111111111114</v>
      </c>
      <c r="Y115" s="216">
        <v>0.84583333333333333</v>
      </c>
      <c r="Z115" s="217"/>
      <c r="AA115" s="217"/>
      <c r="AB115" s="447"/>
      <c r="AC115" s="447"/>
      <c r="AD115" s="221"/>
      <c r="AE115" s="221"/>
      <c r="AF115" s="48">
        <f t="shared" si="61"/>
        <v>-129.33333333333326</v>
      </c>
      <c r="AG115" s="125">
        <f t="shared" si="62"/>
        <v>0.91018518518518521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329</v>
      </c>
      <c r="E116" s="83"/>
      <c r="F116" s="343">
        <v>54.5</v>
      </c>
      <c r="G116" s="229">
        <v>1801</v>
      </c>
      <c r="H116" s="45">
        <f t="shared" si="75"/>
        <v>98154.5</v>
      </c>
      <c r="I116" s="435"/>
      <c r="J116" s="46">
        <v>21</v>
      </c>
      <c r="K116" s="44">
        <v>1440</v>
      </c>
      <c r="L116" s="47">
        <v>68.571428571428569</v>
      </c>
      <c r="M116" s="424">
        <v>21</v>
      </c>
      <c r="N116" s="44">
        <f t="shared" si="76"/>
        <v>1149.5744680851064</v>
      </c>
      <c r="O116" s="47">
        <f t="shared" si="77"/>
        <v>54.741641337386021</v>
      </c>
      <c r="P116" s="48">
        <f t="shared" si="72"/>
        <v>0</v>
      </c>
      <c r="Q116" s="49">
        <f t="shared" si="73"/>
        <v>-13.829787234042549</v>
      </c>
      <c r="R116" s="425">
        <f t="shared" si="74"/>
        <v>0.79831560283687952</v>
      </c>
      <c r="S116" s="495"/>
      <c r="T116" s="226">
        <v>0.9145833333333333</v>
      </c>
      <c r="U116" s="226">
        <v>0.97986111111111107</v>
      </c>
      <c r="V116" s="227">
        <v>7</v>
      </c>
      <c r="W116" s="418">
        <f t="shared" si="70"/>
        <v>93.999999999999986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-290.42553191489355</v>
      </c>
      <c r="AG116" s="125">
        <f t="shared" si="62"/>
        <v>0.79831560283687952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18</v>
      </c>
      <c r="K121" s="202">
        <v>1425</v>
      </c>
      <c r="L121" s="203">
        <v>80.065946115288213</v>
      </c>
      <c r="M121" s="202">
        <f t="shared" ref="M121:O121" si="78">AVERAGE(M109:M120)</f>
        <v>18</v>
      </c>
      <c r="N121" s="202">
        <f t="shared" si="78"/>
        <v>1273.5174414411583</v>
      </c>
      <c r="O121" s="203">
        <f t="shared" si="78"/>
        <v>71.659223653660845</v>
      </c>
      <c r="P121" s="48">
        <f t="shared" ref="P121:P130" si="79">M121-J121</f>
        <v>0</v>
      </c>
      <c r="Q121" s="49">
        <f t="shared" ref="Q121:Q130" si="80">O121-L121</f>
        <v>-8.4067224616273677</v>
      </c>
      <c r="R121" s="172">
        <f t="shared" ref="R121:R130" si="81">O121/L121</f>
        <v>0.89500252142749437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0</v>
      </c>
      <c r="AF121" s="48">
        <f>N121-K121</f>
        <v>-151.48255855884167</v>
      </c>
      <c r="AG121" s="125">
        <f>N121/K121</f>
        <v>0.89369645013414623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887</v>
      </c>
      <c r="H122" s="45">
        <f t="shared" ref="H122:H132" si="82">F122*G122</f>
        <v>56697.04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1298.0487804878044</v>
      </c>
      <c r="O122" s="237">
        <f t="shared" ref="O122:O130" si="84">N122/M122</f>
        <v>68.318356867779173</v>
      </c>
      <c r="P122" s="108">
        <f t="shared" si="79"/>
        <v>0</v>
      </c>
      <c r="Q122" s="182">
        <f t="shared" si="80"/>
        <v>-7.4711168164313477</v>
      </c>
      <c r="R122" s="109">
        <f t="shared" si="81"/>
        <v>0.90142276422764189</v>
      </c>
      <c r="S122" s="459">
        <f>R134</f>
        <v>0.89837123212869807</v>
      </c>
      <c r="T122" s="50">
        <v>0.5</v>
      </c>
      <c r="U122" s="50">
        <v>0.52847222222222223</v>
      </c>
      <c r="V122" s="227">
        <v>5</v>
      </c>
      <c r="W122" s="418">
        <f t="shared" si="70"/>
        <v>41.000000000000014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-141.95121951219562</v>
      </c>
      <c r="AG122" s="425">
        <f t="shared" si="62"/>
        <v>0.90142276422764189</v>
      </c>
      <c r="AH122" s="473">
        <f>AG134</f>
        <v>0.89967269242242343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2026</v>
      </c>
      <c r="H123" s="45">
        <f t="shared" si="82"/>
        <v>118865.42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1321.304347826087</v>
      </c>
      <c r="O123" s="86">
        <f t="shared" si="84"/>
        <v>69.54233409610984</v>
      </c>
      <c r="P123" s="54">
        <f t="shared" si="79"/>
        <v>0</v>
      </c>
      <c r="Q123" s="88">
        <f t="shared" si="80"/>
        <v>-6.2471395881006799</v>
      </c>
      <c r="R123" s="428">
        <f t="shared" si="81"/>
        <v>0.91757246376811608</v>
      </c>
      <c r="S123" s="459"/>
      <c r="T123" s="50">
        <v>0.53333333333333333</v>
      </c>
      <c r="U123" s="50">
        <v>0.59722222222222221</v>
      </c>
      <c r="V123" s="227">
        <v>7</v>
      </c>
      <c r="W123" s="418">
        <f t="shared" si="70"/>
        <v>92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-118.695652173913</v>
      </c>
      <c r="AG123" s="425">
        <f t="shared" si="62"/>
        <v>0.91757246376811596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2605</v>
      </c>
      <c r="H124" s="45">
        <f t="shared" si="82"/>
        <v>155049.60000000001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1291.7355371900821</v>
      </c>
      <c r="O124" s="237">
        <f t="shared" si="84"/>
        <v>61.511216056670577</v>
      </c>
      <c r="P124" s="108">
        <f t="shared" si="79"/>
        <v>0</v>
      </c>
      <c r="Q124" s="182">
        <f t="shared" si="80"/>
        <v>-4.4411648957103722</v>
      </c>
      <c r="R124" s="109">
        <f t="shared" si="81"/>
        <v>0.93266103768236985</v>
      </c>
      <c r="S124" s="497"/>
      <c r="T124" s="50">
        <v>0.61319444444444438</v>
      </c>
      <c r="U124" s="50">
        <v>0.69722222222222219</v>
      </c>
      <c r="V124" s="227">
        <v>23</v>
      </c>
      <c r="W124" s="418">
        <f t="shared" si="70"/>
        <v>121.00000000000006</v>
      </c>
      <c r="X124" s="188">
        <v>0.60138888888888886</v>
      </c>
      <c r="Y124" s="188" t="s">
        <v>377</v>
      </c>
      <c r="Z124" s="54"/>
      <c r="AA124" s="54"/>
      <c r="AB124" s="447"/>
      <c r="AC124" s="447"/>
      <c r="AD124" s="435"/>
      <c r="AE124" s="435"/>
      <c r="AF124" s="108">
        <f t="shared" si="61"/>
        <v>-93.264462809917859</v>
      </c>
      <c r="AG124" s="109">
        <f t="shared" si="62"/>
        <v>0.93266103768236974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1505</v>
      </c>
      <c r="H125" s="45">
        <f t="shared" si="82"/>
        <v>85468.95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1456.451612903227</v>
      </c>
      <c r="O125" s="237">
        <f t="shared" si="84"/>
        <v>80.91397849462372</v>
      </c>
      <c r="P125" s="108">
        <f t="shared" si="79"/>
        <v>0</v>
      </c>
      <c r="Q125" s="182">
        <f t="shared" si="80"/>
        <v>-9.9749103942651658</v>
      </c>
      <c r="R125" s="109">
        <f t="shared" si="81"/>
        <v>0.89025159712911184</v>
      </c>
      <c r="S125" s="497"/>
      <c r="T125" s="50">
        <v>0.73749999999999993</v>
      </c>
      <c r="U125" s="50">
        <v>0.78055555555555545</v>
      </c>
      <c r="V125" s="227">
        <v>5</v>
      </c>
      <c r="W125" s="418">
        <f t="shared" si="70"/>
        <v>61.999999999999943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-179.54838709677301</v>
      </c>
      <c r="AG125" s="425">
        <f t="shared" si="62"/>
        <v>0.89025159712911184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1252</v>
      </c>
      <c r="H126" s="45">
        <f t="shared" si="82"/>
        <v>71201.239999999991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1417.3584905660387</v>
      </c>
      <c r="O126" s="86">
        <f t="shared" si="84"/>
        <v>78.742138364779919</v>
      </c>
      <c r="P126" s="54">
        <f t="shared" si="79"/>
        <v>0</v>
      </c>
      <c r="Q126" s="88">
        <f t="shared" si="80"/>
        <v>-12.146750524108967</v>
      </c>
      <c r="R126" s="428">
        <f t="shared" si="81"/>
        <v>0.86635604557826318</v>
      </c>
      <c r="S126" s="497"/>
      <c r="T126" s="50">
        <v>0.78541666666666654</v>
      </c>
      <c r="U126" s="50">
        <v>0.82222222222222208</v>
      </c>
      <c r="V126" s="227">
        <v>7</v>
      </c>
      <c r="W126" s="418">
        <f t="shared" si="70"/>
        <v>52.999999999999972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-218.64150943396135</v>
      </c>
      <c r="AG126" s="109">
        <f t="shared" si="62"/>
        <v>0.86635604557826329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1527</v>
      </c>
      <c r="H127" s="45">
        <f t="shared" si="82"/>
        <v>72685.2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1327.8260869565204</v>
      </c>
      <c r="O127" s="86">
        <f t="shared" si="84"/>
        <v>69.885583524027382</v>
      </c>
      <c r="P127" s="54">
        <f t="shared" si="79"/>
        <v>0</v>
      </c>
      <c r="Q127" s="88">
        <f t="shared" si="80"/>
        <v>-5.9038901601831384</v>
      </c>
      <c r="R127" s="428">
        <f t="shared" si="81"/>
        <v>0.92210144927536142</v>
      </c>
      <c r="S127" s="497"/>
      <c r="T127" s="50">
        <v>0.82777777777777761</v>
      </c>
      <c r="U127" s="50">
        <v>0.87569444444444433</v>
      </c>
      <c r="V127" s="421">
        <v>8</v>
      </c>
      <c r="W127" s="418">
        <f t="shared" si="70"/>
        <v>69.000000000000071</v>
      </c>
      <c r="X127" s="64"/>
      <c r="Y127" s="64"/>
      <c r="Z127" s="54"/>
      <c r="AA127" s="54"/>
      <c r="AB127" s="447"/>
      <c r="AC127" s="447"/>
      <c r="AD127" s="435">
        <v>1</v>
      </c>
      <c r="AE127" s="435"/>
      <c r="AF127" s="108">
        <f t="shared" si="61"/>
        <v>-112.17391304347962</v>
      </c>
      <c r="AG127" s="109">
        <f t="shared" si="62"/>
        <v>0.92210144927536142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1327</v>
      </c>
      <c r="H128" s="45">
        <f t="shared" si="82"/>
        <v>67239.09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1349.4915254237299</v>
      </c>
      <c r="O128" s="86">
        <f t="shared" si="84"/>
        <v>74.971751412429441</v>
      </c>
      <c r="P128" s="54">
        <f t="shared" si="79"/>
        <v>0</v>
      </c>
      <c r="Q128" s="88">
        <f t="shared" si="80"/>
        <v>-8.3615819209038875</v>
      </c>
      <c r="R128" s="428">
        <f t="shared" si="81"/>
        <v>0.89966101694915335</v>
      </c>
      <c r="S128" s="497"/>
      <c r="T128" s="50">
        <v>0.89166666666666661</v>
      </c>
      <c r="U128" s="50">
        <v>0.9326388888888888</v>
      </c>
      <c r="V128" s="421">
        <v>23</v>
      </c>
      <c r="W128" s="418">
        <f t="shared" si="70"/>
        <v>58.99999999999995</v>
      </c>
      <c r="X128" s="64">
        <v>0.88055555555555554</v>
      </c>
      <c r="Y128" s="64">
        <v>0.89027777777777783</v>
      </c>
      <c r="Z128" s="54"/>
      <c r="AA128" s="54"/>
      <c r="AB128" s="447"/>
      <c r="AC128" s="447"/>
      <c r="AD128" s="435"/>
      <c r="AE128" s="435"/>
      <c r="AF128" s="48">
        <f t="shared" si="61"/>
        <v>-150.50847457627015</v>
      </c>
      <c r="AG128" s="425">
        <f t="shared" si="62"/>
        <v>0.89966101694915324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1064</v>
      </c>
      <c r="H129" s="45">
        <f t="shared" si="82"/>
        <v>61892.880000000005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1418.6666666666667</v>
      </c>
      <c r="O129" s="86">
        <f t="shared" si="84"/>
        <v>88.666666666666671</v>
      </c>
      <c r="P129" s="54">
        <f t="shared" si="79"/>
        <v>0</v>
      </c>
      <c r="Q129" s="88">
        <f t="shared" si="80"/>
        <v>-13.583333333333329</v>
      </c>
      <c r="R129" s="428">
        <f t="shared" si="81"/>
        <v>0.86715566422167889</v>
      </c>
      <c r="S129" s="497"/>
      <c r="T129" s="50">
        <v>0.93680555555555545</v>
      </c>
      <c r="U129" s="50">
        <v>0.96805555555555545</v>
      </c>
      <c r="V129" s="421">
        <v>6</v>
      </c>
      <c r="W129" s="418">
        <f t="shared" si="70"/>
        <v>45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-217.33333333333326</v>
      </c>
      <c r="AG129" s="109">
        <f t="shared" si="62"/>
        <v>0.86715566422167889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1378</v>
      </c>
      <c r="H130" s="45">
        <f t="shared" si="82"/>
        <v>78959.399999999994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1312.3809523809502</v>
      </c>
      <c r="O130" s="86">
        <f t="shared" si="84"/>
        <v>69.072681704260546</v>
      </c>
      <c r="P130" s="54">
        <f t="shared" si="79"/>
        <v>0</v>
      </c>
      <c r="Q130" s="88">
        <f t="shared" si="80"/>
        <v>-6.7167919799499742</v>
      </c>
      <c r="R130" s="428">
        <f t="shared" si="81"/>
        <v>0.91137566137566006</v>
      </c>
      <c r="S130" s="497"/>
      <c r="T130" s="50">
        <v>0.97291666666666654</v>
      </c>
      <c r="U130" s="50">
        <v>1.0166666666666666</v>
      </c>
      <c r="V130" s="421">
        <v>7</v>
      </c>
      <c r="W130" s="418">
        <f t="shared" si="70"/>
        <v>63.000000000000099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-127.61904761904975</v>
      </c>
      <c r="AG130" s="109">
        <f t="shared" si="62"/>
        <v>0.91137566137565984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1354.8071111556783</v>
      </c>
      <c r="O134" s="243">
        <f t="shared" si="85"/>
        <v>73.513856354149695</v>
      </c>
      <c r="P134" s="51">
        <f t="shared" ref="P134:P142" si="86">M134-J134</f>
        <v>0</v>
      </c>
      <c r="Q134" s="139">
        <f t="shared" ref="Q134:Q142" si="87">O134-L134</f>
        <v>-8.3162977347763274</v>
      </c>
      <c r="R134" s="244">
        <f t="shared" ref="R134:R142" si="88">O134/L134</f>
        <v>0.89837123212869807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-151.08177773321063</v>
      </c>
      <c r="AG134" s="425">
        <f t="shared" si="62"/>
        <v>0.89967269242242343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1225.8</v>
      </c>
      <c r="H135" s="245">
        <f t="shared" ref="H135:H146" si="89">F135*G135</f>
        <v>70771.562999999995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1362.0000000000007</v>
      </c>
      <c r="O135" s="115">
        <f t="shared" ref="O135:O142" si="91">N135/M135</f>
        <v>85.125000000000043</v>
      </c>
      <c r="P135" s="54">
        <f t="shared" si="86"/>
        <v>0</v>
      </c>
      <c r="Q135" s="88">
        <f t="shared" si="87"/>
        <v>-12.687499999999957</v>
      </c>
      <c r="R135" s="428">
        <f t="shared" si="88"/>
        <v>0.87028753993610264</v>
      </c>
      <c r="S135" s="495">
        <f>R147</f>
        <v>0.90065065000312927</v>
      </c>
      <c r="T135" s="246">
        <v>0.5</v>
      </c>
      <c r="U135" s="50">
        <v>0.53749999999999998</v>
      </c>
      <c r="V135" s="142">
        <v>5</v>
      </c>
      <c r="W135" s="247">
        <f t="shared" ref="W135:W147" si="92">(U135-T135)*24*60</f>
        <v>53.999999999999972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-202.99999999999932</v>
      </c>
      <c r="AG135" s="120">
        <f t="shared" si="62"/>
        <v>0.87028753993610264</v>
      </c>
      <c r="AH135" s="468">
        <f>AG147</f>
        <v>0.90996709842296997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1340</v>
      </c>
      <c r="H136" s="84">
        <f t="shared" si="89"/>
        <v>71381.8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1362.7118644067807</v>
      </c>
      <c r="O136" s="86">
        <f t="shared" si="91"/>
        <v>85.169491525423794</v>
      </c>
      <c r="P136" s="54">
        <f t="shared" si="86"/>
        <v>0</v>
      </c>
      <c r="Q136" s="88">
        <f t="shared" si="87"/>
        <v>-8.5805084745762059</v>
      </c>
      <c r="R136" s="428">
        <f t="shared" si="88"/>
        <v>0.90847457627118711</v>
      </c>
      <c r="S136" s="495"/>
      <c r="T136" s="246">
        <v>0.54305555555555551</v>
      </c>
      <c r="U136" s="50">
        <v>0.5840277777777777</v>
      </c>
      <c r="V136" s="142">
        <v>8</v>
      </c>
      <c r="W136" s="247">
        <f t="shared" si="92"/>
        <v>58.99999999999995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-137.28813559321929</v>
      </c>
      <c r="AG136" s="125">
        <f t="shared" si="62"/>
        <v>0.90847457627118711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1811</v>
      </c>
      <c r="H137" s="84">
        <f t="shared" si="89"/>
        <v>91763.37000000001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1393.0769230769222</v>
      </c>
      <c r="O137" s="86">
        <f t="shared" si="91"/>
        <v>77.393162393162342</v>
      </c>
      <c r="P137" s="54">
        <f t="shared" si="86"/>
        <v>0</v>
      </c>
      <c r="Q137" s="88">
        <f t="shared" si="87"/>
        <v>-5.9401709401709866</v>
      </c>
      <c r="R137" s="428">
        <f t="shared" si="88"/>
        <v>0.92871794871794811</v>
      </c>
      <c r="S137" s="495"/>
      <c r="T137" s="50">
        <v>0.59930555555555542</v>
      </c>
      <c r="U137" s="50">
        <v>0.65347222222222212</v>
      </c>
      <c r="V137" s="249">
        <v>22</v>
      </c>
      <c r="W137" s="247">
        <f t="shared" si="92"/>
        <v>78.000000000000043</v>
      </c>
      <c r="X137" s="53">
        <v>0.58888888888888891</v>
      </c>
      <c r="Y137" s="53">
        <v>0.59861111111111109</v>
      </c>
      <c r="Z137" s="54"/>
      <c r="AA137" s="54"/>
      <c r="AB137" s="447"/>
      <c r="AC137" s="447"/>
      <c r="AD137" s="435"/>
      <c r="AE137" s="435"/>
      <c r="AF137" s="48">
        <f t="shared" si="61"/>
        <v>-106.92307692307782</v>
      </c>
      <c r="AG137" s="125">
        <f t="shared" si="62"/>
        <v>0.92871794871794811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1582</v>
      </c>
      <c r="H138" s="84">
        <f t="shared" si="89"/>
        <v>80650.36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1300.2739726027387</v>
      </c>
      <c r="O138" s="86">
        <f t="shared" si="91"/>
        <v>65.013698630136929</v>
      </c>
      <c r="P138" s="54">
        <f t="shared" si="86"/>
        <v>0</v>
      </c>
      <c r="Q138" s="88">
        <f t="shared" si="87"/>
        <v>-6.9863013698630709</v>
      </c>
      <c r="R138" s="434">
        <f t="shared" si="88"/>
        <v>0.90296803652967961</v>
      </c>
      <c r="S138" s="495"/>
      <c r="T138" s="50">
        <v>0.70833333333333337</v>
      </c>
      <c r="U138" s="50">
        <v>0.75902777777777786</v>
      </c>
      <c r="V138" s="249">
        <v>6</v>
      </c>
      <c r="W138" s="247">
        <f t="shared" si="92"/>
        <v>73.000000000000057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-139.7260273972613</v>
      </c>
      <c r="AG138" s="125">
        <f t="shared" si="62"/>
        <v>0.90296803652967961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1128</v>
      </c>
      <c r="H139" s="84">
        <f t="shared" si="89"/>
        <v>57155.76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1381.2244897959188</v>
      </c>
      <c r="O139" s="86">
        <f t="shared" si="91"/>
        <v>81.248499399759922</v>
      </c>
      <c r="P139" s="54">
        <f t="shared" si="86"/>
        <v>0</v>
      </c>
      <c r="Q139" s="88">
        <f t="shared" si="87"/>
        <v>-6.9867947178871361</v>
      </c>
      <c r="R139" s="428">
        <f t="shared" si="88"/>
        <v>0.92081632653061241</v>
      </c>
      <c r="S139" s="495"/>
      <c r="T139" s="50">
        <v>0.76458333333333339</v>
      </c>
      <c r="U139" s="50">
        <v>0.79861111111111116</v>
      </c>
      <c r="V139" s="250">
        <v>8</v>
      </c>
      <c r="W139" s="247">
        <f t="shared" si="92"/>
        <v>48.999999999999986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-118.77551020408123</v>
      </c>
      <c r="AG139" s="125">
        <f t="shared" si="62"/>
        <v>0.92081632653061252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1742</v>
      </c>
      <c r="H140" s="84">
        <f t="shared" si="89"/>
        <v>88702.64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1323.0379746835438</v>
      </c>
      <c r="O140" s="86">
        <f t="shared" si="91"/>
        <v>69.633577614923354</v>
      </c>
      <c r="P140" s="54">
        <f t="shared" si="86"/>
        <v>0</v>
      </c>
      <c r="Q140" s="88">
        <f t="shared" si="87"/>
        <v>-6.1558960692871665</v>
      </c>
      <c r="R140" s="428">
        <f t="shared" si="88"/>
        <v>0.91877637130801659</v>
      </c>
      <c r="S140" s="502"/>
      <c r="T140" s="63">
        <v>0.81388888888888888</v>
      </c>
      <c r="U140" s="252">
        <v>0.86875000000000002</v>
      </c>
      <c r="V140" s="253">
        <v>22</v>
      </c>
      <c r="W140" s="247">
        <f t="shared" si="92"/>
        <v>79.000000000000043</v>
      </c>
      <c r="X140" s="53">
        <v>0.8027777777777777</v>
      </c>
      <c r="Y140" s="53">
        <v>0.8125</v>
      </c>
      <c r="Z140" s="54"/>
      <c r="AA140" s="54"/>
      <c r="AB140" s="447"/>
      <c r="AC140" s="447"/>
      <c r="AD140" s="435"/>
      <c r="AE140" s="435">
        <v>1</v>
      </c>
      <c r="AF140" s="48">
        <f t="shared" si="61"/>
        <v>-116.96202531645622</v>
      </c>
      <c r="AG140" s="125">
        <f t="shared" si="62"/>
        <v>0.91877637130801648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286</v>
      </c>
      <c r="E141" s="254"/>
      <c r="F141" s="343">
        <v>50.67</v>
      </c>
      <c r="G141" s="57">
        <v>1057</v>
      </c>
      <c r="H141" s="84">
        <f t="shared" si="89"/>
        <v>53558.19</v>
      </c>
      <c r="I141" s="435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1321.2500000000005</v>
      </c>
      <c r="O141" s="86">
        <f t="shared" si="91"/>
        <v>77.720588235294144</v>
      </c>
      <c r="P141" s="54">
        <f t="shared" si="86"/>
        <v>0</v>
      </c>
      <c r="Q141" s="88">
        <f t="shared" si="87"/>
        <v>-6.9852941176470296</v>
      </c>
      <c r="R141" s="434">
        <f t="shared" si="88"/>
        <v>0.91753472222222254</v>
      </c>
      <c r="S141" s="502"/>
      <c r="T141" s="63">
        <v>0.87291666666666667</v>
      </c>
      <c r="U141" s="252">
        <v>0.90625</v>
      </c>
      <c r="V141" s="55">
        <v>6</v>
      </c>
      <c r="W141" s="247">
        <f t="shared" si="92"/>
        <v>47.999999999999986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-118.74999999999955</v>
      </c>
      <c r="AG141" s="125">
        <f t="shared" si="62"/>
        <v>0.91753472222222254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287</v>
      </c>
      <c r="E142" s="254"/>
      <c r="F142" s="343">
        <v>50.49</v>
      </c>
      <c r="G142" s="57">
        <v>1229</v>
      </c>
      <c r="H142" s="84">
        <f t="shared" si="89"/>
        <v>62052.21</v>
      </c>
      <c r="I142" s="435"/>
      <c r="J142" s="46">
        <v>14</v>
      </c>
      <c r="K142" s="44">
        <v>1440</v>
      </c>
      <c r="L142" s="47">
        <v>102.85714285714286</v>
      </c>
      <c r="M142" s="228">
        <v>15</v>
      </c>
      <c r="N142" s="57">
        <f t="shared" si="90"/>
        <v>1316.7857142857151</v>
      </c>
      <c r="O142" s="86">
        <f t="shared" si="91"/>
        <v>87.785714285714349</v>
      </c>
      <c r="P142" s="54">
        <f t="shared" si="86"/>
        <v>1</v>
      </c>
      <c r="Q142" s="88">
        <f t="shared" si="87"/>
        <v>-15.071428571428513</v>
      </c>
      <c r="R142" s="428">
        <f t="shared" si="88"/>
        <v>0.85347222222222285</v>
      </c>
      <c r="S142" s="502"/>
      <c r="T142" s="63">
        <v>0.91180555555555554</v>
      </c>
      <c r="U142" s="252">
        <v>0.9506944444444444</v>
      </c>
      <c r="V142" s="55">
        <v>8</v>
      </c>
      <c r="W142" s="247">
        <f t="shared" si="92"/>
        <v>55.999999999999957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-123.21428571428487</v>
      </c>
      <c r="AG142" s="125">
        <f t="shared" si="62"/>
        <v>0.91443452380952439</v>
      </c>
      <c r="AH142" s="468"/>
    </row>
    <row r="143" spans="1:34" ht="19.149999999999999" customHeight="1">
      <c r="A143" s="500"/>
      <c r="B143" s="421">
        <v>0</v>
      </c>
      <c r="C143" s="255"/>
      <c r="D143" s="82"/>
      <c r="E143" s="83"/>
      <c r="F143" s="343" t="s">
        <v>109</v>
      </c>
      <c r="G143" s="57"/>
      <c r="H143" s="84">
        <f t="shared" si="89"/>
        <v>0</v>
      </c>
      <c r="I143" s="435"/>
      <c r="J143" s="87"/>
      <c r="K143" s="57"/>
      <c r="L143" s="86"/>
      <c r="M143" s="228"/>
      <c r="N143" s="57"/>
      <c r="O143" s="86"/>
      <c r="P143" s="54"/>
      <c r="Q143" s="88"/>
      <c r="R143" s="428"/>
      <c r="S143" s="502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0</v>
      </c>
      <c r="AG143" s="125" t="e">
        <f t="shared" si="62"/>
        <v>#DIV/0!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M147:O147" si="93">AVERAGE(M135:M146)</f>
        <v>17.25</v>
      </c>
      <c r="N147" s="242">
        <f t="shared" si="93"/>
        <v>1345.0451173564525</v>
      </c>
      <c r="O147" s="243">
        <f t="shared" si="93"/>
        <v>78.636216510551847</v>
      </c>
      <c r="P147" s="51">
        <f t="shared" ref="P147:P154" si="94">M147-J147</f>
        <v>0.125</v>
      </c>
      <c r="Q147" s="139">
        <f t="shared" ref="Q147:Q154" si="95">O147-L147</f>
        <v>-8.6742367826075224</v>
      </c>
      <c r="R147" s="258">
        <f t="shared" ref="R147:R154" si="96">O147/L147</f>
        <v>0.90065065000312927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1</v>
      </c>
      <c r="AF147" s="204">
        <f t="shared" si="61"/>
        <v>-133.07988264354753</v>
      </c>
      <c r="AG147" s="259">
        <f t="shared" si="62"/>
        <v>0.90996709842296997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2296.6999999999998</v>
      </c>
      <c r="H148" s="84">
        <f t="shared" ref="H148:H172" si="97">F148*G148</f>
        <v>84794.164000000004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1531.1333333333346</v>
      </c>
      <c r="O148" s="47">
        <f t="shared" ref="O148:O154" si="99">N148/M148</f>
        <v>127.59444444444455</v>
      </c>
      <c r="P148" s="48">
        <f t="shared" si="94"/>
        <v>0</v>
      </c>
      <c r="Q148" s="49">
        <f t="shared" si="95"/>
        <v>-39.072222222222109</v>
      </c>
      <c r="R148" s="425">
        <f t="shared" si="96"/>
        <v>0.76556666666666728</v>
      </c>
      <c r="S148" s="506">
        <f>R160</f>
        <v>0.88253755647064447</v>
      </c>
      <c r="T148" s="246">
        <v>0.45833333333333331</v>
      </c>
      <c r="U148" s="50">
        <v>0.52083333333333326</v>
      </c>
      <c r="V148" s="421">
        <v>5</v>
      </c>
      <c r="W148" s="418">
        <f>(U148-T148)*24*60</f>
        <v>89.999999999999915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-468.86666666666542</v>
      </c>
      <c r="AG148" s="125">
        <f t="shared" si="62"/>
        <v>0.76556666666666728</v>
      </c>
      <c r="AH148" s="468">
        <f>AG160</f>
        <v>0.84769183332247522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1145.6000000000001</v>
      </c>
      <c r="H149" s="84">
        <f t="shared" si="97"/>
        <v>30358.400000000005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1527.4666666666669</v>
      </c>
      <c r="O149" s="47">
        <f t="shared" si="99"/>
        <v>127.28888888888891</v>
      </c>
      <c r="P149" s="48">
        <f t="shared" si="94"/>
        <v>0</v>
      </c>
      <c r="Q149" s="49">
        <f t="shared" si="95"/>
        <v>-39.377777777777752</v>
      </c>
      <c r="R149" s="425">
        <f t="shared" si="96"/>
        <v>0.76373333333333349</v>
      </c>
      <c r="S149" s="507"/>
      <c r="T149" s="246">
        <v>0.52430555555555547</v>
      </c>
      <c r="U149" s="50">
        <v>0.55555555555555547</v>
      </c>
      <c r="V149" s="421">
        <v>5</v>
      </c>
      <c r="W149" s="418">
        <f t="shared" ref="W149:W159" si="100">(U149-T149)*24*60</f>
        <v>45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-472.53333333333308</v>
      </c>
      <c r="AG149" s="125">
        <f t="shared" si="62"/>
        <v>0.76373333333333349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187</v>
      </c>
      <c r="H150" s="84">
        <f t="shared" si="97"/>
        <v>10380.369999999999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1246.6666666666713</v>
      </c>
      <c r="O150" s="47">
        <f t="shared" si="99"/>
        <v>103.88888888888927</v>
      </c>
      <c r="P150" s="48">
        <f t="shared" si="94"/>
        <v>0</v>
      </c>
      <c r="Q150" s="49">
        <f t="shared" si="95"/>
        <v>-21.111111111110731</v>
      </c>
      <c r="R150" s="425">
        <f t="shared" si="96"/>
        <v>0.83111111111111413</v>
      </c>
      <c r="S150" s="507"/>
      <c r="T150" s="246">
        <v>0.70833333333333337</v>
      </c>
      <c r="U150" s="50">
        <v>0.71458333333333335</v>
      </c>
      <c r="V150" s="421">
        <v>5</v>
      </c>
      <c r="W150" s="418">
        <f t="shared" si="100"/>
        <v>8.999999999999968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-253.33333333332871</v>
      </c>
      <c r="AG150" s="125">
        <f t="shared" si="62"/>
        <v>0.83111111111111424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1348</v>
      </c>
      <c r="H151" s="84">
        <f t="shared" si="97"/>
        <v>38512.36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1444.2857142857154</v>
      </c>
      <c r="O151" s="47">
        <f t="shared" si="99"/>
        <v>120.35714285714295</v>
      </c>
      <c r="P151" s="48">
        <f t="shared" si="94"/>
        <v>0</v>
      </c>
      <c r="Q151" s="49">
        <f t="shared" si="95"/>
        <v>-4.6428571428570535</v>
      </c>
      <c r="R151" s="425">
        <f t="shared" si="96"/>
        <v>0.96285714285714352</v>
      </c>
      <c r="S151" s="507"/>
      <c r="T151" s="246">
        <v>0.71805555555555556</v>
      </c>
      <c r="U151" s="50">
        <v>0.75694444444444442</v>
      </c>
      <c r="V151" s="421">
        <v>5</v>
      </c>
      <c r="W151" s="418">
        <f t="shared" si="100"/>
        <v>55.999999999999957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-55.714285714284642</v>
      </c>
      <c r="AG151" s="125">
        <f t="shared" si="62"/>
        <v>0.96285714285714352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229</v>
      </c>
      <c r="H152" s="84">
        <f t="shared" si="97"/>
        <v>4676.18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1145.0000000000041</v>
      </c>
      <c r="O152" s="47">
        <f t="shared" si="99"/>
        <v>114.50000000000041</v>
      </c>
      <c r="P152" s="48">
        <f t="shared" si="94"/>
        <v>-2</v>
      </c>
      <c r="Q152" s="49">
        <f t="shared" si="95"/>
        <v>-10.499999999999588</v>
      </c>
      <c r="R152" s="425">
        <f t="shared" si="96"/>
        <v>0.91600000000000326</v>
      </c>
      <c r="S152" s="507"/>
      <c r="T152" s="261">
        <v>0.76041666666666663</v>
      </c>
      <c r="U152" s="63">
        <v>0.76874999999999993</v>
      </c>
      <c r="V152" s="422">
        <v>5</v>
      </c>
      <c r="W152" s="418">
        <f t="shared" si="100"/>
        <v>11.999999999999957</v>
      </c>
      <c r="X152" s="219"/>
      <c r="Y152" s="219"/>
      <c r="Z152" s="217"/>
      <c r="AA152" s="217"/>
      <c r="AB152" s="447"/>
      <c r="AC152" s="447"/>
      <c r="AD152" s="221"/>
      <c r="AE152" s="221">
        <v>1</v>
      </c>
      <c r="AF152" s="48">
        <f t="shared" si="61"/>
        <v>-354.99999999999591</v>
      </c>
      <c r="AG152" s="125">
        <f t="shared" si="62"/>
        <v>0.76333333333333608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699</v>
      </c>
      <c r="H153" s="84">
        <f t="shared" si="97"/>
        <v>13225.080000000002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1997.1428571428644</v>
      </c>
      <c r="O153" s="47">
        <f t="shared" si="99"/>
        <v>399.42857142857287</v>
      </c>
      <c r="P153" s="48">
        <f t="shared" si="94"/>
        <v>0</v>
      </c>
      <c r="Q153" s="49">
        <f t="shared" si="95"/>
        <v>-40.571428571427134</v>
      </c>
      <c r="R153" s="425">
        <f t="shared" si="96"/>
        <v>0.90779220779221104</v>
      </c>
      <c r="S153" s="507"/>
      <c r="T153" s="261">
        <v>0.77222222222222214</v>
      </c>
      <c r="U153" s="63">
        <v>0.78680555555555542</v>
      </c>
      <c r="V153" s="422">
        <v>5</v>
      </c>
      <c r="W153" s="418">
        <f t="shared" si="100"/>
        <v>20.999999999999925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-202.85714285713561</v>
      </c>
      <c r="AG153" s="125">
        <f t="shared" si="62"/>
        <v>0.90779220779221104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579</v>
      </c>
      <c r="H154" s="84">
        <f t="shared" si="97"/>
        <v>10254.09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2043.5294117646745</v>
      </c>
      <c r="O154" s="47">
        <f t="shared" si="99"/>
        <v>408.70588235293491</v>
      </c>
      <c r="P154" s="48">
        <f t="shared" si="94"/>
        <v>0</v>
      </c>
      <c r="Q154" s="49">
        <f t="shared" si="95"/>
        <v>-31.294117647065093</v>
      </c>
      <c r="R154" s="425">
        <f t="shared" si="96"/>
        <v>0.92887700534757933</v>
      </c>
      <c r="S154" s="507"/>
      <c r="T154" s="261">
        <v>0.79027777777777763</v>
      </c>
      <c r="U154" s="63">
        <v>0.80208333333333337</v>
      </c>
      <c r="V154" s="422">
        <v>5</v>
      </c>
      <c r="W154" s="418">
        <f t="shared" si="100"/>
        <v>17.000000000000259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-156.47058823532552</v>
      </c>
      <c r="AG154" s="125">
        <f t="shared" si="62"/>
        <v>0.92887700534757933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9.7142857142857135</v>
      </c>
      <c r="N160" s="269">
        <f t="shared" si="101"/>
        <v>1562.1749499799901</v>
      </c>
      <c r="O160" s="270">
        <f t="shared" si="101"/>
        <v>200.25197412298195</v>
      </c>
      <c r="P160" s="65">
        <f t="shared" ref="P160:P163" si="102">M160-J160</f>
        <v>-0.28571428571428648</v>
      </c>
      <c r="Q160" s="74">
        <f t="shared" ref="Q160:Q163" si="103">O160-L160</f>
        <v>-26.652787781779949</v>
      </c>
      <c r="R160" s="271">
        <f>O160/L160</f>
        <v>0.88253755647064447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1</v>
      </c>
      <c r="AF160" s="65">
        <f t="shared" si="61"/>
        <v>-280.68219287715283</v>
      </c>
      <c r="AG160" s="129">
        <f t="shared" si="62"/>
        <v>0.84769183332247522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2208</v>
      </c>
      <c r="H161" s="84">
        <f t="shared" ref="H161:H170" si="104">F161*G161</f>
        <v>78008.639999999999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7" si="105">G161/W161*60</f>
        <v>2038.1538461538457</v>
      </c>
      <c r="O161" s="86">
        <f t="shared" ref="O161:O167" si="106">N161/M161</f>
        <v>169.84615384615381</v>
      </c>
      <c r="P161" s="54">
        <f t="shared" si="102"/>
        <v>0</v>
      </c>
      <c r="Q161" s="88">
        <f t="shared" si="103"/>
        <v>-6.6538461538461888</v>
      </c>
      <c r="R161" s="428">
        <f t="shared" ref="R161:R163" si="107">O161/L161</f>
        <v>0.96230115493571566</v>
      </c>
      <c r="S161" s="468">
        <f>R173</f>
        <v>0.9288126255120055</v>
      </c>
      <c r="T161" s="89">
        <v>0.16666666666666666</v>
      </c>
      <c r="U161" s="89">
        <v>0.21180555555555555</v>
      </c>
      <c r="V161" s="435">
        <v>5</v>
      </c>
      <c r="W161" s="90">
        <f t="shared" ref="W161:W172" si="108">(U161-T161)*24*60</f>
        <v>65.000000000000014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-79.846153846154266</v>
      </c>
      <c r="AG161" s="428">
        <f t="shared" si="62"/>
        <v>0.96230115493571566</v>
      </c>
      <c r="AH161" s="468">
        <f>AG173</f>
        <v>0.93334998675048741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3614</v>
      </c>
      <c r="H162" s="84">
        <f t="shared" si="104"/>
        <v>123707.21999999999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2190.3030303030309</v>
      </c>
      <c r="O162" s="86">
        <f t="shared" si="106"/>
        <v>168.48484848484853</v>
      </c>
      <c r="P162" s="54">
        <f t="shared" si="102"/>
        <v>0</v>
      </c>
      <c r="Q162" s="88">
        <f t="shared" si="103"/>
        <v>-4.5920745920745389</v>
      </c>
      <c r="R162" s="428">
        <f t="shared" si="107"/>
        <v>0.97346801346801382</v>
      </c>
      <c r="S162" s="468"/>
      <c r="T162" s="89">
        <v>0.21736111111111112</v>
      </c>
      <c r="U162" s="89">
        <v>0.28611111111111109</v>
      </c>
      <c r="V162" s="435">
        <v>8</v>
      </c>
      <c r="W162" s="90">
        <f t="shared" si="108"/>
        <v>98.999999999999972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-59.696969696969063</v>
      </c>
      <c r="AG162" s="428">
        <f t="shared" si="62"/>
        <v>0.9734680134680137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3584.7</v>
      </c>
      <c r="H163" s="84">
        <f t="shared" si="104"/>
        <v>128439.80099999999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2194.7142857142862</v>
      </c>
      <c r="O163" s="86">
        <f t="shared" si="106"/>
        <v>199.51948051948057</v>
      </c>
      <c r="P163" s="54">
        <f t="shared" si="102"/>
        <v>0</v>
      </c>
      <c r="Q163" s="88">
        <f t="shared" si="103"/>
        <v>-5.0259740259739658</v>
      </c>
      <c r="R163" s="428">
        <f t="shared" si="107"/>
        <v>0.97542857142857176</v>
      </c>
      <c r="S163" s="468"/>
      <c r="T163" s="89">
        <v>0.30208333333333331</v>
      </c>
      <c r="U163" s="89">
        <v>0.37013888888888885</v>
      </c>
      <c r="V163" s="435">
        <v>23</v>
      </c>
      <c r="W163" s="90">
        <f t="shared" si="108"/>
        <v>97.999999999999972</v>
      </c>
      <c r="X163" s="96">
        <v>0.2902777777777778</v>
      </c>
      <c r="Y163" s="96">
        <v>0.30138888888888887</v>
      </c>
      <c r="Z163" s="54"/>
      <c r="AA163" s="54"/>
      <c r="AB163" s="447"/>
      <c r="AC163" s="447"/>
      <c r="AD163" s="435"/>
      <c r="AE163" s="435"/>
      <c r="AF163" s="54">
        <f t="shared" si="61"/>
        <v>-55.285714285713766</v>
      </c>
      <c r="AG163" s="428">
        <f t="shared" si="62"/>
        <v>0.97542857142857164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3420</v>
      </c>
      <c r="H164" s="84">
        <f t="shared" si="104"/>
        <v>117066.59999999999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2182.978723404256</v>
      </c>
      <c r="O164" s="86">
        <f t="shared" si="106"/>
        <v>167.92144026186585</v>
      </c>
      <c r="P164" s="54">
        <f>M164-J164</f>
        <v>0</v>
      </c>
      <c r="Q164" s="88">
        <f>O164-L164</f>
        <v>-5.1554828150572121</v>
      </c>
      <c r="R164" s="428">
        <f>O164/L164</f>
        <v>0.97021276595744721</v>
      </c>
      <c r="S164" s="468"/>
      <c r="T164" s="89">
        <v>0.37569444444444439</v>
      </c>
      <c r="U164" s="89">
        <v>0.44097222222222215</v>
      </c>
      <c r="V164" s="435">
        <v>8</v>
      </c>
      <c r="W164" s="90">
        <f t="shared" si="108"/>
        <v>93.999999999999986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-67.021276595743984</v>
      </c>
      <c r="AG164" s="428">
        <f>N164/K164</f>
        <v>0.9702127659574471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2462.46</v>
      </c>
      <c r="H165" s="84">
        <f t="shared" si="104"/>
        <v>89658.16859999999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2383.025806451612</v>
      </c>
      <c r="O165" s="86">
        <f t="shared" si="106"/>
        <v>238.30258064516119</v>
      </c>
      <c r="P165" s="54">
        <f t="shared" ref="P165" si="109">M165-J165</f>
        <v>0</v>
      </c>
      <c r="Q165" s="88">
        <f t="shared" ref="Q165" si="110">O165-L165</f>
        <v>-38.597419354838792</v>
      </c>
      <c r="R165" s="428">
        <f t="shared" ref="R165" si="111">O165/L165</f>
        <v>0.86060881417537449</v>
      </c>
      <c r="S165" s="468"/>
      <c r="T165" s="89">
        <v>0.44583333333333325</v>
      </c>
      <c r="U165" s="89">
        <v>0.48888888888888882</v>
      </c>
      <c r="V165" s="435">
        <v>7</v>
      </c>
      <c r="W165" s="90">
        <f t="shared" si="108"/>
        <v>62.000000000000021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-385.97419354838803</v>
      </c>
      <c r="AG165" s="428">
        <f>N165/K165</f>
        <v>0.86060881417537449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4999.54</v>
      </c>
      <c r="H166" s="84">
        <f t="shared" si="104"/>
        <v>182033.25139999998</v>
      </c>
      <c r="I166" s="435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2361.9874015748023</v>
      </c>
      <c r="O166" s="86">
        <f t="shared" si="106"/>
        <v>236.19874015748024</v>
      </c>
      <c r="P166" s="54">
        <f>M166-J166</f>
        <v>0</v>
      </c>
      <c r="Q166" s="88">
        <f>O166-L166</f>
        <v>-40.701259842519733</v>
      </c>
      <c r="R166" s="428">
        <f>O166/L166</f>
        <v>0.85301097926139491</v>
      </c>
      <c r="S166" s="468"/>
      <c r="T166" s="89">
        <v>0.52986111111111101</v>
      </c>
      <c r="U166" s="89">
        <v>0.61805555555555547</v>
      </c>
      <c r="V166" s="435">
        <v>6</v>
      </c>
      <c r="W166" s="90">
        <f t="shared" si="108"/>
        <v>127.00000000000003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-407.01259842519767</v>
      </c>
      <c r="AG166" s="428">
        <f>N166/K166</f>
        <v>0.8530109792613948</v>
      </c>
      <c r="AH166" s="468"/>
    </row>
    <row r="167" spans="1:36" ht="19.149999999999999" customHeight="1">
      <c r="A167" s="467"/>
      <c r="B167" s="121" t="s">
        <v>118</v>
      </c>
      <c r="C167" s="121"/>
      <c r="D167" s="251" t="s">
        <v>216</v>
      </c>
      <c r="E167" s="60"/>
      <c r="F167" s="349">
        <v>35.83</v>
      </c>
      <c r="G167" s="57">
        <v>1536.3</v>
      </c>
      <c r="H167" s="84">
        <f t="shared" si="104"/>
        <v>55045.628999999994</v>
      </c>
      <c r="I167" s="435">
        <v>1</v>
      </c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2194.7142857142849</v>
      </c>
      <c r="O167" s="86">
        <f t="shared" si="106"/>
        <v>199.51948051948045</v>
      </c>
      <c r="P167" s="54">
        <f t="shared" ref="P167" si="112">M167-J167</f>
        <v>0</v>
      </c>
      <c r="Q167" s="88">
        <f t="shared" ref="Q167" si="113">O167-L167</f>
        <v>-5.0259740259740795</v>
      </c>
      <c r="R167" s="428">
        <f t="shared" ref="R167" si="114">O167/L167</f>
        <v>0.9754285714285712</v>
      </c>
      <c r="S167" s="468"/>
      <c r="T167" s="89">
        <v>0.62361111111111101</v>
      </c>
      <c r="U167" s="89">
        <v>0.65277777777777768</v>
      </c>
      <c r="V167" s="435">
        <v>8</v>
      </c>
      <c r="W167" s="90">
        <f t="shared" si="108"/>
        <v>42.000000000000014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-55.28571428571513</v>
      </c>
      <c r="AG167" s="428">
        <f t="shared" si="62"/>
        <v>0.97542857142857109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M173:O173" si="115">AVERAGE(M161:M172)</f>
        <v>11.428571428571429</v>
      </c>
      <c r="N173" s="101">
        <f t="shared" si="115"/>
        <v>2220.8396256165884</v>
      </c>
      <c r="O173" s="104">
        <f t="shared" si="115"/>
        <v>197.11324634778151</v>
      </c>
      <c r="P173" s="54">
        <f>M173-J173</f>
        <v>0</v>
      </c>
      <c r="Q173" s="88">
        <f>O173-L173</f>
        <v>-15.107432972897783</v>
      </c>
      <c r="R173" s="105">
        <f>O173/L173</f>
        <v>0.9288126255120055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1"/>
        <v>-158.58894581198319</v>
      </c>
      <c r="AG173" s="428">
        <f t="shared" si="62"/>
        <v>0.93334998675048741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 xr:uid="{00000000-0002-0000-38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378</v>
      </c>
      <c r="E3" s="583"/>
      <c r="F3" s="572" t="s">
        <v>3</v>
      </c>
      <c r="G3" s="533"/>
      <c r="H3" s="584">
        <v>258574.79999999993</v>
      </c>
      <c r="I3" s="585"/>
      <c r="J3" s="572" t="s">
        <v>4</v>
      </c>
      <c r="K3" s="533"/>
      <c r="L3" s="577">
        <v>8746348.2425275706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381.97023855508928</v>
      </c>
      <c r="G6" s="574"/>
      <c r="H6" s="552">
        <f>AVERAGE(D13:P13,Q13)</f>
        <v>145.23894630085456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8</v>
      </c>
      <c r="Q6" s="541">
        <v>5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338.17359832698082</v>
      </c>
      <c r="G7" s="545"/>
      <c r="H7" s="546">
        <f>AVERAGE(D14:P14,Q14)</f>
        <v>132.37898148557619</v>
      </c>
      <c r="I7" s="547"/>
      <c r="J7" s="546">
        <f>AVERAGE(D31:E31,G31:H31)</f>
        <v>734.90694194537741</v>
      </c>
      <c r="K7" s="547"/>
      <c r="L7" s="548">
        <f>AVERAGE(K31:M31)</f>
        <v>769.57068542900686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0.91314643210506707</v>
      </c>
      <c r="G8" s="551"/>
      <c r="H8" s="550">
        <f>AVERAGE(D15:O15,P15:Q15)</f>
        <v>0.90487395295738449</v>
      </c>
      <c r="I8" s="551"/>
      <c r="J8" s="550">
        <f>AVERAGE(D32:E32,G32:H32)</f>
        <v>0.98565102867658438</v>
      </c>
      <c r="K8" s="551"/>
      <c r="L8" s="550">
        <f>AVERAGE(K32:M32)</f>
        <v>0.85507853936556311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141.00851393188856</v>
      </c>
      <c r="E13" s="19">
        <v>114.07082903336773</v>
      </c>
      <c r="F13" s="19">
        <v>121.03020155430592</v>
      </c>
      <c r="G13" s="19">
        <v>314.44047619047615</v>
      </c>
      <c r="H13" s="19">
        <v>228.57142857142858</v>
      </c>
      <c r="I13" s="19">
        <v>84.96486928104575</v>
      </c>
      <c r="J13" s="19">
        <v>92.59913865546217</v>
      </c>
      <c r="K13" s="19">
        <v>82.805555555555557</v>
      </c>
      <c r="L13" s="19">
        <v>98.398687226086608</v>
      </c>
      <c r="M13" s="19">
        <v>81.830154088926022</v>
      </c>
      <c r="N13" s="19">
        <v>88.995457393483719</v>
      </c>
      <c r="O13" s="19">
        <v>226.9047619047619</v>
      </c>
      <c r="P13" s="19">
        <v>207.72517482517483</v>
      </c>
      <c r="Q13" s="21">
        <v>150</v>
      </c>
    </row>
    <row r="14" spans="2:17" ht="39.950000000000003" customHeight="1">
      <c r="B14" s="525"/>
      <c r="C14" s="14" t="s">
        <v>42</v>
      </c>
      <c r="D14" s="19">
        <v>127.6375661221817</v>
      </c>
      <c r="E14" s="19">
        <v>95.198609814296105</v>
      </c>
      <c r="F14" s="19">
        <v>106.52951848609483</v>
      </c>
      <c r="G14" s="19">
        <v>287.62096704831714</v>
      </c>
      <c r="H14" s="19">
        <v>222.12754925018703</v>
      </c>
      <c r="I14" s="19">
        <v>74.840363250900296</v>
      </c>
      <c r="J14" s="19">
        <v>79.626774352419503</v>
      </c>
      <c r="K14" s="19">
        <v>72.460500114636915</v>
      </c>
      <c r="L14" s="19">
        <v>91.325734228320201</v>
      </c>
      <c r="M14" s="19">
        <v>73.70764168610738</v>
      </c>
      <c r="N14" s="19">
        <v>80.325095994437362</v>
      </c>
      <c r="O14" s="19">
        <v>195.52253216728045</v>
      </c>
      <c r="P14" s="19">
        <v>192.35834615834619</v>
      </c>
      <c r="Q14" s="9">
        <v>154.02454212454197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0.90517630860101506</v>
      </c>
      <c r="E15" s="10">
        <f t="shared" si="0"/>
        <v>0.83455700831672608</v>
      </c>
      <c r="F15" s="10">
        <f t="shared" si="0"/>
        <v>0.88018954870776889</v>
      </c>
      <c r="G15" s="10">
        <f t="shared" si="0"/>
        <v>0.91470719842723824</v>
      </c>
      <c r="H15" s="10">
        <f t="shared" si="0"/>
        <v>0.97180802796956822</v>
      </c>
      <c r="I15" s="10">
        <f t="shared" si="0"/>
        <v>0.88083891476775256</v>
      </c>
      <c r="J15" s="10">
        <f t="shared" si="0"/>
        <v>0.85990836965223261</v>
      </c>
      <c r="K15" s="10">
        <f t="shared" si="0"/>
        <v>0.87506809933811769</v>
      </c>
      <c r="L15" s="10">
        <f t="shared" si="0"/>
        <v>0.92811943739132241</v>
      </c>
      <c r="M15" s="10">
        <f t="shared" si="0"/>
        <v>0.90073937299455908</v>
      </c>
      <c r="N15" s="10">
        <f t="shared" si="0"/>
        <v>0.90257523638862491</v>
      </c>
      <c r="O15" s="10">
        <f t="shared" si="0"/>
        <v>0.86169426558507645</v>
      </c>
      <c r="P15" s="362">
        <f t="shared" si="0"/>
        <v>0.92602327243310001</v>
      </c>
      <c r="Q15" s="11">
        <f t="shared" si="0"/>
        <v>1.0268302808302798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0.43402777777777773</v>
      </c>
    </row>
    <row r="17" spans="2:23" ht="22.9" customHeight="1">
      <c r="B17" s="528"/>
      <c r="C17" s="360" t="s">
        <v>46</v>
      </c>
      <c r="D17" s="12">
        <v>0.6166666666666667</v>
      </c>
      <c r="E17" s="12">
        <v>0.57847222222222217</v>
      </c>
      <c r="F17" s="12">
        <v>0.57291666666666663</v>
      </c>
      <c r="G17" s="12">
        <v>0.68819444444444433</v>
      </c>
      <c r="H17" s="12">
        <v>0.6777777777777777</v>
      </c>
      <c r="I17" s="12">
        <v>0.6812499999999998</v>
      </c>
      <c r="J17" s="12">
        <v>0.78472222222222221</v>
      </c>
      <c r="K17" s="12">
        <v>0.80069444444444438</v>
      </c>
      <c r="L17" s="12">
        <v>0.97569444444444442</v>
      </c>
      <c r="M17" s="12">
        <v>0.98124999999999984</v>
      </c>
      <c r="N17" s="12">
        <v>0.9902777777777777</v>
      </c>
      <c r="O17" s="22">
        <v>0.79583333333333339</v>
      </c>
      <c r="P17" s="12">
        <v>0.60416666666666652</v>
      </c>
      <c r="Q17" s="363">
        <v>0.55555555555555558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 t="s">
        <v>49</v>
      </c>
      <c r="F20" s="365" t="s">
        <v>49</v>
      </c>
      <c r="G20" s="365" t="s">
        <v>49</v>
      </c>
      <c r="H20" s="365" t="s">
        <v>49</v>
      </c>
      <c r="I20" s="365" t="s">
        <v>49</v>
      </c>
      <c r="J20" s="365">
        <v>1</v>
      </c>
      <c r="K20" s="365">
        <v>1</v>
      </c>
      <c r="L20" s="365">
        <v>2</v>
      </c>
      <c r="M20" s="365">
        <v>2</v>
      </c>
      <c r="N20" s="365" t="s">
        <v>49</v>
      </c>
      <c r="O20" s="365">
        <v>1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>
        <v>1</v>
      </c>
      <c r="G21" s="365">
        <v>1</v>
      </c>
      <c r="H21" s="365" t="s">
        <v>49</v>
      </c>
      <c r="I21" s="365" t="s">
        <v>49</v>
      </c>
      <c r="J21" s="365" t="s">
        <v>49</v>
      </c>
      <c r="K21" s="365" t="s">
        <v>49</v>
      </c>
      <c r="L21" s="365">
        <v>1</v>
      </c>
      <c r="M21" s="365" t="s">
        <v>49</v>
      </c>
      <c r="N21" s="365" t="s">
        <v>49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18.333333333333332</v>
      </c>
      <c r="E22" s="367">
        <v>17.2</v>
      </c>
      <c r="F22" s="367">
        <v>17.285714285714285</v>
      </c>
      <c r="G22" s="367">
        <v>6.125</v>
      </c>
      <c r="H22" s="367">
        <v>6.6</v>
      </c>
      <c r="I22" s="367">
        <v>17.833333333333332</v>
      </c>
      <c r="J22" s="367">
        <v>18.2</v>
      </c>
      <c r="K22" s="367">
        <v>17.428571428571427</v>
      </c>
      <c r="L22" s="367">
        <v>16.857142857142858</v>
      </c>
      <c r="M22" s="367">
        <v>18.555555555555557</v>
      </c>
      <c r="N22" s="367">
        <v>17</v>
      </c>
      <c r="O22" s="367">
        <v>9.4285714285714288</v>
      </c>
      <c r="P22" s="367">
        <v>11.714285714285714</v>
      </c>
      <c r="Q22" s="368">
        <v>11.333333333333334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171.79345238095237</v>
      </c>
      <c r="E31" s="8">
        <v>854.89790904375479</v>
      </c>
      <c r="F31" s="8">
        <v>0</v>
      </c>
      <c r="G31" s="8">
        <v>941.98762816131409</v>
      </c>
      <c r="H31" s="376">
        <v>970.94877819548844</v>
      </c>
      <c r="I31" s="375">
        <v>0</v>
      </c>
      <c r="J31" s="8">
        <v>0</v>
      </c>
      <c r="K31" s="8">
        <v>639.11309523809348</v>
      </c>
      <c r="L31" s="8">
        <v>798.30086579783313</v>
      </c>
      <c r="M31" s="376">
        <v>871.29809525109363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0.78087932900432899</v>
      </c>
      <c r="E32" s="10">
        <f t="shared" si="1"/>
        <v>1.0362398897500058</v>
      </c>
      <c r="F32" s="10">
        <f t="shared" si="1"/>
        <v>0</v>
      </c>
      <c r="G32" s="10">
        <f t="shared" si="1"/>
        <v>1.0466529201792378</v>
      </c>
      <c r="H32" s="10">
        <f t="shared" si="1"/>
        <v>1.0788319757727649</v>
      </c>
      <c r="I32" s="375">
        <f t="shared" si="1"/>
        <v>0</v>
      </c>
      <c r="J32" s="10">
        <f t="shared" si="1"/>
        <v>0</v>
      </c>
      <c r="K32" s="10">
        <f t="shared" si="1"/>
        <v>0.71012566137565947</v>
      </c>
      <c r="L32" s="10">
        <f t="shared" si="1"/>
        <v>0.88700096199759237</v>
      </c>
      <c r="M32" s="11">
        <f t="shared" si="1"/>
        <v>0.96810899472343737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3085.7142857142967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0.3923611111111111</v>
      </c>
      <c r="E34" s="12">
        <v>0.35625000000000001</v>
      </c>
      <c r="F34" s="12">
        <v>0</v>
      </c>
      <c r="G34" s="12">
        <v>1105.6000000000038</v>
      </c>
      <c r="H34" s="363">
        <v>0.50486111111111109</v>
      </c>
      <c r="I34" s="23">
        <v>0</v>
      </c>
      <c r="J34" s="12">
        <v>0</v>
      </c>
      <c r="K34" s="12">
        <v>0.8125</v>
      </c>
      <c r="L34" s="12">
        <v>46223.076388888891</v>
      </c>
      <c r="M34" s="13">
        <v>46224.017361111109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10.75</v>
      </c>
      <c r="E35" s="380">
        <v>3.5</v>
      </c>
      <c r="F35" s="380">
        <v>0</v>
      </c>
      <c r="G35" s="380">
        <v>3.5714285714285716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39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theme="8" tint="0.79998168889431442"/>
    <pageSetUpPr fitToPage="1"/>
  </sheetPr>
  <dimension ref="A1:R126"/>
  <sheetViews>
    <sheetView zoomScale="70" zoomScaleNormal="70" workbookViewId="0">
      <selection activeCell="X23" sqref="X23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80835</v>
      </c>
      <c r="F1" s="278" t="s">
        <v>4</v>
      </c>
      <c r="G1" s="279">
        <f>SUM(H5:H124)</f>
        <v>1539410.4738961039</v>
      </c>
      <c r="H1" s="280" t="s">
        <v>80</v>
      </c>
      <c r="I1" s="281">
        <f>+J16+J64+J24+J38+J51+J81+J100+J91+J57+J124+J111</f>
        <v>43.107142857142854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379</v>
      </c>
      <c r="B2" s="634"/>
      <c r="C2" s="283"/>
      <c r="D2" s="409" t="s">
        <v>84</v>
      </c>
      <c r="E2" s="284">
        <f>AVERAGE(L16,L24,L38,L51,L100,L111,L91)</f>
        <v>523.62597291703514</v>
      </c>
      <c r="F2" s="285" t="s">
        <v>85</v>
      </c>
      <c r="G2" s="286">
        <f>G1/E1</f>
        <v>19.043860628392451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821</v>
      </c>
      <c r="H5" s="291">
        <f>F5*G5</f>
        <v>21050.44</v>
      </c>
      <c r="I5" s="412"/>
      <c r="J5" s="292">
        <v>10</v>
      </c>
      <c r="K5" s="293">
        <f t="shared" ref="K5:K7" si="0">G5/P5*60</f>
        <v>1641.999999999997</v>
      </c>
      <c r="L5" s="294">
        <f t="shared" ref="L5:L7" si="1">K5/J5</f>
        <v>164.1999999999997</v>
      </c>
      <c r="M5" s="295">
        <v>0.43402777777777773</v>
      </c>
      <c r="N5" s="295">
        <v>0.4548611111111111</v>
      </c>
      <c r="O5" s="289">
        <v>5</v>
      </c>
      <c r="P5" s="415">
        <f t="shared" ref="P5:P7" si="2">(N5-M5)*24*60</f>
        <v>30.000000000000053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2095</v>
      </c>
      <c r="H6" s="291">
        <f t="shared" ref="H6:H15" si="3">F6*G6</f>
        <v>62535.75</v>
      </c>
      <c r="I6" s="412"/>
      <c r="J6" s="292">
        <v>12</v>
      </c>
      <c r="K6" s="293">
        <f t="shared" si="0"/>
        <v>1795.714285714286</v>
      </c>
      <c r="L6" s="294">
        <f t="shared" si="1"/>
        <v>149.64285714285717</v>
      </c>
      <c r="M6" s="295">
        <v>0.45833333333333331</v>
      </c>
      <c r="N6" s="295">
        <v>0.50694444444444442</v>
      </c>
      <c r="O6" s="289">
        <v>5</v>
      </c>
      <c r="P6" s="415">
        <f t="shared" si="2"/>
        <v>69.999999999999986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1927</v>
      </c>
      <c r="H7" s="291">
        <f t="shared" si="3"/>
        <v>56885.04</v>
      </c>
      <c r="I7" s="412"/>
      <c r="J7" s="292">
        <v>12</v>
      </c>
      <c r="K7" s="293">
        <f t="shared" si="0"/>
        <v>1778.7692307692284</v>
      </c>
      <c r="L7" s="294">
        <f t="shared" si="1"/>
        <v>148.23076923076903</v>
      </c>
      <c r="M7" s="295">
        <v>0.51041666666666663</v>
      </c>
      <c r="N7" s="295">
        <v>0.55555555555555558</v>
      </c>
      <c r="O7" s="289">
        <v>5</v>
      </c>
      <c r="P7" s="415">
        <f t="shared" si="2"/>
        <v>65.000000000000085</v>
      </c>
      <c r="Q7" s="296"/>
      <c r="R7" s="296"/>
    </row>
    <row r="8" spans="1:18">
      <c r="A8" s="621"/>
      <c r="B8" s="290">
        <v>0</v>
      </c>
      <c r="C8" s="290"/>
      <c r="D8" s="306"/>
      <c r="E8" s="408"/>
      <c r="F8" s="397" t="s">
        <v>109</v>
      </c>
      <c r="G8" s="411"/>
      <c r="H8" s="291">
        <f t="shared" si="3"/>
        <v>0</v>
      </c>
      <c r="I8" s="412"/>
      <c r="J8" s="292"/>
      <c r="K8" s="293"/>
      <c r="L8" s="294"/>
      <c r="M8" s="295"/>
      <c r="N8" s="295"/>
      <c r="O8" s="289"/>
      <c r="P8" s="415"/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11.333333333333334</v>
      </c>
      <c r="K16" s="302">
        <f>AVERAGE(K5:K15)</f>
        <v>1738.827838827837</v>
      </c>
      <c r="L16" s="303">
        <f>AVERAGE(L5:L15)</f>
        <v>154.02454212454197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113</v>
      </c>
      <c r="E17" s="306"/>
      <c r="F17" s="397" t="s">
        <v>109</v>
      </c>
      <c r="G17" s="411">
        <v>2095</v>
      </c>
      <c r="H17" s="304">
        <f t="shared" ref="H17:H23" si="4">F17*G17</f>
        <v>0</v>
      </c>
      <c r="I17" s="305"/>
      <c r="J17" s="292">
        <v>9</v>
      </c>
      <c r="K17" s="293">
        <f t="shared" ref="K17:K20" si="5">G17/P17*60</f>
        <v>1571.2500000000009</v>
      </c>
      <c r="L17" s="294">
        <f>K17/J17</f>
        <v>174.58333333333343</v>
      </c>
      <c r="M17" s="295">
        <v>0.17361111111111113</v>
      </c>
      <c r="N17" s="295">
        <v>0.22916666666666666</v>
      </c>
      <c r="O17" s="289">
        <v>10</v>
      </c>
      <c r="P17" s="415">
        <f>(N17-M17)*24*60</f>
        <v>79.999999999999957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114</v>
      </c>
      <c r="E18" s="306"/>
      <c r="F18" s="397" t="s">
        <v>109</v>
      </c>
      <c r="G18" s="410">
        <v>1927</v>
      </c>
      <c r="H18" s="291">
        <f t="shared" si="4"/>
        <v>0</v>
      </c>
      <c r="I18" s="412"/>
      <c r="J18" s="292">
        <v>9</v>
      </c>
      <c r="K18" s="293">
        <f t="shared" si="5"/>
        <v>1651.7142857142851</v>
      </c>
      <c r="L18" s="294">
        <f t="shared" ref="L18:L20" si="6">K18/J18</f>
        <v>183.52380952380946</v>
      </c>
      <c r="M18" s="295">
        <v>0.23263888888888887</v>
      </c>
      <c r="N18" s="295">
        <v>0.28125</v>
      </c>
      <c r="O18" s="289">
        <v>5</v>
      </c>
      <c r="P18" s="415">
        <f t="shared" ref="P18:P20" si="7">(N18-M18)*24*60</f>
        <v>70.000000000000028</v>
      </c>
      <c r="Q18" s="296"/>
      <c r="R18" s="296"/>
    </row>
    <row r="19" spans="1:18" ht="15.75" customHeight="1">
      <c r="A19" s="624"/>
      <c r="B19" s="290" t="s">
        <v>105</v>
      </c>
      <c r="C19" s="411"/>
      <c r="D19" s="306" t="s">
        <v>115</v>
      </c>
      <c r="E19" s="306"/>
      <c r="F19" s="397">
        <v>19.63</v>
      </c>
      <c r="G19" s="410">
        <v>1981</v>
      </c>
      <c r="H19" s="291">
        <f t="shared" si="4"/>
        <v>38887.03</v>
      </c>
      <c r="I19" s="412"/>
      <c r="J19" s="292">
        <v>15</v>
      </c>
      <c r="K19" s="293">
        <f t="shared" si="5"/>
        <v>1980.9999999999991</v>
      </c>
      <c r="L19" s="294">
        <f t="shared" si="6"/>
        <v>132.06666666666661</v>
      </c>
      <c r="M19" s="295">
        <v>0.28472222222222221</v>
      </c>
      <c r="N19" s="295">
        <v>0.3263888888888889</v>
      </c>
      <c r="O19" s="289">
        <v>5</v>
      </c>
      <c r="P19" s="415">
        <f t="shared" si="7"/>
        <v>60.000000000000028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332</v>
      </c>
      <c r="E20" s="306"/>
      <c r="F20" s="397">
        <v>36.450000000000003</v>
      </c>
      <c r="G20" s="410">
        <v>2955</v>
      </c>
      <c r="H20" s="291">
        <f t="shared" si="4"/>
        <v>107709.75000000001</v>
      </c>
      <c r="I20" s="412"/>
      <c r="J20" s="292">
        <v>10</v>
      </c>
      <c r="K20" s="293">
        <f t="shared" si="5"/>
        <v>1970.0000000000002</v>
      </c>
      <c r="L20" s="294">
        <f t="shared" si="6"/>
        <v>197.00000000000003</v>
      </c>
      <c r="M20" s="295">
        <v>0.3298611111111111</v>
      </c>
      <c r="N20" s="295">
        <v>0.3923611111111111</v>
      </c>
      <c r="O20" s="289">
        <v>5</v>
      </c>
      <c r="P20" s="415">
        <f t="shared" si="7"/>
        <v>90</v>
      </c>
      <c r="Q20" s="296">
        <v>0.3923611111111111</v>
      </c>
      <c r="R20" s="296">
        <v>0.30902777777777779</v>
      </c>
    </row>
    <row r="21" spans="1:18" ht="15.75" customHeight="1">
      <c r="A21" s="625"/>
      <c r="B21" s="290">
        <v>0</v>
      </c>
      <c r="C21" s="411"/>
      <c r="D21" s="306"/>
      <c r="E21" s="306"/>
      <c r="F21" s="397" t="s">
        <v>109</v>
      </c>
      <c r="G21" s="410"/>
      <c r="H21" s="291">
        <f t="shared" si="4"/>
        <v>0</v>
      </c>
      <c r="I21" s="412"/>
      <c r="J21" s="292"/>
      <c r="K21" s="293"/>
      <c r="L21" s="294"/>
      <c r="M21" s="295"/>
      <c r="N21" s="295"/>
      <c r="O21" s="289"/>
      <c r="P21" s="415"/>
      <c r="Q21" s="296"/>
      <c r="R21" s="296"/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10.75</v>
      </c>
      <c r="K24" s="302">
        <f>AVERAGE(K17:K23)</f>
        <v>1793.4910714285713</v>
      </c>
      <c r="L24" s="303">
        <f>AVERAGE(L17:L23)</f>
        <v>171.79345238095237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1479</v>
      </c>
      <c r="H25" s="291">
        <f t="shared" ref="H25:H37" si="8">F25*G25</f>
        <v>27405.870000000003</v>
      </c>
      <c r="I25" s="412"/>
      <c r="J25" s="292">
        <v>3</v>
      </c>
      <c r="K25" s="293">
        <f t="shared" ref="K25:K28" si="9">G25/P25*60</f>
        <v>2862.580645161293</v>
      </c>
      <c r="L25" s="294">
        <f t="shared" ref="L25:L28" si="10">K25/J25</f>
        <v>954.19354838709762</v>
      </c>
      <c r="M25" s="295">
        <v>0.18055555555555555</v>
      </c>
      <c r="N25" s="295">
        <v>0.20208333333333331</v>
      </c>
      <c r="O25" s="289">
        <v>20</v>
      </c>
      <c r="P25" s="415">
        <f>(N25-M25)*24*60</f>
        <v>30.999999999999972</v>
      </c>
      <c r="Q25" s="296">
        <v>0.20208333333333331</v>
      </c>
      <c r="R25" s="296">
        <v>0.24374999999999999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652</v>
      </c>
      <c r="H26" s="291">
        <f t="shared" si="8"/>
        <v>9799.56</v>
      </c>
      <c r="I26" s="412"/>
      <c r="J26" s="292">
        <v>4</v>
      </c>
      <c r="K26" s="293">
        <f t="shared" si="9"/>
        <v>3009.23076923078</v>
      </c>
      <c r="L26" s="294">
        <f t="shared" si="10"/>
        <v>752.30769230769499</v>
      </c>
      <c r="M26" s="295">
        <v>0.25763888888888892</v>
      </c>
      <c r="N26" s="295">
        <v>0.26666666666666666</v>
      </c>
      <c r="O26" s="289">
        <v>25</v>
      </c>
      <c r="P26" s="415">
        <f>(N26-M26)*24*60</f>
        <v>12.999999999999954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2755</v>
      </c>
      <c r="H27" s="291">
        <f t="shared" si="8"/>
        <v>50085.9</v>
      </c>
      <c r="I27" s="412"/>
      <c r="J27" s="292">
        <v>4</v>
      </c>
      <c r="K27" s="293">
        <f t="shared" si="9"/>
        <v>2801.6949152542361</v>
      </c>
      <c r="L27" s="294">
        <f t="shared" si="10"/>
        <v>700.42372881355902</v>
      </c>
      <c r="M27" s="295">
        <v>0.28055555555555556</v>
      </c>
      <c r="N27" s="295">
        <v>0.3215277777777778</v>
      </c>
      <c r="O27" s="289">
        <v>20</v>
      </c>
      <c r="P27" s="415">
        <f t="shared" ref="P27:P28" si="11">(N27-M27)*24*60</f>
        <v>59.000000000000028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1519</v>
      </c>
      <c r="H28" s="291">
        <f t="shared" si="8"/>
        <v>37868.67</v>
      </c>
      <c r="I28" s="412"/>
      <c r="J28" s="292">
        <v>3</v>
      </c>
      <c r="K28" s="293">
        <f t="shared" si="9"/>
        <v>3038.0000000000027</v>
      </c>
      <c r="L28" s="294">
        <f t="shared" si="10"/>
        <v>1012.6666666666675</v>
      </c>
      <c r="M28" s="295">
        <v>0.3354166666666667</v>
      </c>
      <c r="N28" s="295">
        <v>0.35625000000000001</v>
      </c>
      <c r="O28" s="289">
        <v>20</v>
      </c>
      <c r="P28" s="415">
        <f t="shared" si="11"/>
        <v>29.999999999999972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2927.8765824115781</v>
      </c>
      <c r="L38" s="303">
        <f>AVERAGE(L25:L37)</f>
        <v>854.89790904375479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858</v>
      </c>
      <c r="H52" s="291">
        <f>F52*G52</f>
        <v>15598.44</v>
      </c>
      <c r="I52" s="412"/>
      <c r="J52" s="292">
        <v>3</v>
      </c>
      <c r="K52" s="293">
        <f>G52/P52*60</f>
        <v>3217.4999999999959</v>
      </c>
      <c r="L52" s="294">
        <f>K52/J52</f>
        <v>1072.4999999999986</v>
      </c>
      <c r="M52" s="295">
        <v>0.2986111111111111</v>
      </c>
      <c r="N52" s="295">
        <v>0.30972222222222223</v>
      </c>
      <c r="O52" s="293">
        <v>10</v>
      </c>
      <c r="P52" s="415">
        <f>(N52-M52)*24*60</f>
        <v>16.000000000000021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410</v>
      </c>
      <c r="H53" s="291">
        <f t="shared" ref="H53:H116" si="13">F53*G53</f>
        <v>10262.300000000001</v>
      </c>
      <c r="I53" s="412"/>
      <c r="J53" s="292">
        <v>4</v>
      </c>
      <c r="K53" s="293">
        <f t="shared" ref="K53:K58" si="14">G53/P53*60</f>
        <v>3514.285714285727</v>
      </c>
      <c r="L53" s="294">
        <f t="shared" ref="L53:L58" si="15">K53/J53</f>
        <v>878.57142857143174</v>
      </c>
      <c r="M53" s="295">
        <v>0.32361111111111113</v>
      </c>
      <c r="N53" s="295">
        <v>0.32847222222222222</v>
      </c>
      <c r="O53" s="293">
        <v>20</v>
      </c>
      <c r="P53" s="415">
        <f t="shared" ref="P53:P58" si="16">(N53-M53)*24*60</f>
        <v>6.9999999999999751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633</v>
      </c>
      <c r="H54" s="291">
        <f t="shared" si="13"/>
        <v>15711.06</v>
      </c>
      <c r="I54" s="412"/>
      <c r="J54" s="292">
        <v>4</v>
      </c>
      <c r="K54" s="293">
        <f t="shared" si="14"/>
        <v>3452.7272727272602</v>
      </c>
      <c r="L54" s="294">
        <f t="shared" si="15"/>
        <v>863.18181818181506</v>
      </c>
      <c r="M54" s="295">
        <v>0.34236111111111112</v>
      </c>
      <c r="N54" s="295">
        <v>0.35000000000000003</v>
      </c>
      <c r="O54" s="293">
        <v>20</v>
      </c>
      <c r="P54" s="415">
        <f t="shared" si="16"/>
        <v>11.000000000000041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360</v>
      </c>
      <c r="H55" s="291">
        <f t="shared" si="13"/>
        <v>8539.1999999999989</v>
      </c>
      <c r="I55" s="412"/>
      <c r="J55" s="292">
        <v>4</v>
      </c>
      <c r="K55" s="293">
        <f t="shared" si="14"/>
        <v>3085.7142857142967</v>
      </c>
      <c r="L55" s="294">
        <f t="shared" si="15"/>
        <v>771.42857142857417</v>
      </c>
      <c r="M55" s="295">
        <v>0.36388888888888887</v>
      </c>
      <c r="N55" s="295">
        <v>0.36874999999999997</v>
      </c>
      <c r="O55" s="293">
        <v>20</v>
      </c>
      <c r="P55" s="415">
        <f t="shared" si="16"/>
        <v>6.9999999999999751</v>
      </c>
      <c r="Q55" s="296">
        <v>0.36874999999999997</v>
      </c>
      <c r="R55" s="296">
        <v>0.41041666666666665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996</v>
      </c>
      <c r="H56" s="291">
        <f t="shared" si="13"/>
        <v>29880</v>
      </c>
      <c r="I56" s="412"/>
      <c r="J56" s="292">
        <v>4</v>
      </c>
      <c r="K56" s="293">
        <f t="shared" si="14"/>
        <v>3320.0000000000118</v>
      </c>
      <c r="L56" s="294">
        <f t="shared" si="15"/>
        <v>830.00000000000296</v>
      </c>
      <c r="M56" s="295">
        <v>0.42430555555555555</v>
      </c>
      <c r="N56" s="295">
        <v>0.4368055555555555</v>
      </c>
      <c r="O56" s="293">
        <v>20</v>
      </c>
      <c r="P56" s="415">
        <f t="shared" si="16"/>
        <v>17.999999999999936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1019</v>
      </c>
      <c r="H57" s="291">
        <f t="shared" si="13"/>
        <v>21113.68</v>
      </c>
      <c r="I57" s="412"/>
      <c r="J57" s="292">
        <v>3</v>
      </c>
      <c r="K57" s="293">
        <f t="shared" si="14"/>
        <v>3217.8947368421168</v>
      </c>
      <c r="L57" s="294">
        <f t="shared" si="15"/>
        <v>1072.6315789473722</v>
      </c>
      <c r="M57" s="295">
        <v>0.45069444444444445</v>
      </c>
      <c r="N57" s="295">
        <v>0.46388888888888885</v>
      </c>
      <c r="O57" s="293">
        <v>20</v>
      </c>
      <c r="P57" s="415">
        <f t="shared" si="16"/>
        <v>18.999999999999932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1382</v>
      </c>
      <c r="H58" s="291">
        <f t="shared" si="13"/>
        <v>23590.74</v>
      </c>
      <c r="I58" s="412"/>
      <c r="J58" s="292">
        <v>3</v>
      </c>
      <c r="K58" s="293">
        <f t="shared" si="14"/>
        <v>3316.8000000000116</v>
      </c>
      <c r="L58" s="294">
        <f t="shared" si="15"/>
        <v>1105.6000000000038</v>
      </c>
      <c r="M58" s="295">
        <v>0.4777777777777778</v>
      </c>
      <c r="N58" s="295">
        <v>0.49513888888888885</v>
      </c>
      <c r="O58" s="293">
        <v>20</v>
      </c>
      <c r="P58" s="415">
        <f t="shared" si="16"/>
        <v>24.999999999999911</v>
      </c>
      <c r="Q58" s="296"/>
      <c r="R58" s="296"/>
    </row>
    <row r="59" spans="1:18" ht="15.6" customHeight="1">
      <c r="A59" s="608"/>
      <c r="B59" s="290">
        <v>0</v>
      </c>
      <c r="C59" s="411"/>
      <c r="D59" s="309"/>
      <c r="E59" s="311"/>
      <c r="F59" s="397" t="s">
        <v>109</v>
      </c>
      <c r="G59" s="297"/>
      <c r="H59" s="291">
        <f t="shared" si="13"/>
        <v>0</v>
      </c>
      <c r="I59" s="412"/>
      <c r="J59" s="292"/>
      <c r="K59" s="293"/>
      <c r="L59" s="294"/>
      <c r="M59" s="295"/>
      <c r="N59" s="295"/>
      <c r="O59" s="293"/>
      <c r="P59" s="415"/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3.5714285714285716</v>
      </c>
      <c r="K64" s="302">
        <f>AVERAGE(K52:K63)</f>
        <v>3303.5602870813455</v>
      </c>
      <c r="L64" s="303">
        <f>AVERAGE(L52:L63)</f>
        <v>941.98762816131409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486</v>
      </c>
      <c r="H65" s="291">
        <f>F65*G65</f>
        <v>10828.963636363636</v>
      </c>
      <c r="I65" s="412"/>
      <c r="J65" s="292">
        <v>4</v>
      </c>
      <c r="K65" s="293">
        <f t="shared" ref="K65:K71" si="17">G65/P65*60</f>
        <v>3239.9999999999973</v>
      </c>
      <c r="L65" s="294">
        <f t="shared" ref="L65:L71" si="18">K65/J65</f>
        <v>809.99999999999932</v>
      </c>
      <c r="M65" s="295">
        <v>0.18055555555555555</v>
      </c>
      <c r="N65" s="295">
        <v>0.18680555555555556</v>
      </c>
      <c r="O65" s="293">
        <v>20</v>
      </c>
      <c r="P65" s="415">
        <f>(N65-M65)*24*60</f>
        <v>9.0000000000000071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2748</v>
      </c>
      <c r="H66" s="291">
        <f t="shared" ref="H66:H74" si="19">F66*G66</f>
        <v>38554.439999999995</v>
      </c>
      <c r="I66" s="412"/>
      <c r="J66" s="292">
        <v>3</v>
      </c>
      <c r="K66" s="293">
        <f t="shared" si="17"/>
        <v>3297.5999999999958</v>
      </c>
      <c r="L66" s="294">
        <f t="shared" si="18"/>
        <v>1099.1999999999987</v>
      </c>
      <c r="M66" s="295">
        <v>0.20069444444444443</v>
      </c>
      <c r="N66" s="295">
        <v>0.23541666666666669</v>
      </c>
      <c r="O66" s="293">
        <v>20</v>
      </c>
      <c r="P66" s="415">
        <f t="shared" ref="P66:P71" si="20">(N66-M66)*24*60</f>
        <v>50.000000000000064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1371</v>
      </c>
      <c r="H67" s="291">
        <f t="shared" si="19"/>
        <v>24924.78</v>
      </c>
      <c r="I67" s="412"/>
      <c r="J67" s="292">
        <v>3</v>
      </c>
      <c r="K67" s="293">
        <f t="shared" si="17"/>
        <v>3290.400000000001</v>
      </c>
      <c r="L67" s="294">
        <f t="shared" si="18"/>
        <v>1096.8000000000004</v>
      </c>
      <c r="M67" s="295">
        <v>0.24930555555555556</v>
      </c>
      <c r="N67" s="295">
        <v>0.26666666666666666</v>
      </c>
      <c r="O67" s="293">
        <v>20</v>
      </c>
      <c r="P67" s="415">
        <f t="shared" si="20"/>
        <v>24.999999999999993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1430</v>
      </c>
      <c r="H68" s="291">
        <f t="shared" si="19"/>
        <v>25584</v>
      </c>
      <c r="I68" s="412"/>
      <c r="J68" s="292">
        <v>3</v>
      </c>
      <c r="K68" s="293">
        <f t="shared" si="17"/>
        <v>3300.0000000000018</v>
      </c>
      <c r="L68" s="294">
        <f t="shared" si="18"/>
        <v>1100.0000000000007</v>
      </c>
      <c r="M68" s="295">
        <v>0.28055555555555556</v>
      </c>
      <c r="N68" s="295">
        <v>0.2986111111111111</v>
      </c>
      <c r="O68" s="293">
        <v>20</v>
      </c>
      <c r="P68" s="415">
        <f t="shared" si="20"/>
        <v>25.999999999999986</v>
      </c>
      <c r="Q68" s="296">
        <v>0.2986111111111111</v>
      </c>
      <c r="R68" s="296">
        <v>0.34027777777777773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2589</v>
      </c>
      <c r="H69" s="291">
        <f t="shared" si="19"/>
        <v>43132.74</v>
      </c>
      <c r="I69" s="412"/>
      <c r="J69" s="292">
        <v>4</v>
      </c>
      <c r="K69" s="293">
        <f t="shared" si="17"/>
        <v>3236.2500000000009</v>
      </c>
      <c r="L69" s="294">
        <f t="shared" si="18"/>
        <v>809.06250000000023</v>
      </c>
      <c r="M69" s="295">
        <v>0.35416666666666669</v>
      </c>
      <c r="N69" s="295">
        <v>0.38750000000000001</v>
      </c>
      <c r="O69" s="293">
        <v>20</v>
      </c>
      <c r="P69" s="415">
        <f t="shared" si="20"/>
        <v>47.999999999999986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2862</v>
      </c>
      <c r="H70" s="291">
        <f t="shared" si="19"/>
        <v>85860</v>
      </c>
      <c r="I70" s="412"/>
      <c r="J70" s="292">
        <v>4</v>
      </c>
      <c r="K70" s="293">
        <f t="shared" si="17"/>
        <v>3239.9999999999923</v>
      </c>
      <c r="L70" s="294">
        <f t="shared" si="18"/>
        <v>809.99999999999807</v>
      </c>
      <c r="M70" s="295">
        <v>0.40138888888888885</v>
      </c>
      <c r="N70" s="295">
        <v>0.4381944444444445</v>
      </c>
      <c r="O70" s="293">
        <v>20</v>
      </c>
      <c r="P70" s="415">
        <f t="shared" si="20"/>
        <v>53.000000000000128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4072</v>
      </c>
      <c r="H71" s="291">
        <f t="shared" si="19"/>
        <v>58171.428571428558</v>
      </c>
      <c r="I71" s="412"/>
      <c r="J71" s="292">
        <v>3</v>
      </c>
      <c r="K71" s="293">
        <f t="shared" si="17"/>
        <v>3214.7368421052647</v>
      </c>
      <c r="L71" s="294">
        <f t="shared" si="18"/>
        <v>1071.5789473684215</v>
      </c>
      <c r="M71" s="295">
        <v>0.45208333333333334</v>
      </c>
      <c r="N71" s="295">
        <v>0.50486111111111109</v>
      </c>
      <c r="O71" s="293">
        <v>20</v>
      </c>
      <c r="P71" s="415">
        <f t="shared" si="20"/>
        <v>75.999999999999972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3259.8552631578932</v>
      </c>
      <c r="L75" s="303">
        <f>AVERAGE(L65:L74)</f>
        <v>970.94877819548844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1270</v>
      </c>
      <c r="H92" s="291">
        <f t="shared" ref="H92:H99" si="22">F92*G92</f>
        <v>31165.8</v>
      </c>
      <c r="I92" s="412"/>
      <c r="J92" s="292">
        <v>3</v>
      </c>
      <c r="K92" s="293">
        <f>G92/P92*60</f>
        <v>2177.1428571428551</v>
      </c>
      <c r="L92" s="294">
        <f t="shared" ref="L92:L94" si="23">K92/J92</f>
        <v>725.71428571428498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613</v>
      </c>
      <c r="H93" s="291">
        <f t="shared" si="22"/>
        <v>14264.51</v>
      </c>
      <c r="I93" s="412"/>
      <c r="J93" s="292">
        <v>4</v>
      </c>
      <c r="K93" s="293">
        <f t="shared" ref="K93:K94" si="24">G93/P93*60</f>
        <v>2451.9999999999827</v>
      </c>
      <c r="L93" s="294">
        <f t="shared" si="23"/>
        <v>612.99999999999568</v>
      </c>
      <c r="M93" s="295">
        <v>0.76041666666666663</v>
      </c>
      <c r="N93" s="295">
        <v>0.77083333333333337</v>
      </c>
      <c r="O93" s="289">
        <v>20</v>
      </c>
      <c r="P93" s="415">
        <f>(N93-M93)*24*60</f>
        <v>15.000000000000107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1543</v>
      </c>
      <c r="H94" s="291">
        <f t="shared" si="22"/>
        <v>37541.189999999995</v>
      </c>
      <c r="I94" s="412"/>
      <c r="J94" s="292">
        <v>4</v>
      </c>
      <c r="K94" s="293">
        <f t="shared" si="24"/>
        <v>2314.4999999999991</v>
      </c>
      <c r="L94" s="294">
        <f t="shared" si="23"/>
        <v>578.62499999999977</v>
      </c>
      <c r="M94" s="295">
        <v>0.78472222222222221</v>
      </c>
      <c r="N94" s="295">
        <v>0.8125</v>
      </c>
      <c r="O94" s="289">
        <v>20</v>
      </c>
      <c r="P94" s="415">
        <f>(N94-M94)*24*60</f>
        <v>40.000000000000014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2314.5476190476124</v>
      </c>
      <c r="L100" s="303">
        <f>AVERAGE(L92:L99)</f>
        <v>639.11309523809348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805</v>
      </c>
      <c r="H101" s="291">
        <f t="shared" ref="H101:H110" si="25">F101*G101</f>
        <v>20149.150000000001</v>
      </c>
      <c r="I101" s="412"/>
      <c r="J101" s="292">
        <v>4</v>
      </c>
      <c r="K101" s="293">
        <f>G101/P101*60</f>
        <v>3220.0000000000114</v>
      </c>
      <c r="L101" s="294">
        <f t="shared" ref="L101:L107" si="26">K101/J101</f>
        <v>805.00000000000284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3038</v>
      </c>
      <c r="H102" s="291">
        <f t="shared" si="25"/>
        <v>86795.66</v>
      </c>
      <c r="I102" s="412"/>
      <c r="J102" s="292">
        <v>3</v>
      </c>
      <c r="K102" s="293">
        <f t="shared" ref="K102:K107" si="28">G102/P102*60</f>
        <v>3037.9999999999945</v>
      </c>
      <c r="L102" s="294">
        <f t="shared" si="26"/>
        <v>1012.6666666666648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565</v>
      </c>
      <c r="H103" s="291">
        <f t="shared" si="25"/>
        <v>0</v>
      </c>
      <c r="I103" s="412"/>
      <c r="J103" s="292">
        <v>5</v>
      </c>
      <c r="K103" s="293">
        <f t="shared" si="28"/>
        <v>2260.0000000000082</v>
      </c>
      <c r="L103" s="294">
        <f t="shared" si="26"/>
        <v>452.00000000000165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655</v>
      </c>
      <c r="H104" s="291">
        <f t="shared" si="25"/>
        <v>0</v>
      </c>
      <c r="I104" s="412"/>
      <c r="J104" s="292">
        <v>5</v>
      </c>
      <c r="K104" s="293">
        <f t="shared" si="28"/>
        <v>2620.0000000000091</v>
      </c>
      <c r="L104" s="294">
        <f t="shared" si="26"/>
        <v>524.00000000000182</v>
      </c>
      <c r="M104" s="295">
        <v>0.82638888888888884</v>
      </c>
      <c r="N104" s="295">
        <v>0.83680555555555547</v>
      </c>
      <c r="O104" s="289">
        <v>20</v>
      </c>
      <c r="P104" s="293">
        <f>(N104-M104)*24*60</f>
        <v>14.999999999999947</v>
      </c>
      <c r="Q104" s="296">
        <v>0.83680555555555547</v>
      </c>
      <c r="R104" s="296">
        <v>0.87847222222222221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1465</v>
      </c>
      <c r="H105" s="291">
        <f t="shared" si="25"/>
        <v>36361.300000000003</v>
      </c>
      <c r="I105" s="412"/>
      <c r="J105" s="292">
        <v>4</v>
      </c>
      <c r="K105" s="293">
        <f t="shared" si="28"/>
        <v>2929.9999999999945</v>
      </c>
      <c r="L105" s="294">
        <f t="shared" si="26"/>
        <v>732.49999999999864</v>
      </c>
      <c r="M105" s="295">
        <v>0.89236111111111116</v>
      </c>
      <c r="N105" s="295">
        <v>0.91319444444444453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1588</v>
      </c>
      <c r="H106" s="291">
        <f t="shared" si="25"/>
        <v>47640</v>
      </c>
      <c r="I106" s="412"/>
      <c r="J106" s="292">
        <v>3</v>
      </c>
      <c r="K106" s="293">
        <f t="shared" si="28"/>
        <v>3176.0000000000114</v>
      </c>
      <c r="L106" s="294">
        <f t="shared" si="26"/>
        <v>1058.6666666666704</v>
      </c>
      <c r="M106" s="295">
        <v>0.92708333333333337</v>
      </c>
      <c r="N106" s="295">
        <v>0.94791666666666663</v>
      </c>
      <c r="O106" s="289">
        <v>20</v>
      </c>
      <c r="P106" s="293">
        <f>(N106-M106)*24*60</f>
        <v>29.999999999999893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8277</v>
      </c>
      <c r="H107" s="291">
        <f t="shared" si="25"/>
        <v>118242.85714285712</v>
      </c>
      <c r="I107" s="412"/>
      <c r="J107" s="292">
        <v>3</v>
      </c>
      <c r="K107" s="293">
        <f t="shared" si="28"/>
        <v>3009.8181817544746</v>
      </c>
      <c r="L107" s="294">
        <f t="shared" si="26"/>
        <v>1003.2727272514916</v>
      </c>
      <c r="M107" s="295">
        <v>46222.961805555555</v>
      </c>
      <c r="N107" s="295">
        <v>46223.076388888891</v>
      </c>
      <c r="O107" s="289">
        <v>20</v>
      </c>
      <c r="P107" s="293">
        <f>(N107-M107)*24*60</f>
        <v>165.00000000349246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2893.4025973935009</v>
      </c>
      <c r="L111" s="303">
        <f>AVERAGE(L101:L110)</f>
        <v>798.30086579783313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1127</v>
      </c>
      <c r="H112" s="329">
        <f t="shared" si="13"/>
        <v>18820.899999999998</v>
      </c>
      <c r="I112" s="412"/>
      <c r="J112" s="292">
        <v>3</v>
      </c>
      <c r="K112" s="293">
        <f t="shared" ref="K112:K118" si="29">G112/P112*60</f>
        <v>2704.799999999992</v>
      </c>
      <c r="L112" s="294">
        <f t="shared" ref="L112:L118" si="30">K112/J112</f>
        <v>901.59999999999729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1017</v>
      </c>
      <c r="H113" s="329">
        <f t="shared" si="13"/>
        <v>18489.060000000001</v>
      </c>
      <c r="I113" s="412"/>
      <c r="J113" s="292">
        <v>4</v>
      </c>
      <c r="K113" s="293">
        <f t="shared" si="29"/>
        <v>3050.9999999999864</v>
      </c>
      <c r="L113" s="294">
        <f t="shared" si="30"/>
        <v>762.74999999999659</v>
      </c>
      <c r="M113" s="295">
        <v>0.75347222222222221</v>
      </c>
      <c r="N113" s="295">
        <v>0.76736111111111116</v>
      </c>
      <c r="O113" s="289">
        <v>20</v>
      </c>
      <c r="P113" s="415">
        <f t="shared" si="31"/>
        <v>20.000000000000089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1136</v>
      </c>
      <c r="H114" s="329">
        <f t="shared" si="13"/>
        <v>20652.48</v>
      </c>
      <c r="I114" s="412"/>
      <c r="J114" s="292">
        <v>3</v>
      </c>
      <c r="K114" s="293">
        <f t="shared" si="29"/>
        <v>2726.3999999999924</v>
      </c>
      <c r="L114" s="294">
        <f t="shared" si="30"/>
        <v>908.79999999999745</v>
      </c>
      <c r="M114" s="295">
        <v>0.78125</v>
      </c>
      <c r="N114" s="295">
        <v>0.79861111111111116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5392</v>
      </c>
      <c r="H115" s="329">
        <f t="shared" si="13"/>
        <v>89830.720000000001</v>
      </c>
      <c r="I115" s="412"/>
      <c r="J115" s="292">
        <v>4</v>
      </c>
      <c r="K115" s="293">
        <f t="shared" si="29"/>
        <v>3235.1999999999957</v>
      </c>
      <c r="L115" s="294">
        <f t="shared" si="30"/>
        <v>808.79999999999893</v>
      </c>
      <c r="M115" s="295">
        <v>0.8125</v>
      </c>
      <c r="N115" s="295">
        <v>0.88194444444444453</v>
      </c>
      <c r="O115" s="289">
        <v>20</v>
      </c>
      <c r="P115" s="415">
        <f t="shared" si="31"/>
        <v>100.00000000000013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981</v>
      </c>
      <c r="H116" s="329">
        <f t="shared" si="13"/>
        <v>21858.463636363635</v>
      </c>
      <c r="I116" s="412"/>
      <c r="J116" s="292">
        <v>4</v>
      </c>
      <c r="K116" s="293">
        <f t="shared" si="29"/>
        <v>2943.0000000000105</v>
      </c>
      <c r="L116" s="294">
        <f t="shared" si="30"/>
        <v>735.75000000000261</v>
      </c>
      <c r="M116" s="295">
        <v>0.89583333333333337</v>
      </c>
      <c r="N116" s="331">
        <v>0.90972222222222221</v>
      </c>
      <c r="O116" s="289">
        <v>20</v>
      </c>
      <c r="P116" s="415">
        <f t="shared" si="31"/>
        <v>19.999999999999929</v>
      </c>
      <c r="Q116" s="296">
        <v>0.91319444444444453</v>
      </c>
      <c r="R116" s="296">
        <v>0.95486111111111116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3664</v>
      </c>
      <c r="H117" s="329">
        <f t="shared" ref="H117:H123" si="32">F117*G117</f>
        <v>65552.290909090909</v>
      </c>
      <c r="I117" s="412"/>
      <c r="J117" s="292">
        <v>3</v>
      </c>
      <c r="K117" s="293">
        <f t="shared" si="29"/>
        <v>2931.2000002729892</v>
      </c>
      <c r="L117" s="294">
        <f t="shared" si="30"/>
        <v>977.06666675766303</v>
      </c>
      <c r="M117" s="295">
        <v>46223.965277777781</v>
      </c>
      <c r="N117" s="295">
        <v>46224.017361111109</v>
      </c>
      <c r="O117" s="293">
        <v>20</v>
      </c>
      <c r="P117" s="415">
        <f t="shared" si="31"/>
        <v>74.999999993015081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6277</v>
      </c>
      <c r="H118" s="329">
        <f t="shared" si="32"/>
        <v>88066.31</v>
      </c>
      <c r="I118" s="412"/>
      <c r="J118" s="292">
        <v>3</v>
      </c>
      <c r="K118" s="293">
        <f t="shared" si="29"/>
        <v>3012.9599999999996</v>
      </c>
      <c r="L118" s="294">
        <f t="shared" si="30"/>
        <v>1004.3199999999998</v>
      </c>
      <c r="M118" s="295">
        <v>3.125E-2</v>
      </c>
      <c r="N118" s="295">
        <v>0.11805555555555557</v>
      </c>
      <c r="O118" s="293">
        <v>20</v>
      </c>
      <c r="P118" s="415">
        <f t="shared" si="31"/>
        <v>125.00000000000001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2943.5085714675665</v>
      </c>
      <c r="L124" s="303">
        <f>AVERAGE(L112:L123)</f>
        <v>871.29809525109363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13" activePane="bottomLeft" state="frozen"/>
      <selection pane="bottomLeft" activeCell="H150" sqref="H150"/>
      <selection activeCell="O131" sqref="O131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177739.79999999993</v>
      </c>
      <c r="F1" s="421" t="s">
        <v>4</v>
      </c>
      <c r="G1" s="30">
        <f>SUM(H5:H173)</f>
        <v>7206937.7686314676</v>
      </c>
      <c r="H1" s="417" t="s">
        <v>166</v>
      </c>
      <c r="I1" s="31">
        <f>M17+M30+M43+M56+M69+M82+M95+M108+M121+M134+M147+M160+M173</f>
        <v>192.56150793650792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380</v>
      </c>
      <c r="B2" s="446"/>
      <c r="C2" s="420"/>
      <c r="D2" s="420" t="s">
        <v>84</v>
      </c>
      <c r="E2" s="34">
        <f>AVERAGE(O17,O30,O43,O56,O69,O82,O95,O108,O121,O134,O147,O160,O173)</f>
        <v>130.71393835950192</v>
      </c>
      <c r="F2" s="35" t="s">
        <v>85</v>
      </c>
      <c r="G2" s="36">
        <f>G1/E1</f>
        <v>40.547686948176327</v>
      </c>
      <c r="H2" s="417" t="s">
        <v>176</v>
      </c>
      <c r="I2" s="417">
        <f>COUNT(I5:I173)</f>
        <v>8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8</v>
      </c>
      <c r="AE2" s="38">
        <f>AE17+AE30+AE43+AE56+AE69+AE82+AE95+AE108+AE121+AE134+AE147+AE160+AE173</f>
        <v>5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5991</v>
      </c>
      <c r="H5" s="45">
        <f t="shared" ref="H5:H16" si="0">F5*G5</f>
        <v>226639.53</v>
      </c>
      <c r="I5" s="418"/>
      <c r="J5" s="46">
        <v>20</v>
      </c>
      <c r="K5" s="44">
        <v>2400</v>
      </c>
      <c r="L5" s="47">
        <v>120</v>
      </c>
      <c r="M5" s="419">
        <v>20</v>
      </c>
      <c r="N5" s="44">
        <f t="shared" ref="N5:N10" si="1">G5/W5*60</f>
        <v>2334.1558441558441</v>
      </c>
      <c r="O5" s="47">
        <f t="shared" ref="O5:O10" si="2">N5/M5</f>
        <v>116.70779220779221</v>
      </c>
      <c r="P5" s="48">
        <f t="shared" ref="P5:P10" si="3">M5-J5</f>
        <v>0</v>
      </c>
      <c r="Q5" s="49">
        <f t="shared" ref="Q5:Q10" si="4">O5-L5</f>
        <v>-3.2922077922077904</v>
      </c>
      <c r="R5" s="425">
        <f t="shared" ref="R5:R10" si="5">O5/L5</f>
        <v>0.97256493506493513</v>
      </c>
      <c r="S5" s="459">
        <f>R17</f>
        <v>0.90517630860101506</v>
      </c>
      <c r="T5" s="89">
        <v>0.25</v>
      </c>
      <c r="U5" s="89">
        <v>0.35694444444444445</v>
      </c>
      <c r="V5" s="421">
        <v>5</v>
      </c>
      <c r="W5" s="418">
        <f>(U5-T5)*24*60</f>
        <v>154</v>
      </c>
      <c r="X5" s="421"/>
      <c r="Y5" s="421"/>
      <c r="Z5" s="51"/>
      <c r="AA5" s="51"/>
      <c r="AB5" s="447"/>
      <c r="AC5" s="447"/>
      <c r="AD5" s="52">
        <v>1</v>
      </c>
      <c r="AE5" s="52"/>
      <c r="AF5" s="48">
        <f t="shared" ref="AF5:AF70" si="6">N5-K5</f>
        <v>-65.844155844155921</v>
      </c>
      <c r="AG5" s="425">
        <f t="shared" ref="AG5:AG70" si="7">N5/K5</f>
        <v>0.97256493506493502</v>
      </c>
      <c r="AH5" s="459">
        <f>AG17</f>
        <v>0.90565061531399105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3027</v>
      </c>
      <c r="H6" s="45">
        <f t="shared" si="0"/>
        <v>125348.06999999999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2188.1927710843365</v>
      </c>
      <c r="O6" s="47">
        <f t="shared" si="2"/>
        <v>115.16804058338613</v>
      </c>
      <c r="P6" s="48">
        <f t="shared" si="3"/>
        <v>0</v>
      </c>
      <c r="Q6" s="49">
        <f t="shared" si="4"/>
        <v>-20.147748890298089</v>
      </c>
      <c r="R6" s="425">
        <f t="shared" si="5"/>
        <v>0.85110570637274852</v>
      </c>
      <c r="S6" s="459"/>
      <c r="T6" s="89">
        <v>0.37222222222222223</v>
      </c>
      <c r="U6" s="89">
        <v>0.42986111111111114</v>
      </c>
      <c r="V6" s="421">
        <v>22</v>
      </c>
      <c r="W6" s="418">
        <f t="shared" ref="W6:W17" si="8">(U6-T6)*24*60</f>
        <v>83.000000000000028</v>
      </c>
      <c r="X6" s="53">
        <v>0.3611111111111111</v>
      </c>
      <c r="Y6" s="53">
        <v>0.37152777777777773</v>
      </c>
      <c r="Z6" s="54"/>
      <c r="AA6" s="54"/>
      <c r="AB6" s="447"/>
      <c r="AC6" s="447"/>
      <c r="AD6" s="435"/>
      <c r="AE6" s="435"/>
      <c r="AF6" s="48">
        <f t="shared" si="6"/>
        <v>-382.80722891566347</v>
      </c>
      <c r="AG6" s="425">
        <f t="shared" si="7"/>
        <v>0.85110570637274852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2557</v>
      </c>
      <c r="H7" s="45">
        <f t="shared" si="0"/>
        <v>91770.73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2360.3076923076919</v>
      </c>
      <c r="O7" s="47">
        <f t="shared" si="2"/>
        <v>131.12820512820511</v>
      </c>
      <c r="P7" s="48">
        <f t="shared" si="3"/>
        <v>0</v>
      </c>
      <c r="Q7" s="49">
        <f t="shared" si="4"/>
        <v>-11.705128205128233</v>
      </c>
      <c r="R7" s="425">
        <f t="shared" si="5"/>
        <v>0.91805044430481986</v>
      </c>
      <c r="S7" s="459"/>
      <c r="T7" s="89">
        <v>0.43402777777777779</v>
      </c>
      <c r="U7" s="89">
        <v>0.47916666666666669</v>
      </c>
      <c r="V7" s="421">
        <v>6</v>
      </c>
      <c r="W7" s="418">
        <f t="shared" si="8"/>
        <v>65.000000000000014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-210.69230769230808</v>
      </c>
      <c r="AG7" s="425">
        <f t="shared" si="7"/>
        <v>0.91805044430481986</v>
      </c>
      <c r="AH7" s="459"/>
    </row>
    <row r="8" spans="1:34" ht="19.149999999999999" customHeight="1">
      <c r="A8" s="457"/>
      <c r="B8" s="40" t="s">
        <v>193</v>
      </c>
      <c r="C8" s="41"/>
      <c r="D8" s="42" t="s">
        <v>197</v>
      </c>
      <c r="E8" s="43"/>
      <c r="F8" s="343">
        <v>38.99</v>
      </c>
      <c r="G8" s="44">
        <v>1042</v>
      </c>
      <c r="H8" s="45">
        <f t="shared" si="0"/>
        <v>40627.58</v>
      </c>
      <c r="I8" s="418"/>
      <c r="J8" s="46">
        <v>18</v>
      </c>
      <c r="K8" s="44">
        <v>2571</v>
      </c>
      <c r="L8" s="47">
        <v>142.83333333333334</v>
      </c>
      <c r="M8" s="419">
        <v>18</v>
      </c>
      <c r="N8" s="44">
        <f t="shared" si="1"/>
        <v>2315.5555555555502</v>
      </c>
      <c r="O8" s="47">
        <f t="shared" si="2"/>
        <v>128.64197530864169</v>
      </c>
      <c r="P8" s="48">
        <f t="shared" si="3"/>
        <v>0</v>
      </c>
      <c r="Q8" s="49">
        <f t="shared" si="4"/>
        <v>-14.191358024691652</v>
      </c>
      <c r="R8" s="425">
        <f t="shared" si="5"/>
        <v>0.90064393448290558</v>
      </c>
      <c r="S8" s="459"/>
      <c r="T8" s="89">
        <v>0.52083333333333337</v>
      </c>
      <c r="U8" s="89">
        <v>0.53958333333333341</v>
      </c>
      <c r="V8" s="421">
        <v>7</v>
      </c>
      <c r="W8" s="418">
        <f t="shared" si="8"/>
        <v>27.000000000000064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-255.4444444444498</v>
      </c>
      <c r="AG8" s="425">
        <f t="shared" si="7"/>
        <v>0.90064393448290558</v>
      </c>
      <c r="AH8" s="459"/>
    </row>
    <row r="9" spans="1:34" ht="19.149999999999999" customHeight="1">
      <c r="A9" s="457"/>
      <c r="B9" s="40" t="s">
        <v>193</v>
      </c>
      <c r="C9" s="55"/>
      <c r="D9" s="42" t="s">
        <v>198</v>
      </c>
      <c r="E9" s="56"/>
      <c r="F9" s="343">
        <v>28.86</v>
      </c>
      <c r="G9" s="57">
        <v>1608</v>
      </c>
      <c r="H9" s="45">
        <f t="shared" si="0"/>
        <v>46406.879999999997</v>
      </c>
      <c r="I9" s="435"/>
      <c r="J9" s="46">
        <v>17</v>
      </c>
      <c r="K9" s="44">
        <v>2571</v>
      </c>
      <c r="L9" s="47">
        <v>151.23529411764707</v>
      </c>
      <c r="M9" s="419">
        <v>17</v>
      </c>
      <c r="N9" s="44">
        <f t="shared" si="1"/>
        <v>2353.170731707316</v>
      </c>
      <c r="O9" s="47">
        <f t="shared" si="2"/>
        <v>138.42180774748917</v>
      </c>
      <c r="P9" s="48">
        <f t="shared" si="3"/>
        <v>0</v>
      </c>
      <c r="Q9" s="49">
        <f t="shared" si="4"/>
        <v>-12.813486370157904</v>
      </c>
      <c r="R9" s="425">
        <f t="shared" si="5"/>
        <v>0.91527449696900653</v>
      </c>
      <c r="S9" s="459"/>
      <c r="T9" s="89">
        <v>0.54513888888888895</v>
      </c>
      <c r="U9" s="89">
        <v>0.57361111111111118</v>
      </c>
      <c r="V9" s="421">
        <v>8</v>
      </c>
      <c r="W9" s="418">
        <f t="shared" si="8"/>
        <v>41.000000000000014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-217.82926829268399</v>
      </c>
      <c r="AG9" s="425">
        <f t="shared" si="7"/>
        <v>0.91527449696900665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199</v>
      </c>
      <c r="E10" s="43"/>
      <c r="F10" s="343">
        <v>31.11</v>
      </c>
      <c r="G10" s="44">
        <v>2240</v>
      </c>
      <c r="H10" s="45">
        <f t="shared" si="0"/>
        <v>69686.399999999994</v>
      </c>
      <c r="I10" s="418"/>
      <c r="J10" s="46">
        <v>18</v>
      </c>
      <c r="K10" s="44">
        <v>2769</v>
      </c>
      <c r="L10" s="47">
        <v>153.83333333333334</v>
      </c>
      <c r="M10" s="419">
        <v>18</v>
      </c>
      <c r="N10" s="44">
        <f t="shared" si="1"/>
        <v>2443.6363636363653</v>
      </c>
      <c r="O10" s="47">
        <f t="shared" si="2"/>
        <v>135.75757575757586</v>
      </c>
      <c r="P10" s="48">
        <f t="shared" si="3"/>
        <v>0</v>
      </c>
      <c r="Q10" s="49">
        <f t="shared" si="4"/>
        <v>-18.075757575757478</v>
      </c>
      <c r="R10" s="425">
        <f t="shared" si="5"/>
        <v>0.88249778390623523</v>
      </c>
      <c r="S10" s="460"/>
      <c r="T10" s="89">
        <v>0.57847222222222228</v>
      </c>
      <c r="U10" s="89">
        <v>0.6166666666666667</v>
      </c>
      <c r="V10" s="421">
        <v>7</v>
      </c>
      <c r="W10" s="418">
        <f t="shared" si="8"/>
        <v>54.999999999999964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-325.36363636363467</v>
      </c>
      <c r="AG10" s="425">
        <f t="shared" si="7"/>
        <v>0.88249778390623523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18.333333333333332</v>
      </c>
      <c r="K17" s="70">
        <v>2575.5</v>
      </c>
      <c r="L17" s="73">
        <v>141.00851393188856</v>
      </c>
      <c r="M17" s="70">
        <f t="shared" ref="M17:O17" si="9">AVERAGE(M5:M16)</f>
        <v>18.333333333333332</v>
      </c>
      <c r="N17" s="70">
        <f t="shared" si="9"/>
        <v>2332.5031597411839</v>
      </c>
      <c r="O17" s="73">
        <f t="shared" si="9"/>
        <v>127.6375661221817</v>
      </c>
      <c r="P17" s="65">
        <f t="shared" ref="P17:P22" si="10">M17-J17</f>
        <v>0</v>
      </c>
      <c r="Q17" s="74">
        <f t="shared" ref="Q17:Q22" si="11">O17-L17</f>
        <v>-13.370947809706863</v>
      </c>
      <c r="R17" s="75">
        <f>O17/L17</f>
        <v>0.90517630860101506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-242.99684025881606</v>
      </c>
      <c r="AG17" s="426">
        <f t="shared" si="7"/>
        <v>0.90565061531399105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855</v>
      </c>
      <c r="H18" s="84">
        <f t="shared" ref="H18:H29" si="12">F18*G18</f>
        <v>23512.5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1508.8235294117649</v>
      </c>
      <c r="O18" s="86">
        <f t="shared" ref="O18:O22" si="14">N18/M18</f>
        <v>125.73529411764707</v>
      </c>
      <c r="P18" s="54">
        <f t="shared" si="10"/>
        <v>0</v>
      </c>
      <c r="Q18" s="88">
        <f t="shared" si="11"/>
        <v>-40.931372549019585</v>
      </c>
      <c r="R18" s="428">
        <f t="shared" ref="R18:R22" si="15">O18/L18</f>
        <v>0.75441176470588245</v>
      </c>
      <c r="S18" s="468">
        <f>R30</f>
        <v>0.83455700831672608</v>
      </c>
      <c r="T18" s="89">
        <v>0.125</v>
      </c>
      <c r="U18" s="89">
        <v>0.14861111111111111</v>
      </c>
      <c r="V18" s="435">
        <v>5</v>
      </c>
      <c r="W18" s="90">
        <f>(U18-T18)*24*60</f>
        <v>34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-491.17647058823513</v>
      </c>
      <c r="AG18" s="92">
        <f t="shared" si="7"/>
        <v>0.75441176470588245</v>
      </c>
      <c r="AH18" s="469">
        <f>AG30</f>
        <v>0.855781586316124</v>
      </c>
    </row>
    <row r="19" spans="1:34" ht="19.149999999999999" customHeight="1">
      <c r="A19" s="467"/>
      <c r="B19" s="432" t="s">
        <v>207</v>
      </c>
      <c r="C19" s="431"/>
      <c r="D19" s="82" t="s">
        <v>209</v>
      </c>
      <c r="E19" s="83"/>
      <c r="F19" s="343">
        <v>49.91</v>
      </c>
      <c r="G19" s="57">
        <v>3250</v>
      </c>
      <c r="H19" s="84">
        <f t="shared" si="12"/>
        <v>162207.5</v>
      </c>
      <c r="I19" s="435"/>
      <c r="J19" s="93">
        <v>17</v>
      </c>
      <c r="K19" s="44">
        <v>1565</v>
      </c>
      <c r="L19" s="47">
        <v>92.058823529411768</v>
      </c>
      <c r="M19" s="93">
        <v>17</v>
      </c>
      <c r="N19" s="94">
        <f t="shared" si="13"/>
        <v>1392.8571428571431</v>
      </c>
      <c r="O19" s="95">
        <f t="shared" si="14"/>
        <v>81.932773109243712</v>
      </c>
      <c r="P19" s="54">
        <f t="shared" si="10"/>
        <v>0</v>
      </c>
      <c r="Q19" s="88">
        <f t="shared" si="11"/>
        <v>-10.126050420168056</v>
      </c>
      <c r="R19" s="428">
        <f t="shared" si="15"/>
        <v>0.89000456412596995</v>
      </c>
      <c r="S19" s="468"/>
      <c r="T19" s="89">
        <v>0.15416666666666667</v>
      </c>
      <c r="U19" s="89">
        <v>0.25138888888888888</v>
      </c>
      <c r="V19" s="435">
        <v>8</v>
      </c>
      <c r="W19" s="90">
        <f>(U19-T19)*24*60</f>
        <v>139.99999999999997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-172.14285714285688</v>
      </c>
      <c r="AG19" s="425">
        <f t="shared" si="7"/>
        <v>0.89000456412597007</v>
      </c>
      <c r="AH19" s="470"/>
    </row>
    <row r="20" spans="1:34" ht="19.149999999999999" customHeight="1">
      <c r="A20" s="467"/>
      <c r="B20" s="432" t="s">
        <v>207</v>
      </c>
      <c r="C20" s="55"/>
      <c r="D20" s="42" t="s">
        <v>208</v>
      </c>
      <c r="E20" s="83"/>
      <c r="F20" s="343">
        <v>44.3</v>
      </c>
      <c r="G20" s="57">
        <v>2485</v>
      </c>
      <c r="H20" s="84">
        <f t="shared" si="12"/>
        <v>110085.5</v>
      </c>
      <c r="I20" s="435"/>
      <c r="J20" s="93">
        <v>18</v>
      </c>
      <c r="K20" s="44">
        <v>1565</v>
      </c>
      <c r="L20" s="47">
        <v>86.944444444444443</v>
      </c>
      <c r="M20" s="93">
        <v>18</v>
      </c>
      <c r="N20" s="94">
        <f t="shared" si="13"/>
        <v>1380.5555555555554</v>
      </c>
      <c r="O20" s="95">
        <f t="shared" si="14"/>
        <v>76.697530864197518</v>
      </c>
      <c r="P20" s="54">
        <f t="shared" si="10"/>
        <v>0</v>
      </c>
      <c r="Q20" s="88">
        <f t="shared" si="11"/>
        <v>-10.246913580246925</v>
      </c>
      <c r="R20" s="428">
        <f t="shared" si="15"/>
        <v>0.88214412495562644</v>
      </c>
      <c r="S20" s="468"/>
      <c r="T20" s="89">
        <v>0.26666666666666666</v>
      </c>
      <c r="U20" s="89">
        <v>0.34166666666666667</v>
      </c>
      <c r="V20" s="435">
        <v>22</v>
      </c>
      <c r="W20" s="90">
        <f t="shared" ref="W20:W29" si="16">(U20-T20)*24*60</f>
        <v>108.00000000000001</v>
      </c>
      <c r="X20" s="96">
        <v>0.25555555555555559</v>
      </c>
      <c r="Y20" s="96">
        <v>0.26527777777777778</v>
      </c>
      <c r="Z20" s="54"/>
      <c r="AA20" s="54"/>
      <c r="AB20" s="447"/>
      <c r="AC20" s="447"/>
      <c r="AD20" s="435"/>
      <c r="AE20" s="435">
        <v>1</v>
      </c>
      <c r="AF20" s="91">
        <f t="shared" si="6"/>
        <v>-184.44444444444457</v>
      </c>
      <c r="AG20" s="92">
        <f t="shared" si="7"/>
        <v>0.88214412495562644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246</v>
      </c>
      <c r="E21" s="43"/>
      <c r="F21" s="343">
        <v>50.67</v>
      </c>
      <c r="G21" s="44">
        <v>3838</v>
      </c>
      <c r="H21" s="84">
        <f t="shared" si="12"/>
        <v>194471.46000000002</v>
      </c>
      <c r="I21" s="4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1354.5882352941182</v>
      </c>
      <c r="O21" s="95">
        <f t="shared" si="14"/>
        <v>71.294117647058854</v>
      </c>
      <c r="P21" s="54">
        <f t="shared" si="10"/>
        <v>0</v>
      </c>
      <c r="Q21" s="88">
        <f t="shared" si="11"/>
        <v>-7.6532507739937756</v>
      </c>
      <c r="R21" s="428">
        <f t="shared" si="15"/>
        <v>0.90305882352941214</v>
      </c>
      <c r="S21" s="468"/>
      <c r="T21" s="89">
        <v>0.3576388888888889</v>
      </c>
      <c r="U21" s="89">
        <v>0.47569444444444442</v>
      </c>
      <c r="V21" s="435">
        <v>23</v>
      </c>
      <c r="W21" s="90">
        <f t="shared" si="16"/>
        <v>169.99999999999994</v>
      </c>
      <c r="X21" s="96">
        <v>0.34583333333333338</v>
      </c>
      <c r="Y21" s="96">
        <v>0.35694444444444445</v>
      </c>
      <c r="Z21" s="54"/>
      <c r="AA21" s="54"/>
      <c r="AB21" s="447"/>
      <c r="AC21" s="447"/>
      <c r="AD21" s="435"/>
      <c r="AE21" s="435"/>
      <c r="AF21" s="48">
        <f t="shared" si="6"/>
        <v>-145.41176470588175</v>
      </c>
      <c r="AG21" s="425">
        <f t="shared" si="7"/>
        <v>0.90305882352941214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210</v>
      </c>
      <c r="E22" s="43"/>
      <c r="F22" s="343">
        <v>38.479999999999997</v>
      </c>
      <c r="G22" s="44">
        <v>3610</v>
      </c>
      <c r="H22" s="84">
        <f t="shared" si="12"/>
        <v>138912.79999999999</v>
      </c>
      <c r="I22" s="421"/>
      <c r="J22" s="85">
        <v>19</v>
      </c>
      <c r="K22" s="57">
        <v>2769</v>
      </c>
      <c r="L22" s="86">
        <v>145.73684210526315</v>
      </c>
      <c r="M22" s="93">
        <v>20</v>
      </c>
      <c r="N22" s="94">
        <f t="shared" si="13"/>
        <v>2406.666666666667</v>
      </c>
      <c r="O22" s="95">
        <f t="shared" si="14"/>
        <v>120.33333333333334</v>
      </c>
      <c r="P22" s="54">
        <f t="shared" si="10"/>
        <v>1</v>
      </c>
      <c r="Q22" s="88">
        <f t="shared" si="11"/>
        <v>-25.403508771929808</v>
      </c>
      <c r="R22" s="428">
        <f t="shared" si="15"/>
        <v>0.82568917780185391</v>
      </c>
      <c r="S22" s="468"/>
      <c r="T22" s="89">
        <v>0.51597222222222217</v>
      </c>
      <c r="U22" s="89">
        <v>0.57847222222222217</v>
      </c>
      <c r="V22" s="435">
        <v>5</v>
      </c>
      <c r="W22" s="90">
        <f t="shared" si="16"/>
        <v>90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-362.33333333333303</v>
      </c>
      <c r="AG22" s="92">
        <f t="shared" si="7"/>
        <v>0.86914650294931994</v>
      </c>
      <c r="AH22" s="471"/>
    </row>
    <row r="23" spans="1:34" ht="19.149999999999999" customHeight="1">
      <c r="A23" s="467"/>
      <c r="B23" s="432">
        <v>0</v>
      </c>
      <c r="C23" s="97"/>
      <c r="D23" s="42"/>
      <c r="E23" s="43"/>
      <c r="F23" s="343" t="s">
        <v>109</v>
      </c>
      <c r="G23" s="44"/>
      <c r="H23" s="84">
        <f t="shared" si="12"/>
        <v>0</v>
      </c>
      <c r="I23" s="421"/>
      <c r="J23" s="85"/>
      <c r="K23" s="57"/>
      <c r="L23" s="86"/>
      <c r="M23" s="93"/>
      <c r="N23" s="94"/>
      <c r="O23" s="95"/>
      <c r="P23" s="54"/>
      <c r="Q23" s="88"/>
      <c r="R23" s="428"/>
      <c r="S23" s="468"/>
      <c r="T23" s="89"/>
      <c r="U23" s="89"/>
      <c r="V23" s="435"/>
      <c r="W23" s="90">
        <f t="shared" si="16"/>
        <v>0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0</v>
      </c>
      <c r="AG23" s="425" t="e">
        <f t="shared" si="7"/>
        <v>#DIV/0!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</v>
      </c>
      <c r="K30" s="101">
        <v>1879.8</v>
      </c>
      <c r="L30" s="104">
        <v>114.07082903336773</v>
      </c>
      <c r="M30" s="101">
        <f t="shared" ref="M30:O30" si="17">AVERAGE(M18:M29)</f>
        <v>17.2</v>
      </c>
      <c r="N30" s="101">
        <f t="shared" si="17"/>
        <v>1608.6982259570498</v>
      </c>
      <c r="O30" s="104">
        <f t="shared" si="17"/>
        <v>95.198609814296105</v>
      </c>
      <c r="P30" s="54">
        <f t="shared" ref="P30:P37" si="18">M30-J30</f>
        <v>0.19999999999999929</v>
      </c>
      <c r="Q30" s="88">
        <f t="shared" ref="Q30:Q37" si="19">O30-L30</f>
        <v>-18.872219219071624</v>
      </c>
      <c r="R30" s="105">
        <f t="shared" ref="R30:R37" si="20">O30/L30</f>
        <v>0.83455700831672608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1</v>
      </c>
      <c r="AF30" s="108">
        <f t="shared" si="6"/>
        <v>-271.10177404295018</v>
      </c>
      <c r="AG30" s="109">
        <f t="shared" ref="AG30" si="21">N30/K30</f>
        <v>0.855781586316124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2018.8</v>
      </c>
      <c r="H31" s="112">
        <f t="shared" ref="H31:H40" si="22">F31*G31</f>
        <v>53498.2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1533.2658227848101</v>
      </c>
      <c r="O31" s="115">
        <f t="shared" ref="O31:O37" si="24">N31/M31</f>
        <v>127.77215189873418</v>
      </c>
      <c r="P31" s="116">
        <f t="shared" si="18"/>
        <v>0</v>
      </c>
      <c r="Q31" s="117">
        <f t="shared" si="19"/>
        <v>-38.894514767932478</v>
      </c>
      <c r="R31" s="429">
        <f t="shared" si="20"/>
        <v>0.76663291139240508</v>
      </c>
      <c r="S31" s="477">
        <f>R43</f>
        <v>0.88018954870776889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-466.7341772151899</v>
      </c>
      <c r="AG31" s="120">
        <f t="shared" si="7"/>
        <v>0.76663291139240508</v>
      </c>
      <c r="AH31" s="473">
        <f>AG43</f>
        <v>0.87463058892587897</v>
      </c>
    </row>
    <row r="32" spans="1:34" ht="19.149999999999999" customHeight="1">
      <c r="A32" s="476"/>
      <c r="B32" s="121" t="s">
        <v>203</v>
      </c>
      <c r="C32" s="122"/>
      <c r="D32" s="42" t="s">
        <v>206</v>
      </c>
      <c r="E32" s="43"/>
      <c r="F32" s="343">
        <v>43.14</v>
      </c>
      <c r="G32" s="134">
        <v>2462</v>
      </c>
      <c r="H32" s="84">
        <f t="shared" si="22"/>
        <v>106210.68000000001</v>
      </c>
      <c r="I32" s="418"/>
      <c r="J32" s="46">
        <v>17</v>
      </c>
      <c r="K32" s="44">
        <v>1500</v>
      </c>
      <c r="L32" s="47">
        <v>88.235294117647058</v>
      </c>
      <c r="M32" s="62">
        <v>16</v>
      </c>
      <c r="N32" s="44">
        <f t="shared" si="23"/>
        <v>1355.229357798165</v>
      </c>
      <c r="O32" s="47">
        <f t="shared" si="24"/>
        <v>84.701834862385311</v>
      </c>
      <c r="P32" s="116">
        <f t="shared" si="18"/>
        <v>-1</v>
      </c>
      <c r="Q32" s="49">
        <f t="shared" si="19"/>
        <v>-3.5334592552617465</v>
      </c>
      <c r="R32" s="425">
        <f t="shared" si="20"/>
        <v>0.95995412844036687</v>
      </c>
      <c r="S32" s="468"/>
      <c r="T32" s="89">
        <v>0.18541666666666667</v>
      </c>
      <c r="U32" s="89">
        <v>0.26111111111111113</v>
      </c>
      <c r="V32" s="142">
        <v>8</v>
      </c>
      <c r="W32" s="90">
        <f t="shared" si="25"/>
        <v>109.00000000000001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-144.77064220183502</v>
      </c>
      <c r="AG32" s="425">
        <f t="shared" si="7"/>
        <v>0.90348623853210996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217</v>
      </c>
      <c r="E33" s="83"/>
      <c r="F33" s="343">
        <v>49.91</v>
      </c>
      <c r="G33" s="134">
        <v>3189.2</v>
      </c>
      <c r="H33" s="84">
        <f t="shared" si="22"/>
        <v>159172.97199999998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1407</v>
      </c>
      <c r="O33" s="47">
        <f t="shared" si="24"/>
        <v>82.764705882352942</v>
      </c>
      <c r="P33" s="116">
        <f t="shared" si="18"/>
        <v>0</v>
      </c>
      <c r="Q33" s="49">
        <f t="shared" si="19"/>
        <v>-9.294117647058826</v>
      </c>
      <c r="R33" s="425">
        <f t="shared" si="20"/>
        <v>0.89904153354632588</v>
      </c>
      <c r="S33" s="468"/>
      <c r="T33" s="89">
        <v>0.27638888888888891</v>
      </c>
      <c r="U33" s="89">
        <v>0.37083333333333335</v>
      </c>
      <c r="V33" s="142">
        <v>22</v>
      </c>
      <c r="W33" s="90">
        <f t="shared" si="25"/>
        <v>136</v>
      </c>
      <c r="X33" s="123">
        <v>0.26527777777777778</v>
      </c>
      <c r="Y33" s="123">
        <v>0.27499999999999997</v>
      </c>
      <c r="Z33" s="124"/>
      <c r="AA33" s="124"/>
      <c r="AB33" s="447"/>
      <c r="AC33" s="447"/>
      <c r="AD33" s="435"/>
      <c r="AE33" s="435"/>
      <c r="AF33" s="48">
        <f t="shared" si="6"/>
        <v>-158</v>
      </c>
      <c r="AG33" s="125">
        <f t="shared" si="7"/>
        <v>0.89904153354632588</v>
      </c>
      <c r="AH33" s="459"/>
    </row>
    <row r="34" spans="1:34" ht="19.149999999999999" customHeight="1">
      <c r="A34" s="476"/>
      <c r="B34" s="121" t="s">
        <v>193</v>
      </c>
      <c r="C34" s="126"/>
      <c r="D34" s="147" t="s">
        <v>195</v>
      </c>
      <c r="E34" s="83"/>
      <c r="F34" s="343">
        <v>46.93</v>
      </c>
      <c r="G34" s="137">
        <v>2542</v>
      </c>
      <c r="H34" s="84">
        <f t="shared" si="22"/>
        <v>119296.06</v>
      </c>
      <c r="I34" s="435"/>
      <c r="J34" s="113">
        <v>21</v>
      </c>
      <c r="K34" s="94">
        <v>2400</v>
      </c>
      <c r="L34" s="95">
        <v>114.28571428571429</v>
      </c>
      <c r="M34" s="149">
        <v>21</v>
      </c>
      <c r="N34" s="44">
        <f t="shared" si="23"/>
        <v>2178.8571428571436</v>
      </c>
      <c r="O34" s="47">
        <f t="shared" si="24"/>
        <v>103.75510204081635</v>
      </c>
      <c r="P34" s="116">
        <f t="shared" si="18"/>
        <v>0</v>
      </c>
      <c r="Q34" s="49">
        <f t="shared" si="19"/>
        <v>-10.530612244897938</v>
      </c>
      <c r="R34" s="425">
        <f t="shared" si="20"/>
        <v>0.90785714285714303</v>
      </c>
      <c r="S34" s="468"/>
      <c r="T34" s="89">
        <v>0.38680555555555557</v>
      </c>
      <c r="U34" s="89">
        <v>0.43541666666666667</v>
      </c>
      <c r="V34" s="137">
        <v>23</v>
      </c>
      <c r="W34" s="90">
        <f t="shared" si="25"/>
        <v>69.999999999999986</v>
      </c>
      <c r="X34" s="123">
        <v>0.375</v>
      </c>
      <c r="Y34" s="123">
        <v>0.38611111111111113</v>
      </c>
      <c r="Z34" s="124"/>
      <c r="AA34" s="124"/>
      <c r="AB34" s="447"/>
      <c r="AC34" s="447"/>
      <c r="AD34" s="435"/>
      <c r="AE34" s="435"/>
      <c r="AF34" s="48">
        <f t="shared" si="6"/>
        <v>-221.14285714285643</v>
      </c>
      <c r="AG34" s="125">
        <f t="shared" si="7"/>
        <v>0.90785714285714314</v>
      </c>
      <c r="AH34" s="459"/>
    </row>
    <row r="35" spans="1:34" ht="19.149999999999999" customHeight="1">
      <c r="A35" s="476"/>
      <c r="B35" s="121" t="s">
        <v>193</v>
      </c>
      <c r="C35" s="41"/>
      <c r="D35" s="150" t="s">
        <v>218</v>
      </c>
      <c r="E35" s="43"/>
      <c r="F35" s="343">
        <v>46.93</v>
      </c>
      <c r="G35" s="137">
        <v>1085</v>
      </c>
      <c r="H35" s="84">
        <f t="shared" si="22"/>
        <v>50919.05</v>
      </c>
      <c r="I35" s="421"/>
      <c r="J35" s="46">
        <v>19</v>
      </c>
      <c r="K35" s="44">
        <v>2400</v>
      </c>
      <c r="L35" s="47">
        <v>126.31578947368421</v>
      </c>
      <c r="M35" s="149">
        <v>18</v>
      </c>
      <c r="N35" s="44">
        <f t="shared" si="23"/>
        <v>2100.0000000000023</v>
      </c>
      <c r="O35" s="47">
        <f t="shared" si="24"/>
        <v>116.6666666666668</v>
      </c>
      <c r="P35" s="116">
        <f t="shared" si="18"/>
        <v>-1</v>
      </c>
      <c r="Q35" s="49">
        <f t="shared" si="19"/>
        <v>-9.649122807017406</v>
      </c>
      <c r="R35" s="425">
        <f t="shared" si="20"/>
        <v>0.92361111111111216</v>
      </c>
      <c r="S35" s="468"/>
      <c r="T35" s="89">
        <v>0.44027777777777777</v>
      </c>
      <c r="U35" s="89">
        <v>0.46180555555555552</v>
      </c>
      <c r="V35" s="134">
        <v>7</v>
      </c>
      <c r="W35" s="90">
        <f t="shared" si="25"/>
        <v>30.999999999999972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6"/>
        <v>-299.99999999999773</v>
      </c>
      <c r="AG35" s="120">
        <f t="shared" si="7"/>
        <v>0.875000000000001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219</v>
      </c>
      <c r="E36" s="83"/>
      <c r="F36" s="343">
        <v>43.96</v>
      </c>
      <c r="G36" s="134">
        <v>1339</v>
      </c>
      <c r="H36" s="84">
        <f t="shared" si="22"/>
        <v>58862.44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2114.2105263157878</v>
      </c>
      <c r="O36" s="47">
        <f t="shared" si="24"/>
        <v>111.27423822714672</v>
      </c>
      <c r="P36" s="116">
        <f t="shared" si="18"/>
        <v>0</v>
      </c>
      <c r="Q36" s="49">
        <f t="shared" si="19"/>
        <v>-15.04155124653748</v>
      </c>
      <c r="R36" s="425">
        <f t="shared" si="20"/>
        <v>0.88092105263157827</v>
      </c>
      <c r="S36" s="468"/>
      <c r="T36" s="89">
        <v>0.50208333333333333</v>
      </c>
      <c r="U36" s="89">
        <v>0.52847222222222223</v>
      </c>
      <c r="V36" s="134">
        <v>5</v>
      </c>
      <c r="W36" s="90">
        <f t="shared" si="25"/>
        <v>38.000000000000028</v>
      </c>
      <c r="X36" s="123"/>
      <c r="Y36" s="123"/>
      <c r="Z36" s="124"/>
      <c r="AA36" s="124"/>
      <c r="AB36" s="447"/>
      <c r="AC36" s="447"/>
      <c r="AD36" s="435"/>
      <c r="AE36" s="435">
        <v>1</v>
      </c>
      <c r="AF36" s="48">
        <f t="shared" si="6"/>
        <v>-285.78947368421223</v>
      </c>
      <c r="AG36" s="425">
        <f t="shared" si="7"/>
        <v>0.88092105263157827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205</v>
      </c>
      <c r="E37" s="83"/>
      <c r="F37" s="343">
        <v>36.729999999999997</v>
      </c>
      <c r="G37" s="134">
        <v>2031</v>
      </c>
      <c r="H37" s="84">
        <f t="shared" si="22"/>
        <v>74598.62999999999</v>
      </c>
      <c r="I37" s="435"/>
      <c r="J37" s="113">
        <v>18</v>
      </c>
      <c r="K37" s="94">
        <v>2400</v>
      </c>
      <c r="L37" s="95">
        <v>133.33333333333334</v>
      </c>
      <c r="M37" s="149">
        <v>18</v>
      </c>
      <c r="N37" s="44">
        <f t="shared" si="23"/>
        <v>2137.8947368421068</v>
      </c>
      <c r="O37" s="47">
        <f t="shared" si="24"/>
        <v>118.77192982456148</v>
      </c>
      <c r="P37" s="116">
        <f t="shared" si="18"/>
        <v>0</v>
      </c>
      <c r="Q37" s="49">
        <f t="shared" si="19"/>
        <v>-14.561403508771861</v>
      </c>
      <c r="R37" s="425">
        <f t="shared" si="20"/>
        <v>0.89078947368421102</v>
      </c>
      <c r="S37" s="468"/>
      <c r="T37" s="89">
        <v>0.53333333333333333</v>
      </c>
      <c r="U37" s="89">
        <v>0.57291666666666663</v>
      </c>
      <c r="V37" s="134">
        <v>7</v>
      </c>
      <c r="W37" s="90">
        <f t="shared" si="25"/>
        <v>56.999999999999957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-262.10526315789321</v>
      </c>
      <c r="AG37" s="125">
        <f t="shared" si="7"/>
        <v>0.89078947368421113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46"/>
      <c r="K38" s="44"/>
      <c r="L38" s="47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17.571428571428573</v>
      </c>
      <c r="K43" s="101">
        <v>2095</v>
      </c>
      <c r="L43" s="104">
        <v>121.03020155430592</v>
      </c>
      <c r="M43" s="101">
        <f t="shared" ref="M43:O43" si="26">AVERAGE(M31:M42)</f>
        <v>17.285714285714285</v>
      </c>
      <c r="N43" s="101">
        <f t="shared" si="26"/>
        <v>1832.3510837997164</v>
      </c>
      <c r="O43" s="104">
        <f t="shared" si="26"/>
        <v>106.52951848609483</v>
      </c>
      <c r="P43" s="54">
        <f>M43-J43</f>
        <v>-0.28571428571428825</v>
      </c>
      <c r="Q43" s="88">
        <f>N43-K43</f>
        <v>-262.64891620028357</v>
      </c>
      <c r="R43" s="105">
        <f t="shared" ref="R43:R51" si="27">O43/L43</f>
        <v>0.88018954870776889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-262.64891620028357</v>
      </c>
      <c r="AG43" s="426">
        <f t="shared" si="7"/>
        <v>0.87463058892587897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2208</v>
      </c>
      <c r="H44" s="45">
        <f>F44*G44</f>
        <v>54603.840000000004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2102.8571428571422</v>
      </c>
      <c r="O44" s="138">
        <f t="shared" ref="O44:O51" si="30">N44/M44</f>
        <v>420.57142857142844</v>
      </c>
      <c r="P44" s="51">
        <f t="shared" ref="P44:P51" si="31">M44-J44</f>
        <v>1</v>
      </c>
      <c r="Q44" s="139">
        <f t="shared" ref="Q44:Q51" si="32">O44-L44</f>
        <v>-79.428571428571558</v>
      </c>
      <c r="R44" s="140">
        <f t="shared" si="27"/>
        <v>0.84114285714285686</v>
      </c>
      <c r="S44" s="459">
        <f>R56</f>
        <v>0.91470719842723824</v>
      </c>
      <c r="T44" s="118">
        <v>0.125</v>
      </c>
      <c r="U44" s="118">
        <v>0.16875000000000001</v>
      </c>
      <c r="V44" s="142">
        <v>5</v>
      </c>
      <c r="W44" s="143">
        <f t="shared" ref="W44:W56" si="33">(U44-T44)*24*60</f>
        <v>63.000000000000014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102.85714285714221</v>
      </c>
      <c r="AG44" s="430">
        <f t="shared" si="7"/>
        <v>1.0514285714285712</v>
      </c>
      <c r="AH44" s="482">
        <f>AG56</f>
        <v>0.98861151107970624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1992</v>
      </c>
      <c r="H45" s="45">
        <f>F45*G45</f>
        <v>49262.16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2134.2857142857142</v>
      </c>
      <c r="O45" s="138">
        <f t="shared" si="30"/>
        <v>426.85714285714283</v>
      </c>
      <c r="P45" s="51">
        <f t="shared" si="31"/>
        <v>1</v>
      </c>
      <c r="Q45" s="139">
        <f t="shared" si="32"/>
        <v>-73.142857142857167</v>
      </c>
      <c r="R45" s="140">
        <f t="shared" si="27"/>
        <v>0.85371428571428565</v>
      </c>
      <c r="S45" s="459"/>
      <c r="T45" s="89">
        <v>0.17222222222222222</v>
      </c>
      <c r="U45" s="89">
        <v>0.21111111111111111</v>
      </c>
      <c r="V45" s="142">
        <v>5</v>
      </c>
      <c r="W45" s="143">
        <f t="shared" si="33"/>
        <v>56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134.28571428571422</v>
      </c>
      <c r="AG45" s="430">
        <f t="shared" si="7"/>
        <v>1.0671428571428572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1132</v>
      </c>
      <c r="H46" s="45">
        <f t="shared" ref="H46:H51" si="34">F46*G46</f>
        <v>28594.320000000003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2122.4999999999995</v>
      </c>
      <c r="O46" s="138">
        <f t="shared" si="30"/>
        <v>303.21428571428567</v>
      </c>
      <c r="P46" s="51">
        <f t="shared" si="31"/>
        <v>0</v>
      </c>
      <c r="Q46" s="139">
        <f t="shared" si="32"/>
        <v>-11.071428571428612</v>
      </c>
      <c r="R46" s="140">
        <f t="shared" si="27"/>
        <v>0.96477272727272712</v>
      </c>
      <c r="S46" s="459"/>
      <c r="T46" s="89">
        <v>0.21458333333333332</v>
      </c>
      <c r="U46" s="89">
        <v>0.23680555555555555</v>
      </c>
      <c r="V46" s="142">
        <v>5</v>
      </c>
      <c r="W46" s="143">
        <f t="shared" si="33"/>
        <v>32.000000000000007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-77.500000000000455</v>
      </c>
      <c r="AG46" s="430">
        <f t="shared" si="7"/>
        <v>0.96477272727272712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2033</v>
      </c>
      <c r="H47" s="45">
        <f t="shared" si="34"/>
        <v>63897.19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1452.1428571428567</v>
      </c>
      <c r="O47" s="138">
        <f t="shared" si="30"/>
        <v>207.44897959183666</v>
      </c>
      <c r="P47" s="51">
        <f t="shared" si="31"/>
        <v>0</v>
      </c>
      <c r="Q47" s="139">
        <f t="shared" si="32"/>
        <v>-6.8367346938776166</v>
      </c>
      <c r="R47" s="140">
        <f t="shared" si="27"/>
        <v>0.96809523809523779</v>
      </c>
      <c r="S47" s="459"/>
      <c r="T47" s="89">
        <v>0.25416666666666665</v>
      </c>
      <c r="U47" s="89">
        <v>0.3125</v>
      </c>
      <c r="V47" s="137">
        <v>25</v>
      </c>
      <c r="W47" s="143">
        <f t="shared" si="33"/>
        <v>84.000000000000028</v>
      </c>
      <c r="X47" s="123">
        <v>0.24166666666666667</v>
      </c>
      <c r="Y47" s="123">
        <v>0.25347222222222221</v>
      </c>
      <c r="Z47" s="124"/>
      <c r="AA47" s="124"/>
      <c r="AB47" s="447"/>
      <c r="AC47" s="447"/>
      <c r="AD47" s="435"/>
      <c r="AE47" s="435"/>
      <c r="AF47" s="144">
        <f t="shared" si="28"/>
        <v>-47.857142857143344</v>
      </c>
      <c r="AG47" s="430">
        <f t="shared" si="7"/>
        <v>0.96809523809523779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1729</v>
      </c>
      <c r="H48" s="45">
        <f t="shared" si="34"/>
        <v>20505.939999999999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1461.1267605633807</v>
      </c>
      <c r="O48" s="138">
        <f t="shared" si="30"/>
        <v>243.52112676056345</v>
      </c>
      <c r="P48" s="51">
        <f t="shared" si="31"/>
        <v>0</v>
      </c>
      <c r="Q48" s="139">
        <f t="shared" si="32"/>
        <v>-29.145539906103238</v>
      </c>
      <c r="R48" s="140">
        <f t="shared" si="27"/>
        <v>0.89310926684803216</v>
      </c>
      <c r="S48" s="459"/>
      <c r="T48" s="89">
        <v>0.31944444444444442</v>
      </c>
      <c r="U48" s="89">
        <v>0.36874999999999997</v>
      </c>
      <c r="V48" s="134">
        <v>10</v>
      </c>
      <c r="W48" s="143">
        <f t="shared" si="33"/>
        <v>70.999999999999986</v>
      </c>
      <c r="X48" s="123"/>
      <c r="Y48" s="123"/>
      <c r="Z48" s="124"/>
      <c r="AA48" s="124"/>
      <c r="AB48" s="447"/>
      <c r="AC48" s="447"/>
      <c r="AD48" s="435"/>
      <c r="AE48" s="435">
        <v>1</v>
      </c>
      <c r="AF48" s="144">
        <f t="shared" si="28"/>
        <v>-174.87323943661931</v>
      </c>
      <c r="AG48" s="430">
        <f t="shared" si="7"/>
        <v>0.89310926684803216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1539</v>
      </c>
      <c r="H49" s="45">
        <f t="shared" si="34"/>
        <v>43815.33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1465.7142857142853</v>
      </c>
      <c r="O49" s="138">
        <f t="shared" si="30"/>
        <v>209.38775510204076</v>
      </c>
      <c r="P49" s="51">
        <f t="shared" si="31"/>
        <v>0</v>
      </c>
      <c r="Q49" s="139">
        <f t="shared" si="32"/>
        <v>-4.897959183673521</v>
      </c>
      <c r="R49" s="140">
        <f t="shared" si="27"/>
        <v>0.97714285714285687</v>
      </c>
      <c r="S49" s="459"/>
      <c r="T49" s="89">
        <v>0.37569444444444439</v>
      </c>
      <c r="U49" s="89">
        <v>0.4194444444444444</v>
      </c>
      <c r="V49" s="134">
        <v>10</v>
      </c>
      <c r="W49" s="143">
        <f t="shared" si="33"/>
        <v>63.000000000000014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28"/>
        <v>-34.285714285714675</v>
      </c>
      <c r="AG49" s="430">
        <f t="shared" si="7"/>
        <v>0.97714285714285687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4088.5600000000004</v>
      </c>
      <c r="H50" s="45">
        <f t="shared" si="34"/>
        <v>41253.570400000004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1468.9437125748507</v>
      </c>
      <c r="O50" s="138">
        <f t="shared" si="30"/>
        <v>244.82395209580844</v>
      </c>
      <c r="P50" s="51">
        <f t="shared" si="31"/>
        <v>0</v>
      </c>
      <c r="Q50" s="139">
        <f t="shared" si="32"/>
        <v>-5.176047904191563</v>
      </c>
      <c r="R50" s="140">
        <f t="shared" si="27"/>
        <v>0.97929580838323371</v>
      </c>
      <c r="S50" s="459"/>
      <c r="T50" s="89">
        <v>0.4368055555555555</v>
      </c>
      <c r="U50" s="89">
        <v>0.5527777777777777</v>
      </c>
      <c r="V50" s="134">
        <v>25</v>
      </c>
      <c r="W50" s="143">
        <f t="shared" si="33"/>
        <v>166.99999999999997</v>
      </c>
      <c r="X50" s="152">
        <v>0.4236111111111111</v>
      </c>
      <c r="Y50" s="152">
        <v>0.43611111111111112</v>
      </c>
      <c r="Z50" s="153"/>
      <c r="AA50" s="153"/>
      <c r="AB50" s="447"/>
      <c r="AC50" s="447"/>
      <c r="AD50" s="435"/>
      <c r="AE50" s="435"/>
      <c r="AF50" s="144">
        <f t="shared" si="28"/>
        <v>-31.056287425149321</v>
      </c>
      <c r="AG50" s="430">
        <f t="shared" si="7"/>
        <v>0.97929580838323382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3358.46</v>
      </c>
      <c r="H51" s="45">
        <f t="shared" si="34"/>
        <v>33886.861400000002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1470.8583941605839</v>
      </c>
      <c r="O51" s="138">
        <f t="shared" si="30"/>
        <v>245.14306569343066</v>
      </c>
      <c r="P51" s="51">
        <f t="shared" si="31"/>
        <v>0</v>
      </c>
      <c r="Q51" s="139">
        <f t="shared" si="32"/>
        <v>-4.8569343065693431</v>
      </c>
      <c r="R51" s="140">
        <f t="shared" si="27"/>
        <v>0.98057226277372267</v>
      </c>
      <c r="S51" s="459"/>
      <c r="T51" s="151">
        <v>0.59305555555555545</v>
      </c>
      <c r="U51" s="151">
        <v>0.68819444444444433</v>
      </c>
      <c r="V51" s="134">
        <v>5</v>
      </c>
      <c r="W51" s="143">
        <f t="shared" si="33"/>
        <v>137</v>
      </c>
      <c r="X51" s="152"/>
      <c r="Y51" s="152"/>
      <c r="Z51" s="153"/>
      <c r="AA51" s="153"/>
      <c r="AB51" s="447"/>
      <c r="AC51" s="447"/>
      <c r="AD51" s="435"/>
      <c r="AE51" s="435"/>
      <c r="AF51" s="144">
        <f t="shared" si="28"/>
        <v>-29.141605839416115</v>
      </c>
      <c r="AG51" s="430">
        <f t="shared" si="7"/>
        <v>0.98057226277372256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1709.8036084123519</v>
      </c>
      <c r="O56" s="104">
        <f t="shared" si="35"/>
        <v>287.62096704831714</v>
      </c>
      <c r="P56" s="158">
        <f>M56-J56</f>
        <v>0.25</v>
      </c>
      <c r="Q56" s="117">
        <f>N56-K56</f>
        <v>-19.696391587648122</v>
      </c>
      <c r="R56" s="159">
        <f t="shared" ref="R56:R61" si="36">O56/L56</f>
        <v>0.91470719842723824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-19.696391587648122</v>
      </c>
      <c r="AG56" s="428">
        <f>N56/K56</f>
        <v>0.98861151107970624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1547</v>
      </c>
      <c r="H57" s="84">
        <f t="shared" ref="H57:H66" si="37">F57*G57</f>
        <v>43718.22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1450.3124999999995</v>
      </c>
      <c r="O57" s="86">
        <f t="shared" ref="O57:O61" si="39">N57/M57</f>
        <v>207.18749999999994</v>
      </c>
      <c r="P57" s="165">
        <f t="shared" ref="P57:P61" si="40">M57-J57</f>
        <v>0</v>
      </c>
      <c r="Q57" s="49">
        <f t="shared" ref="Q57:Q61" si="41">O57-L57</f>
        <v>-7.0982142857143344</v>
      </c>
      <c r="R57" s="425">
        <f t="shared" si="36"/>
        <v>0.96687499999999982</v>
      </c>
      <c r="S57" s="459">
        <f>R69</f>
        <v>0.97180802796956822</v>
      </c>
      <c r="T57" s="50">
        <v>0.125</v>
      </c>
      <c r="U57" s="50">
        <v>0.16944444444444445</v>
      </c>
      <c r="V57" s="421">
        <v>5</v>
      </c>
      <c r="W57" s="418">
        <f>(U57-T57)*24*60</f>
        <v>64.000000000000014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-49.687500000000455</v>
      </c>
      <c r="AG57" s="429">
        <f t="shared" si="7"/>
        <v>0.96687499999999971</v>
      </c>
      <c r="AH57" s="473">
        <f>AG69</f>
        <v>0.97124820472080875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4135</v>
      </c>
      <c r="H58" s="45">
        <f t="shared" si="37"/>
        <v>115283.8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1434.104046242775</v>
      </c>
      <c r="O58" s="47">
        <f t="shared" si="39"/>
        <v>204.87200660611072</v>
      </c>
      <c r="P58" s="165">
        <f t="shared" si="40"/>
        <v>0</v>
      </c>
      <c r="Q58" s="49">
        <f t="shared" si="41"/>
        <v>-9.4137076796035615</v>
      </c>
      <c r="R58" s="425">
        <f t="shared" si="36"/>
        <v>0.95606936416185007</v>
      </c>
      <c r="S58" s="459"/>
      <c r="T58" s="50">
        <v>0.1763888888888889</v>
      </c>
      <c r="U58" s="50">
        <v>0.29652777777777778</v>
      </c>
      <c r="V58" s="421">
        <v>10</v>
      </c>
      <c r="W58" s="418">
        <f>(U58-T58)*24*60</f>
        <v>172.99999999999997</v>
      </c>
      <c r="X58" s="53"/>
      <c r="Y58" s="53"/>
      <c r="Z58" s="54"/>
      <c r="AA58" s="54"/>
      <c r="AB58" s="483"/>
      <c r="AC58" s="484"/>
      <c r="AD58" s="435"/>
      <c r="AE58" s="435"/>
      <c r="AF58" s="48">
        <f t="shared" si="6"/>
        <v>-65.895953757225016</v>
      </c>
      <c r="AG58" s="425">
        <f t="shared" si="7"/>
        <v>0.95606936416184995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3624</v>
      </c>
      <c r="H59" s="45">
        <f t="shared" si="37"/>
        <v>101472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1459.3288590604031</v>
      </c>
      <c r="O59" s="47">
        <f t="shared" si="39"/>
        <v>208.47555129434332</v>
      </c>
      <c r="P59" s="165">
        <f t="shared" si="40"/>
        <v>0</v>
      </c>
      <c r="Q59" s="49">
        <f t="shared" si="41"/>
        <v>-5.8101629913709587</v>
      </c>
      <c r="R59" s="425">
        <f t="shared" si="36"/>
        <v>0.97288590604026881</v>
      </c>
      <c r="S59" s="459"/>
      <c r="T59" s="50">
        <v>0.31388888888888888</v>
      </c>
      <c r="U59" s="50">
        <v>0.41736111111111107</v>
      </c>
      <c r="V59" s="142">
        <v>25</v>
      </c>
      <c r="W59" s="418">
        <f t="shared" ref="W59:W69" si="42">(U59-T59)*24*60</f>
        <v>148.99999999999994</v>
      </c>
      <c r="X59" s="53">
        <v>0.30208333333333331</v>
      </c>
      <c r="Y59" s="53">
        <v>0.3125</v>
      </c>
      <c r="Z59" s="54"/>
      <c r="AA59" s="54"/>
      <c r="AB59" s="447"/>
      <c r="AC59" s="447"/>
      <c r="AD59" s="435"/>
      <c r="AE59" s="435"/>
      <c r="AF59" s="48">
        <f t="shared" si="6"/>
        <v>-40.671140939596853</v>
      </c>
      <c r="AG59" s="425">
        <f t="shared" si="7"/>
        <v>0.97288590604026881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3212.44</v>
      </c>
      <c r="H60" s="45">
        <f t="shared" si="37"/>
        <v>32413.5196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1471.3465648854967</v>
      </c>
      <c r="O60" s="47">
        <f t="shared" si="39"/>
        <v>245.22442748091612</v>
      </c>
      <c r="P60" s="165">
        <f t="shared" si="40"/>
        <v>0</v>
      </c>
      <c r="Q60" s="49">
        <f t="shared" si="41"/>
        <v>-4.7755725190838803</v>
      </c>
      <c r="R60" s="425">
        <f t="shared" si="36"/>
        <v>0.98089770992366443</v>
      </c>
      <c r="S60" s="459"/>
      <c r="T60" s="50">
        <v>0.43472222222222218</v>
      </c>
      <c r="U60" s="50">
        <v>0.52569444444444435</v>
      </c>
      <c r="V60" s="142">
        <v>25</v>
      </c>
      <c r="W60" s="418">
        <f t="shared" si="42"/>
        <v>130.99999999999994</v>
      </c>
      <c r="X60" s="53">
        <v>0.42222222222222222</v>
      </c>
      <c r="Y60" s="53">
        <v>0.43402777777777773</v>
      </c>
      <c r="Z60" s="54"/>
      <c r="AA60" s="54"/>
      <c r="AB60" s="447"/>
      <c r="AC60" s="447"/>
      <c r="AD60" s="435"/>
      <c r="AE60" s="435"/>
      <c r="AF60" s="48">
        <f t="shared" si="6"/>
        <v>-28.653435114503282</v>
      </c>
      <c r="AG60" s="429">
        <f t="shared" si="7"/>
        <v>0.98089770992366443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3942.5400000000004</v>
      </c>
      <c r="H61" s="45">
        <f t="shared" si="37"/>
        <v>39780.228600000002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1469.2695652173911</v>
      </c>
      <c r="O61" s="47">
        <f t="shared" si="39"/>
        <v>244.8782608695652</v>
      </c>
      <c r="P61" s="165">
        <f t="shared" si="40"/>
        <v>0</v>
      </c>
      <c r="Q61" s="49">
        <f t="shared" si="41"/>
        <v>-5.1217391304348041</v>
      </c>
      <c r="R61" s="425">
        <f t="shared" si="36"/>
        <v>0.97951304347826074</v>
      </c>
      <c r="S61" s="459"/>
      <c r="T61" s="50">
        <v>0.5659722222222221</v>
      </c>
      <c r="U61" s="50">
        <v>0.6777777777777777</v>
      </c>
      <c r="V61" s="142">
        <v>5</v>
      </c>
      <c r="W61" s="418">
        <f t="shared" si="42"/>
        <v>161.00000000000006</v>
      </c>
      <c r="X61" s="53"/>
      <c r="Y61" s="53"/>
      <c r="Z61" s="54"/>
      <c r="AA61" s="54"/>
      <c r="AB61" s="447"/>
      <c r="AC61" s="447"/>
      <c r="AD61" s="435"/>
      <c r="AE61" s="435"/>
      <c r="AF61" s="48">
        <f t="shared" si="6"/>
        <v>-30.730434782608882</v>
      </c>
      <c r="AG61" s="425">
        <f t="shared" si="7"/>
        <v>0.97951304347826074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1456.8723070812132</v>
      </c>
      <c r="O69" s="73">
        <f t="shared" si="43"/>
        <v>222.12754925018703</v>
      </c>
      <c r="P69" s="48">
        <f>M69-J69</f>
        <v>0</v>
      </c>
      <c r="Q69" s="49">
        <f>N69-K69</f>
        <v>-43.127692918786806</v>
      </c>
      <c r="R69" s="172">
        <f t="shared" ref="R69:R75" si="44">O69/L69</f>
        <v>0.97180802796956822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-43.127692918786806</v>
      </c>
      <c r="AG69" s="425">
        <f t="shared" si="7"/>
        <v>0.97124820472080875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2572.9499999999998</v>
      </c>
      <c r="H70" s="45">
        <f>F70*G70</f>
        <v>139170.86549999999</v>
      </c>
      <c r="I70" s="421"/>
      <c r="J70" s="46">
        <v>16</v>
      </c>
      <c r="K70" s="44">
        <v>1500</v>
      </c>
      <c r="L70" s="47">
        <v>93.75</v>
      </c>
      <c r="M70" s="419">
        <v>16</v>
      </c>
      <c r="N70" s="44">
        <f t="shared" ref="N70:N75" si="45">G70/W70*60</f>
        <v>1354.1842105263156</v>
      </c>
      <c r="O70" s="47">
        <f t="shared" ref="O70:O75" si="46">N70/M70</f>
        <v>84.636513157894726</v>
      </c>
      <c r="P70" s="48">
        <f t="shared" ref="P70:P75" si="47">M70-J70</f>
        <v>0</v>
      </c>
      <c r="Q70" s="49">
        <f t="shared" ref="Q70:Q75" si="48">O70-L70</f>
        <v>-9.1134868421052744</v>
      </c>
      <c r="R70" s="425">
        <f t="shared" si="44"/>
        <v>0.90278947368421036</v>
      </c>
      <c r="S70" s="459">
        <f>R82</f>
        <v>0.88083891476775256</v>
      </c>
      <c r="T70" s="50">
        <v>0.25</v>
      </c>
      <c r="U70" s="50">
        <v>0.32916666666666666</v>
      </c>
      <c r="V70" s="421">
        <v>5</v>
      </c>
      <c r="W70" s="418">
        <f>(U70-T70)*24*60</f>
        <v>114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-145.81578947368439</v>
      </c>
      <c r="AG70" s="425">
        <f t="shared" si="7"/>
        <v>0.90278947368421036</v>
      </c>
      <c r="AH70" s="459">
        <f>AG82</f>
        <v>0.87245909543852174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4440.54</v>
      </c>
      <c r="H71" s="45">
        <f>F71*G71</f>
        <v>236947.2144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1409.6952380952384</v>
      </c>
      <c r="O71" s="47">
        <f t="shared" si="46"/>
        <v>74.194486215538859</v>
      </c>
      <c r="P71" s="48">
        <f t="shared" si="47"/>
        <v>0</v>
      </c>
      <c r="Q71" s="49">
        <f t="shared" si="48"/>
        <v>-11.910776942355881</v>
      </c>
      <c r="R71" s="425">
        <f t="shared" si="44"/>
        <v>0.86167190592618481</v>
      </c>
      <c r="S71" s="459"/>
      <c r="T71" s="50">
        <v>0.34444444444444444</v>
      </c>
      <c r="U71" s="50">
        <v>0.47569444444444442</v>
      </c>
      <c r="V71" s="421">
        <v>22</v>
      </c>
      <c r="W71" s="418">
        <f t="shared" ref="W71:W81" si="49">(U71-T71)*24*60</f>
        <v>188.99999999999997</v>
      </c>
      <c r="X71" s="53">
        <v>0.33333333333333331</v>
      </c>
      <c r="Y71" s="53">
        <v>0.34375</v>
      </c>
      <c r="Z71" s="54"/>
      <c r="AA71" s="54"/>
      <c r="AB71" s="447"/>
      <c r="AC71" s="447"/>
      <c r="AD71" s="435"/>
      <c r="AE71" s="435"/>
      <c r="AF71" s="48">
        <f>N71-K71</f>
        <v>-226.30476190476156</v>
      </c>
      <c r="AG71" s="425">
        <f>N71/K71</f>
        <v>0.86167190592618481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253</v>
      </c>
      <c r="E72" s="43"/>
      <c r="F72" s="343">
        <v>77.349999999999994</v>
      </c>
      <c r="G72" s="44">
        <v>240</v>
      </c>
      <c r="H72" s="45">
        <f t="shared" ref="H72:H80" si="50">F72*G72</f>
        <v>18564</v>
      </c>
      <c r="I72" s="421"/>
      <c r="J72" s="87">
        <v>19</v>
      </c>
      <c r="K72" s="57">
        <v>1440</v>
      </c>
      <c r="L72" s="86">
        <v>75.78947368421052</v>
      </c>
      <c r="M72" s="419">
        <v>18</v>
      </c>
      <c r="N72" s="44">
        <f t="shared" si="45"/>
        <v>1107.6923076923117</v>
      </c>
      <c r="O72" s="47">
        <f t="shared" si="46"/>
        <v>61.53846153846176</v>
      </c>
      <c r="P72" s="48">
        <f t="shared" si="47"/>
        <v>-1</v>
      </c>
      <c r="Q72" s="49">
        <f t="shared" si="48"/>
        <v>-14.25101214574876</v>
      </c>
      <c r="R72" s="425">
        <f t="shared" si="44"/>
        <v>0.81196581196581497</v>
      </c>
      <c r="S72" s="459"/>
      <c r="T72" s="50">
        <v>0.51597222222222217</v>
      </c>
      <c r="U72" s="50">
        <v>0.52499999999999991</v>
      </c>
      <c r="V72" s="421">
        <v>5</v>
      </c>
      <c r="W72" s="418">
        <f t="shared" si="49"/>
        <v>12.999999999999954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-332.30769230768828</v>
      </c>
      <c r="AG72" s="425">
        <f>N72/K72</f>
        <v>0.76923076923077205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1038</v>
      </c>
      <c r="H73" s="45">
        <f t="shared" si="50"/>
        <v>58574.34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1325.1063829787236</v>
      </c>
      <c r="O73" s="47">
        <f t="shared" si="46"/>
        <v>73.61702127659575</v>
      </c>
      <c r="P73" s="48">
        <f t="shared" si="47"/>
        <v>0</v>
      </c>
      <c r="Q73" s="49">
        <f t="shared" si="48"/>
        <v>-9.7163120567375785</v>
      </c>
      <c r="R73" s="425">
        <f t="shared" si="44"/>
        <v>0.88340425531914901</v>
      </c>
      <c r="S73" s="459"/>
      <c r="T73" s="50">
        <v>0.52986111111111101</v>
      </c>
      <c r="U73" s="50">
        <v>0.56249999999999989</v>
      </c>
      <c r="V73" s="421">
        <v>7</v>
      </c>
      <c r="W73" s="418">
        <f t="shared" si="49"/>
        <v>46.999999999999993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-174.89361702127644</v>
      </c>
      <c r="AG73" s="425">
        <f>N73/K73</f>
        <v>0.88340425531914901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242</v>
      </c>
      <c r="E74" s="177"/>
      <c r="F74" s="343">
        <v>47.51</v>
      </c>
      <c r="G74" s="44">
        <v>1992</v>
      </c>
      <c r="H74" s="45">
        <f t="shared" si="50"/>
        <v>94639.92</v>
      </c>
      <c r="I74" s="421"/>
      <c r="J74" s="87">
        <v>17</v>
      </c>
      <c r="K74" s="57">
        <v>1440</v>
      </c>
      <c r="L74" s="86">
        <v>84.705882352941174</v>
      </c>
      <c r="M74" s="419">
        <v>17</v>
      </c>
      <c r="N74" s="44">
        <f t="shared" si="45"/>
        <v>1342.9213483146068</v>
      </c>
      <c r="O74" s="47">
        <f t="shared" si="46"/>
        <v>78.995373430270988</v>
      </c>
      <c r="P74" s="48">
        <f t="shared" si="47"/>
        <v>0</v>
      </c>
      <c r="Q74" s="49">
        <f t="shared" si="48"/>
        <v>-5.7105089226701864</v>
      </c>
      <c r="R74" s="425">
        <f t="shared" si="44"/>
        <v>0.93258426966292141</v>
      </c>
      <c r="S74" s="459"/>
      <c r="T74" s="50">
        <v>0.57847222222222205</v>
      </c>
      <c r="U74" s="50">
        <v>0.64027777777777761</v>
      </c>
      <c r="V74" s="421">
        <v>23</v>
      </c>
      <c r="W74" s="418">
        <f t="shared" si="49"/>
        <v>89</v>
      </c>
      <c r="X74" s="180">
        <v>0.56666666666666665</v>
      </c>
      <c r="Y74" s="180">
        <v>0.57777777777777783</v>
      </c>
      <c r="Z74" s="124"/>
      <c r="AA74" s="124"/>
      <c r="AB74" s="447"/>
      <c r="AC74" s="447"/>
      <c r="AD74" s="435"/>
      <c r="AE74" s="435"/>
      <c r="AF74" s="48">
        <f t="shared" ref="AF74:AF80" si="51">N74-K74</f>
        <v>-97.078651685393197</v>
      </c>
      <c r="AG74" s="425">
        <f t="shared" ref="AG74:AG80" si="52">N74/K74</f>
        <v>0.93258426966292141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239</v>
      </c>
      <c r="E75" s="43"/>
      <c r="F75" s="343">
        <v>53.36</v>
      </c>
      <c r="G75" s="57">
        <v>1252.46</v>
      </c>
      <c r="H75" s="45">
        <f t="shared" si="50"/>
        <v>66831.265599999999</v>
      </c>
      <c r="I75" s="421">
        <v>1</v>
      </c>
      <c r="J75" s="178">
        <v>19</v>
      </c>
      <c r="K75" s="179">
        <v>1636</v>
      </c>
      <c r="L75" s="86">
        <v>86.10526315789474</v>
      </c>
      <c r="M75" s="419">
        <v>19</v>
      </c>
      <c r="N75" s="44">
        <f t="shared" si="45"/>
        <v>1445.1461538461547</v>
      </c>
      <c r="O75" s="47">
        <f t="shared" si="46"/>
        <v>76.060323886639722</v>
      </c>
      <c r="P75" s="48">
        <f t="shared" si="47"/>
        <v>0</v>
      </c>
      <c r="Q75" s="49">
        <f t="shared" si="48"/>
        <v>-10.044939271255018</v>
      </c>
      <c r="R75" s="425">
        <f t="shared" si="44"/>
        <v>0.8833411698326129</v>
      </c>
      <c r="S75" s="459"/>
      <c r="T75" s="50">
        <v>0.64513888888888871</v>
      </c>
      <c r="U75" s="50">
        <v>0.6812499999999998</v>
      </c>
      <c r="V75" s="421">
        <v>7</v>
      </c>
      <c r="W75" s="418">
        <f t="shared" si="49"/>
        <v>51.999999999999972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-190.85384615384532</v>
      </c>
      <c r="AG75" s="425">
        <f t="shared" si="52"/>
        <v>0.8833411698326129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18</v>
      </c>
      <c r="K82" s="101">
        <v>1525.3333333333333</v>
      </c>
      <c r="L82" s="104">
        <v>84.96486928104575</v>
      </c>
      <c r="M82" s="101">
        <f t="shared" ref="M82:O82" si="53">AVERAGE(M70:M81)</f>
        <v>17.833333333333332</v>
      </c>
      <c r="N82" s="101">
        <f t="shared" si="53"/>
        <v>1330.7909402422251</v>
      </c>
      <c r="O82" s="184">
        <f t="shared" si="53"/>
        <v>74.840363250900296</v>
      </c>
      <c r="P82" s="116">
        <f>M82-J82</f>
        <v>-0.16666666666666785</v>
      </c>
      <c r="Q82" s="117">
        <f>N82-K82</f>
        <v>-194.54239309110812</v>
      </c>
      <c r="R82" s="172">
        <f>O82/L82</f>
        <v>0.88083891476775256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0</v>
      </c>
      <c r="AF82" s="48">
        <f>N82-K82</f>
        <v>-194.54239309110812</v>
      </c>
      <c r="AG82" s="425">
        <f>N82/K82</f>
        <v>0.87245909543852174</v>
      </c>
      <c r="AH82" s="459"/>
    </row>
    <row r="83" spans="1:34" ht="19.149999999999999" customHeight="1">
      <c r="A83" s="487" t="s">
        <v>244</v>
      </c>
      <c r="B83" s="110" t="s">
        <v>203</v>
      </c>
      <c r="C83" s="66"/>
      <c r="D83" s="358" t="s">
        <v>251</v>
      </c>
      <c r="E83" s="43"/>
      <c r="F83" s="350">
        <v>29.46</v>
      </c>
      <c r="G83" s="57">
        <v>1864</v>
      </c>
      <c r="H83" s="84">
        <f t="shared" ref="H83:H94" si="54">F83*G83</f>
        <v>54913.440000000002</v>
      </c>
      <c r="I83" s="435"/>
      <c r="J83" s="87">
        <v>16</v>
      </c>
      <c r="K83" s="57">
        <v>1385</v>
      </c>
      <c r="L83" s="86">
        <v>86.5625</v>
      </c>
      <c r="M83" s="424">
        <v>16</v>
      </c>
      <c r="N83" s="57">
        <f t="shared" ref="N83:N87" si="55">G83/W83*60</f>
        <v>1141.2244897959188</v>
      </c>
      <c r="O83" s="183">
        <f t="shared" ref="O83:O87" si="56">N83/M83</f>
        <v>71.326530612244923</v>
      </c>
      <c r="P83" s="54">
        <f t="shared" ref="P83:P87" si="57">M83-J83</f>
        <v>0</v>
      </c>
      <c r="Q83" s="88">
        <f t="shared" ref="Q83:Q87" si="58">O83-L83</f>
        <v>-15.235969387755077</v>
      </c>
      <c r="R83" s="185">
        <f t="shared" ref="R83:R87" si="59">O83/L83</f>
        <v>0.82398880129669227</v>
      </c>
      <c r="S83" s="459">
        <f>R95</f>
        <v>0.85990836965223261</v>
      </c>
      <c r="T83" s="50">
        <v>0.33333333333333331</v>
      </c>
      <c r="U83" s="50">
        <v>0.40138888888888885</v>
      </c>
      <c r="V83" s="421">
        <v>5</v>
      </c>
      <c r="W83" s="418">
        <f t="shared" ref="W83:W93" si="60">(U83-T83)*24*60</f>
        <v>97.999999999999972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-243.77551020408123</v>
      </c>
      <c r="AG83" s="425">
        <f t="shared" ref="AG83:AG173" si="62">N83/K83</f>
        <v>0.82398880129669227</v>
      </c>
      <c r="AH83" s="459">
        <f>AG95</f>
        <v>0.85780084074489238</v>
      </c>
    </row>
    <row r="84" spans="1:34" ht="19.149999999999999" customHeight="1">
      <c r="A84" s="488"/>
      <c r="B84" s="110" t="s">
        <v>238</v>
      </c>
      <c r="C84" s="431"/>
      <c r="D84" s="186" t="s">
        <v>245</v>
      </c>
      <c r="E84" s="43"/>
      <c r="F84" s="350">
        <v>61.02</v>
      </c>
      <c r="G84" s="44">
        <v>2637</v>
      </c>
      <c r="H84" s="84">
        <f t="shared" si="54"/>
        <v>160909.74000000002</v>
      </c>
      <c r="I84" s="421"/>
      <c r="J84" s="87">
        <v>17</v>
      </c>
      <c r="K84" s="57">
        <v>1440</v>
      </c>
      <c r="L84" s="86">
        <v>84.705882352941174</v>
      </c>
      <c r="M84" s="424">
        <v>17</v>
      </c>
      <c r="N84" s="57">
        <f t="shared" si="55"/>
        <v>1340.8474576271187</v>
      </c>
      <c r="O84" s="183">
        <f t="shared" si="56"/>
        <v>78.873379860418751</v>
      </c>
      <c r="P84" s="54">
        <f t="shared" si="57"/>
        <v>0</v>
      </c>
      <c r="Q84" s="88">
        <f t="shared" si="58"/>
        <v>-5.8325024925224227</v>
      </c>
      <c r="R84" s="185">
        <f t="shared" si="59"/>
        <v>0.9311440677966103</v>
      </c>
      <c r="S84" s="459"/>
      <c r="T84" s="50">
        <v>0.41736111111111107</v>
      </c>
      <c r="U84" s="50">
        <v>0.4993055555555555</v>
      </c>
      <c r="V84" s="421">
        <v>23</v>
      </c>
      <c r="W84" s="418">
        <f t="shared" si="60"/>
        <v>117.99999999999999</v>
      </c>
      <c r="X84" s="53">
        <v>0.40625</v>
      </c>
      <c r="Y84" s="53">
        <v>0.41666666666666669</v>
      </c>
      <c r="Z84" s="54"/>
      <c r="AA84" s="54"/>
      <c r="AB84" s="447"/>
      <c r="AC84" s="447"/>
      <c r="AD84" s="435">
        <v>1</v>
      </c>
      <c r="AE84" s="435"/>
      <c r="AF84" s="48">
        <f t="shared" si="61"/>
        <v>-99.152542372881271</v>
      </c>
      <c r="AG84" s="425">
        <f t="shared" si="62"/>
        <v>0.93114406779661019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2039</v>
      </c>
      <c r="H85" s="84">
        <f t="shared" si="54"/>
        <v>124562.51000000001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1274.3750000000005</v>
      </c>
      <c r="O85" s="183">
        <f t="shared" si="56"/>
        <v>74.96323529411768</v>
      </c>
      <c r="P85" s="54">
        <f t="shared" si="57"/>
        <v>0</v>
      </c>
      <c r="Q85" s="88">
        <f t="shared" si="58"/>
        <v>-9.7426470588234935</v>
      </c>
      <c r="R85" s="185">
        <f t="shared" si="59"/>
        <v>0.88498263888888928</v>
      </c>
      <c r="S85" s="459"/>
      <c r="T85" s="50">
        <v>0.5395833333333333</v>
      </c>
      <c r="U85" s="50">
        <v>0.60624999999999996</v>
      </c>
      <c r="V85" s="421">
        <v>5</v>
      </c>
      <c r="W85" s="418">
        <f t="shared" si="60"/>
        <v>95.999999999999972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-165.62499999999955</v>
      </c>
      <c r="AG85" s="425">
        <f t="shared" si="62"/>
        <v>0.88498263888888917</v>
      </c>
      <c r="AH85" s="459"/>
    </row>
    <row r="86" spans="1:34" ht="19.149999999999999" customHeight="1">
      <c r="A86" s="488"/>
      <c r="B86" s="110" t="s">
        <v>193</v>
      </c>
      <c r="C86" s="97"/>
      <c r="D86" s="186" t="s">
        <v>200</v>
      </c>
      <c r="E86" s="43"/>
      <c r="F86" s="350">
        <v>37.799999999999997</v>
      </c>
      <c r="G86" s="44">
        <v>4873</v>
      </c>
      <c r="H86" s="84">
        <f t="shared" si="54"/>
        <v>184199.4</v>
      </c>
      <c r="I86" s="421"/>
      <c r="J86" s="87">
        <v>20</v>
      </c>
      <c r="K86" s="57">
        <v>2769</v>
      </c>
      <c r="L86" s="86">
        <v>138.44999999999999</v>
      </c>
      <c r="M86" s="424">
        <v>20</v>
      </c>
      <c r="N86" s="57">
        <f t="shared" si="55"/>
        <v>2396.5573770491796</v>
      </c>
      <c r="O86" s="183">
        <f t="shared" si="56"/>
        <v>119.82786885245898</v>
      </c>
      <c r="P86" s="54">
        <f t="shared" si="57"/>
        <v>0</v>
      </c>
      <c r="Q86" s="88">
        <f t="shared" si="58"/>
        <v>-18.622131147541012</v>
      </c>
      <c r="R86" s="185">
        <f t="shared" si="59"/>
        <v>0.86549562190291796</v>
      </c>
      <c r="S86" s="459"/>
      <c r="T86" s="50">
        <v>0.62222222222222223</v>
      </c>
      <c r="U86" s="50">
        <v>0.70694444444444449</v>
      </c>
      <c r="V86" s="421">
        <v>23</v>
      </c>
      <c r="W86" s="418">
        <f t="shared" si="60"/>
        <v>122.00000000000004</v>
      </c>
      <c r="X86" s="53">
        <v>0.61111111111111105</v>
      </c>
      <c r="Y86" s="53">
        <v>0.62152777777777779</v>
      </c>
      <c r="Z86" s="54"/>
      <c r="AA86" s="54"/>
      <c r="AB86" s="447"/>
      <c r="AC86" s="447"/>
      <c r="AD86" s="435"/>
      <c r="AE86" s="435"/>
      <c r="AF86" s="48">
        <f t="shared" si="61"/>
        <v>-372.44262295082035</v>
      </c>
      <c r="AG86" s="425">
        <f t="shared" si="62"/>
        <v>0.86549562190291784</v>
      </c>
      <c r="AH86" s="459"/>
    </row>
    <row r="87" spans="1:34" ht="19.149999999999999" customHeight="1">
      <c r="A87" s="488"/>
      <c r="B87" s="110" t="s">
        <v>227</v>
      </c>
      <c r="C87" s="97"/>
      <c r="D87" s="186" t="s">
        <v>329</v>
      </c>
      <c r="E87" s="43"/>
      <c r="F87" s="350">
        <v>54.5</v>
      </c>
      <c r="G87" s="44">
        <v>1674</v>
      </c>
      <c r="H87" s="84">
        <f t="shared" si="54"/>
        <v>91233</v>
      </c>
      <c r="I87" s="421"/>
      <c r="J87" s="87">
        <v>21</v>
      </c>
      <c r="K87" s="57">
        <v>1440</v>
      </c>
      <c r="L87" s="86">
        <v>68.571428571428569</v>
      </c>
      <c r="M87" s="424">
        <v>21</v>
      </c>
      <c r="N87" s="57">
        <f t="shared" si="55"/>
        <v>1116</v>
      </c>
      <c r="O87" s="183">
        <f t="shared" si="56"/>
        <v>53.142857142857146</v>
      </c>
      <c r="P87" s="54">
        <f t="shared" si="57"/>
        <v>0</v>
      </c>
      <c r="Q87" s="88">
        <f t="shared" si="58"/>
        <v>-15.428571428571423</v>
      </c>
      <c r="R87" s="185">
        <f t="shared" si="59"/>
        <v>0.77500000000000002</v>
      </c>
      <c r="S87" s="459"/>
      <c r="T87" s="50">
        <v>0.72222222222222221</v>
      </c>
      <c r="U87" s="50">
        <v>0.78472222222222221</v>
      </c>
      <c r="V87" s="421">
        <v>22</v>
      </c>
      <c r="W87" s="418">
        <f t="shared" si="60"/>
        <v>90</v>
      </c>
      <c r="X87" s="53">
        <v>0.71111111111111114</v>
      </c>
      <c r="Y87" s="53">
        <v>0.72083333333333333</v>
      </c>
      <c r="Z87" s="54"/>
      <c r="AA87" s="54"/>
      <c r="AB87" s="447"/>
      <c r="AC87" s="447"/>
      <c r="AD87" s="435"/>
      <c r="AE87" s="435"/>
      <c r="AF87" s="48">
        <f t="shared" si="61"/>
        <v>-324</v>
      </c>
      <c r="AG87" s="425">
        <f t="shared" si="62"/>
        <v>0.77500000000000002</v>
      </c>
      <c r="AH87" s="459"/>
    </row>
    <row r="88" spans="1:34" ht="19.149999999999999" customHeight="1">
      <c r="A88" s="488"/>
      <c r="B88" s="110">
        <v>0</v>
      </c>
      <c r="C88" s="431"/>
      <c r="D88" s="186"/>
      <c r="E88" s="43"/>
      <c r="F88" s="350" t="s">
        <v>109</v>
      </c>
      <c r="G88" s="57"/>
      <c r="H88" s="84">
        <f t="shared" si="54"/>
        <v>0</v>
      </c>
      <c r="I88" s="421"/>
      <c r="J88" s="87"/>
      <c r="K88" s="57"/>
      <c r="L88" s="86"/>
      <c r="M88" s="424"/>
      <c r="N88" s="57"/>
      <c r="O88" s="183"/>
      <c r="P88" s="54"/>
      <c r="Q88" s="88"/>
      <c r="R88" s="185"/>
      <c r="S88" s="459"/>
      <c r="T88" s="50"/>
      <c r="U88" s="50"/>
      <c r="V88" s="421"/>
      <c r="W88" s="418">
        <f t="shared" si="60"/>
        <v>0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0</v>
      </c>
      <c r="AG88" s="425" t="e">
        <f t="shared" si="62"/>
        <v>#DIV/0!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54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0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0</v>
      </c>
      <c r="AG89" s="425" t="e">
        <f t="shared" si="62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18.2</v>
      </c>
      <c r="K95" s="202">
        <v>1694.8</v>
      </c>
      <c r="L95" s="203">
        <v>92.59913865546217</v>
      </c>
      <c r="M95" s="202">
        <f t="shared" ref="M95:O95" si="63">AVERAGE(M83:M94)</f>
        <v>18.2</v>
      </c>
      <c r="N95" s="202">
        <f t="shared" si="63"/>
        <v>1453.8008648944435</v>
      </c>
      <c r="O95" s="203">
        <f t="shared" si="63"/>
        <v>79.626774352419503</v>
      </c>
      <c r="P95" s="204">
        <f>M95-J95</f>
        <v>0</v>
      </c>
      <c r="Q95" s="205">
        <f t="shared" ref="Q95:Q102" si="64">O95-L95</f>
        <v>-12.972364303042667</v>
      </c>
      <c r="R95" s="206">
        <f>O95/L95</f>
        <v>0.85990836965223261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-240.99913510555643</v>
      </c>
      <c r="AG95" s="426">
        <f t="shared" si="62"/>
        <v>0.85780084074489238</v>
      </c>
      <c r="AH95" s="460"/>
    </row>
    <row r="96" spans="1:34" ht="19.149999999999999" customHeight="1">
      <c r="A96" s="490" t="s">
        <v>250</v>
      </c>
      <c r="B96" s="421" t="s">
        <v>238</v>
      </c>
      <c r="C96" s="97"/>
      <c r="D96" s="42" t="s">
        <v>335</v>
      </c>
      <c r="E96" s="43"/>
      <c r="F96" s="343">
        <v>65.27</v>
      </c>
      <c r="G96" s="44">
        <v>2482</v>
      </c>
      <c r="H96" s="45">
        <f t="shared" ref="H96:H105" si="65">F96*G96</f>
        <v>162000.13999999998</v>
      </c>
      <c r="I96" s="421"/>
      <c r="J96" s="46">
        <v>18</v>
      </c>
      <c r="K96" s="44">
        <v>1440</v>
      </c>
      <c r="L96" s="47">
        <v>80</v>
      </c>
      <c r="M96" s="419">
        <v>18</v>
      </c>
      <c r="N96" s="44">
        <f t="shared" ref="N96:N102" si="66">G96/W96*60</f>
        <v>1262.0338983050849</v>
      </c>
      <c r="O96" s="47">
        <f t="shared" ref="O96:O102" si="67">N96/M96</f>
        <v>70.112994350282491</v>
      </c>
      <c r="P96" s="48">
        <f t="shared" ref="P96:P102" si="68">M96-J96</f>
        <v>0</v>
      </c>
      <c r="Q96" s="49">
        <f t="shared" si="64"/>
        <v>-9.8870056497175085</v>
      </c>
      <c r="R96" s="425">
        <f t="shared" ref="R96:R102" si="69">O96/L96</f>
        <v>0.87641242937853114</v>
      </c>
      <c r="S96" s="459">
        <f>R108</f>
        <v>0.87506809933811769</v>
      </c>
      <c r="T96" s="89">
        <v>0.33333333333333331</v>
      </c>
      <c r="U96" s="89">
        <v>0.41527777777777775</v>
      </c>
      <c r="V96" s="435">
        <v>5</v>
      </c>
      <c r="W96" s="90">
        <f t="shared" ref="W96:W133" si="70">(U96-T96)*24*60</f>
        <v>117.99999999999999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-177.9661016949151</v>
      </c>
      <c r="AG96" s="428">
        <f t="shared" si="62"/>
        <v>0.87641242937853114</v>
      </c>
      <c r="AH96" s="468">
        <f>AG108</f>
        <v>0.87584665627663894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260</v>
      </c>
      <c r="E97" s="56"/>
      <c r="F97" s="354">
        <v>71.55</v>
      </c>
      <c r="G97" s="209">
        <v>961</v>
      </c>
      <c r="H97" s="210">
        <f t="shared" si="65"/>
        <v>68759.55</v>
      </c>
      <c r="I97" s="142"/>
      <c r="J97" s="46">
        <v>18</v>
      </c>
      <c r="K97" s="44">
        <v>1385</v>
      </c>
      <c r="L97" s="47">
        <v>76.944444444444443</v>
      </c>
      <c r="M97" s="87">
        <v>18</v>
      </c>
      <c r="N97" s="44">
        <f t="shared" si="66"/>
        <v>1226.8085106382982</v>
      </c>
      <c r="O97" s="47">
        <f t="shared" si="67"/>
        <v>68.156028368794352</v>
      </c>
      <c r="P97" s="48">
        <f t="shared" si="68"/>
        <v>0</v>
      </c>
      <c r="Q97" s="49">
        <f t="shared" si="64"/>
        <v>-8.7884160756500904</v>
      </c>
      <c r="R97" s="425">
        <f t="shared" si="69"/>
        <v>0.88578231815039599</v>
      </c>
      <c r="S97" s="459"/>
      <c r="T97" s="211">
        <v>0.43055555555555552</v>
      </c>
      <c r="U97" s="211">
        <v>0.46319444444444441</v>
      </c>
      <c r="V97" s="212">
        <v>22</v>
      </c>
      <c r="W97" s="90">
        <f t="shared" si="70"/>
        <v>46.999999999999993</v>
      </c>
      <c r="X97" s="53">
        <v>0.41944444444444445</v>
      </c>
      <c r="Y97" s="53">
        <v>0.4291666666666667</v>
      </c>
      <c r="Z97" s="54"/>
      <c r="AA97" s="54"/>
      <c r="AB97" s="447"/>
      <c r="AC97" s="447"/>
      <c r="AD97" s="212">
        <v>1</v>
      </c>
      <c r="AE97" s="212"/>
      <c r="AF97" s="213">
        <f t="shared" si="61"/>
        <v>-158.19148936170177</v>
      </c>
      <c r="AG97" s="214">
        <f t="shared" si="62"/>
        <v>0.88578231815039588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261</v>
      </c>
      <c r="E98" s="83"/>
      <c r="F98" s="354">
        <v>59.54</v>
      </c>
      <c r="G98" s="57">
        <v>1588</v>
      </c>
      <c r="H98" s="210">
        <f t="shared" si="65"/>
        <v>94549.52</v>
      </c>
      <c r="I98" s="43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1221.5384615384621</v>
      </c>
      <c r="O98" s="47">
        <f t="shared" si="67"/>
        <v>67.863247863247892</v>
      </c>
      <c r="P98" s="48">
        <f t="shared" si="68"/>
        <v>0</v>
      </c>
      <c r="Q98" s="49">
        <f t="shared" si="64"/>
        <v>-9.0811965811965507</v>
      </c>
      <c r="R98" s="425">
        <f t="shared" si="69"/>
        <v>0.88197722854762606</v>
      </c>
      <c r="S98" s="459"/>
      <c r="T98" s="89">
        <v>0.4680555555555555</v>
      </c>
      <c r="U98" s="89">
        <v>0.52222222222222214</v>
      </c>
      <c r="V98" s="435">
        <v>7</v>
      </c>
      <c r="W98" s="90">
        <f t="shared" si="70"/>
        <v>77.999999999999957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-163.46153846153788</v>
      </c>
      <c r="AG98" s="428">
        <f t="shared" si="62"/>
        <v>0.88197722854762606</v>
      </c>
      <c r="AH98" s="468"/>
    </row>
    <row r="99" spans="1:34" ht="19.149999999999999" customHeight="1">
      <c r="A99" s="490"/>
      <c r="B99" s="421" t="s">
        <v>227</v>
      </c>
      <c r="C99" s="81"/>
      <c r="D99" s="82" t="s">
        <v>255</v>
      </c>
      <c r="E99" s="83"/>
      <c r="F99" s="354">
        <v>51.44</v>
      </c>
      <c r="G99" s="57">
        <v>1520</v>
      </c>
      <c r="H99" s="210">
        <f t="shared" si="65"/>
        <v>78188.800000000003</v>
      </c>
      <c r="I99" s="435"/>
      <c r="J99" s="46">
        <v>20</v>
      </c>
      <c r="K99" s="44">
        <v>1440</v>
      </c>
      <c r="L99" s="47">
        <v>72</v>
      </c>
      <c r="M99" s="419">
        <v>20</v>
      </c>
      <c r="N99" s="44">
        <f t="shared" si="66"/>
        <v>1284.5070422535198</v>
      </c>
      <c r="O99" s="47">
        <f t="shared" si="67"/>
        <v>64.225352112675992</v>
      </c>
      <c r="P99" s="48">
        <f t="shared" si="68"/>
        <v>0</v>
      </c>
      <c r="Q99" s="49">
        <f t="shared" si="64"/>
        <v>-7.7746478873240079</v>
      </c>
      <c r="R99" s="425">
        <f t="shared" si="69"/>
        <v>0.89201877934272211</v>
      </c>
      <c r="S99" s="459"/>
      <c r="T99" s="89">
        <v>0.56249999999999989</v>
      </c>
      <c r="U99" s="89">
        <v>0.61180555555555549</v>
      </c>
      <c r="V99" s="435">
        <v>5</v>
      </c>
      <c r="W99" s="90">
        <f t="shared" si="70"/>
        <v>71.000000000000071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-155.49295774648022</v>
      </c>
      <c r="AG99" s="214">
        <f t="shared" si="62"/>
        <v>0.89201877934272211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241</v>
      </c>
      <c r="E100" s="83"/>
      <c r="F100" s="354">
        <v>53.76</v>
      </c>
      <c r="G100" s="57">
        <v>2568</v>
      </c>
      <c r="H100" s="210">
        <f t="shared" si="65"/>
        <v>138055.67999999999</v>
      </c>
      <c r="I100" s="435"/>
      <c r="J100" s="46">
        <v>16</v>
      </c>
      <c r="K100" s="44">
        <v>1440</v>
      </c>
      <c r="L100" s="47">
        <v>90</v>
      </c>
      <c r="M100" s="87">
        <v>16</v>
      </c>
      <c r="N100" s="44">
        <f t="shared" si="66"/>
        <v>1283.9999999999995</v>
      </c>
      <c r="O100" s="47">
        <f t="shared" si="67"/>
        <v>80.249999999999972</v>
      </c>
      <c r="P100" s="48">
        <f t="shared" si="68"/>
        <v>0</v>
      </c>
      <c r="Q100" s="49">
        <f t="shared" si="64"/>
        <v>-9.7500000000000284</v>
      </c>
      <c r="R100" s="425">
        <f t="shared" si="69"/>
        <v>0.89166666666666639</v>
      </c>
      <c r="S100" s="459"/>
      <c r="T100" s="211">
        <v>0.62708333333333321</v>
      </c>
      <c r="U100" s="211">
        <v>0.71041666666666659</v>
      </c>
      <c r="V100" s="212">
        <v>22</v>
      </c>
      <c r="W100" s="90">
        <f t="shared" si="70"/>
        <v>120.00000000000006</v>
      </c>
      <c r="X100" s="219">
        <v>0.6166666666666667</v>
      </c>
      <c r="Y100" s="219">
        <v>0.62638888888888888</v>
      </c>
      <c r="Z100" s="217"/>
      <c r="AA100" s="217"/>
      <c r="AB100" s="447"/>
      <c r="AC100" s="447"/>
      <c r="AD100" s="435"/>
      <c r="AE100" s="435"/>
      <c r="AF100" s="54">
        <f t="shared" si="61"/>
        <v>-156.00000000000045</v>
      </c>
      <c r="AG100" s="428">
        <f t="shared" si="62"/>
        <v>0.89166666666666639</v>
      </c>
      <c r="AH100" s="468"/>
    </row>
    <row r="101" spans="1:34" s="218" customFormat="1" ht="19.149999999999999" customHeight="1">
      <c r="A101" s="490"/>
      <c r="B101" s="421" t="s">
        <v>227</v>
      </c>
      <c r="C101" s="55"/>
      <c r="D101" s="82" t="s">
        <v>263</v>
      </c>
      <c r="E101" s="83"/>
      <c r="F101" s="354">
        <v>54.09</v>
      </c>
      <c r="G101" s="57">
        <v>588</v>
      </c>
      <c r="H101" s="210">
        <f t="shared" si="65"/>
        <v>31804.920000000002</v>
      </c>
      <c r="I101" s="435"/>
      <c r="J101" s="46">
        <v>16</v>
      </c>
      <c r="K101" s="44">
        <v>1440</v>
      </c>
      <c r="L101" s="47">
        <v>90</v>
      </c>
      <c r="M101" s="87">
        <v>16</v>
      </c>
      <c r="N101" s="44">
        <f t="shared" si="66"/>
        <v>1216.5517241379287</v>
      </c>
      <c r="O101" s="47">
        <f t="shared" si="67"/>
        <v>76.034482758620541</v>
      </c>
      <c r="P101" s="48">
        <f t="shared" si="68"/>
        <v>0</v>
      </c>
      <c r="Q101" s="49">
        <f t="shared" si="64"/>
        <v>-13.965517241379459</v>
      </c>
      <c r="R101" s="425">
        <f t="shared" si="69"/>
        <v>0.84482758620689491</v>
      </c>
      <c r="S101" s="459"/>
      <c r="T101" s="211">
        <v>0.71527777777777768</v>
      </c>
      <c r="U101" s="89">
        <v>0.73541666666666661</v>
      </c>
      <c r="V101" s="212">
        <v>7</v>
      </c>
      <c r="W101" s="90">
        <f t="shared" si="70"/>
        <v>29.000000000000057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-223.44827586207134</v>
      </c>
      <c r="AG101" s="214">
        <f t="shared" si="62"/>
        <v>0.84482758620689491</v>
      </c>
      <c r="AH101" s="468"/>
    </row>
    <row r="102" spans="1:34" s="218" customFormat="1" ht="19.149999999999999" customHeight="1">
      <c r="A102" s="490"/>
      <c r="B102" s="421" t="s">
        <v>227</v>
      </c>
      <c r="C102" s="175"/>
      <c r="D102" s="176" t="s">
        <v>267</v>
      </c>
      <c r="E102" s="177"/>
      <c r="F102" s="354">
        <v>51.06</v>
      </c>
      <c r="G102" s="57">
        <v>1848</v>
      </c>
      <c r="H102" s="210">
        <f t="shared" si="65"/>
        <v>94358.88</v>
      </c>
      <c r="I102" s="421"/>
      <c r="J102" s="46">
        <v>16</v>
      </c>
      <c r="K102" s="44">
        <v>1500</v>
      </c>
      <c r="L102" s="47">
        <v>93.75</v>
      </c>
      <c r="M102" s="87">
        <v>16</v>
      </c>
      <c r="N102" s="44">
        <f t="shared" si="66"/>
        <v>1289.3023255813951</v>
      </c>
      <c r="O102" s="47">
        <f t="shared" si="67"/>
        <v>80.581395348837191</v>
      </c>
      <c r="P102" s="48">
        <f t="shared" si="68"/>
        <v>0</v>
      </c>
      <c r="Q102" s="49">
        <f t="shared" si="64"/>
        <v>-13.168604651162809</v>
      </c>
      <c r="R102" s="425">
        <f t="shared" si="69"/>
        <v>0.85953488372093001</v>
      </c>
      <c r="S102" s="459"/>
      <c r="T102" s="211">
        <v>0.74097222222222214</v>
      </c>
      <c r="U102" s="211">
        <v>0.80069444444444438</v>
      </c>
      <c r="V102" s="212">
        <v>8</v>
      </c>
      <c r="W102" s="90">
        <f t="shared" si="70"/>
        <v>86.000000000000014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-210.69767441860495</v>
      </c>
      <c r="AG102" s="428">
        <f t="shared" si="62"/>
        <v>0.85953488372093001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17.428571428571427</v>
      </c>
      <c r="K108" s="101">
        <v>1432.8571428571429</v>
      </c>
      <c r="L108" s="104">
        <v>82.805555555555557</v>
      </c>
      <c r="M108" s="101">
        <f t="shared" ref="M108:O108" si="71">AVERAGE(M96:M107)</f>
        <v>17.428571428571427</v>
      </c>
      <c r="N108" s="101">
        <f t="shared" si="71"/>
        <v>1254.963137493527</v>
      </c>
      <c r="O108" s="104">
        <f t="shared" si="71"/>
        <v>72.460500114636915</v>
      </c>
      <c r="P108" s="54">
        <f t="shared" ref="P108:P115" si="72">M108-J108</f>
        <v>0</v>
      </c>
      <c r="Q108" s="88">
        <f t="shared" ref="Q108:Q115" si="73">O108-L108</f>
        <v>-10.345055440918642</v>
      </c>
      <c r="R108" s="105">
        <f t="shared" ref="R108:R115" si="74">O108/L108</f>
        <v>0.87506809933811769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0</v>
      </c>
      <c r="AF108" s="54">
        <f t="shared" si="61"/>
        <v>-177.89400536361586</v>
      </c>
      <c r="AG108" s="428">
        <f t="shared" si="62"/>
        <v>0.87584665627663894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1734</v>
      </c>
      <c r="H109" s="45">
        <f t="shared" ref="H109:H119" si="75">F109*G109</f>
        <v>51960.165631469972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5" si="76">G109/W109*60</f>
        <v>1195.862068965517</v>
      </c>
      <c r="O109" s="47">
        <f t="shared" ref="O109:O115" si="77">N109/M109</f>
        <v>66.436781609195393</v>
      </c>
      <c r="P109" s="48">
        <f t="shared" si="72"/>
        <v>0</v>
      </c>
      <c r="Q109" s="49">
        <f t="shared" si="73"/>
        <v>-0.22988505747127874</v>
      </c>
      <c r="R109" s="425">
        <f t="shared" si="74"/>
        <v>0.99655172413793081</v>
      </c>
      <c r="S109" s="494">
        <f>R121</f>
        <v>0.92811943739132241</v>
      </c>
      <c r="T109" s="226">
        <v>0.5</v>
      </c>
      <c r="U109" s="226">
        <v>0.56041666666666667</v>
      </c>
      <c r="V109" s="227">
        <v>5</v>
      </c>
      <c r="W109" s="418">
        <f t="shared" si="70"/>
        <v>87.000000000000014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-4.1379310344830174</v>
      </c>
      <c r="AG109" s="125">
        <f t="shared" si="62"/>
        <v>0.99655172413793081</v>
      </c>
      <c r="AH109" s="468">
        <f>AG121</f>
        <v>0.93479507516496285</v>
      </c>
    </row>
    <row r="110" spans="1:34" ht="19.149999999999999" customHeight="1">
      <c r="A110" s="492"/>
      <c r="B110" s="421" t="s">
        <v>227</v>
      </c>
      <c r="C110" s="175"/>
      <c r="D110" s="42" t="s">
        <v>282</v>
      </c>
      <c r="E110" s="177"/>
      <c r="F110" s="343">
        <v>50.67</v>
      </c>
      <c r="G110" s="174">
        <v>1604</v>
      </c>
      <c r="H110" s="45">
        <f t="shared" si="75"/>
        <v>81274.680000000008</v>
      </c>
      <c r="I110" s="421"/>
      <c r="J110" s="46">
        <v>18</v>
      </c>
      <c r="K110" s="44">
        <v>1500</v>
      </c>
      <c r="L110" s="47">
        <v>83.333333333333329</v>
      </c>
      <c r="M110" s="419">
        <v>18</v>
      </c>
      <c r="N110" s="44">
        <f t="shared" si="76"/>
        <v>1374.8571428571413</v>
      </c>
      <c r="O110" s="47">
        <f t="shared" si="77"/>
        <v>76.380952380952294</v>
      </c>
      <c r="P110" s="48">
        <f t="shared" si="72"/>
        <v>0</v>
      </c>
      <c r="Q110" s="49">
        <f t="shared" si="73"/>
        <v>-6.9523809523810343</v>
      </c>
      <c r="R110" s="425">
        <f t="shared" si="74"/>
        <v>0.91657142857142759</v>
      </c>
      <c r="S110" s="495"/>
      <c r="T110" s="226">
        <v>0.56527777777777777</v>
      </c>
      <c r="U110" s="226">
        <v>0.61388888888888893</v>
      </c>
      <c r="V110" s="227">
        <v>7</v>
      </c>
      <c r="W110" s="418">
        <f t="shared" si="70"/>
        <v>70.000000000000071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-125.1428571428587</v>
      </c>
      <c r="AG110" s="125">
        <f t="shared" si="62"/>
        <v>0.91657142857142748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704</v>
      </c>
      <c r="H111" s="45">
        <f t="shared" si="75"/>
        <v>54447.360000000001</v>
      </c>
      <c r="I111" s="435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1319.9999999999982</v>
      </c>
      <c r="O111" s="47">
        <f t="shared" si="77"/>
        <v>73.333333333333229</v>
      </c>
      <c r="P111" s="48">
        <f t="shared" si="72"/>
        <v>0</v>
      </c>
      <c r="Q111" s="49">
        <f t="shared" si="73"/>
        <v>-6.6666666666667709</v>
      </c>
      <c r="R111" s="425">
        <f t="shared" si="74"/>
        <v>0.91666666666666541</v>
      </c>
      <c r="S111" s="495"/>
      <c r="T111" s="226">
        <v>0.62916666666666665</v>
      </c>
      <c r="U111" s="226">
        <v>0.65138888888888891</v>
      </c>
      <c r="V111" s="227">
        <v>22</v>
      </c>
      <c r="W111" s="418">
        <f t="shared" si="70"/>
        <v>32.000000000000043</v>
      </c>
      <c r="X111" s="53">
        <v>0.61805555555555558</v>
      </c>
      <c r="Y111" s="53">
        <v>0.62847222222222221</v>
      </c>
      <c r="Z111" s="54"/>
      <c r="AA111" s="54"/>
      <c r="AB111" s="447"/>
      <c r="AC111" s="447"/>
      <c r="AD111" s="435"/>
      <c r="AE111" s="435"/>
      <c r="AF111" s="48">
        <f t="shared" si="61"/>
        <v>-120.00000000000182</v>
      </c>
      <c r="AG111" s="125">
        <f t="shared" si="62"/>
        <v>0.91666666666666541</v>
      </c>
      <c r="AH111" s="468"/>
    </row>
    <row r="112" spans="1:34" ht="19.149999999999999" customHeight="1">
      <c r="A112" s="492"/>
      <c r="B112" s="421" t="s">
        <v>118</v>
      </c>
      <c r="C112" s="175"/>
      <c r="D112" s="176" t="s">
        <v>216</v>
      </c>
      <c r="E112" s="83"/>
      <c r="F112" s="343">
        <v>35.83</v>
      </c>
      <c r="G112" s="57">
        <v>1907.2</v>
      </c>
      <c r="H112" s="45">
        <f t="shared" si="75"/>
        <v>68334.975999999995</v>
      </c>
      <c r="I112" s="435">
        <v>1</v>
      </c>
      <c r="J112" s="46">
        <v>11</v>
      </c>
      <c r="K112" s="44">
        <v>2250</v>
      </c>
      <c r="L112" s="47">
        <v>204.54545454545453</v>
      </c>
      <c r="M112" s="419">
        <v>11</v>
      </c>
      <c r="N112" s="44">
        <f t="shared" si="76"/>
        <v>2119.1111111111122</v>
      </c>
      <c r="O112" s="47">
        <f t="shared" si="77"/>
        <v>192.64646464646475</v>
      </c>
      <c r="P112" s="48">
        <f t="shared" si="72"/>
        <v>0</v>
      </c>
      <c r="Q112" s="49">
        <f t="shared" si="73"/>
        <v>-11.898989898989782</v>
      </c>
      <c r="R112" s="425">
        <f t="shared" si="74"/>
        <v>0.94182716049382775</v>
      </c>
      <c r="S112" s="495"/>
      <c r="T112" s="226">
        <v>0.65625</v>
      </c>
      <c r="U112" s="226">
        <v>0.69374999999999998</v>
      </c>
      <c r="V112" s="227">
        <v>7</v>
      </c>
      <c r="W112" s="418">
        <f t="shared" si="70"/>
        <v>53.999999999999972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-130.88888888888778</v>
      </c>
      <c r="AG112" s="125">
        <f t="shared" si="62"/>
        <v>0.94182716049382764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277</v>
      </c>
      <c r="E113" s="83"/>
      <c r="F113" s="343">
        <v>56.43</v>
      </c>
      <c r="G113" s="57">
        <v>1159</v>
      </c>
      <c r="H113" s="45">
        <f t="shared" si="75"/>
        <v>65402.37</v>
      </c>
      <c r="I113" s="435"/>
      <c r="J113" s="46">
        <v>16</v>
      </c>
      <c r="K113" s="44">
        <v>1500</v>
      </c>
      <c r="L113" s="47">
        <v>93.75</v>
      </c>
      <c r="M113" s="424">
        <v>17</v>
      </c>
      <c r="N113" s="44">
        <f t="shared" si="76"/>
        <v>1390.8000000000004</v>
      </c>
      <c r="O113" s="47">
        <f t="shared" si="77"/>
        <v>81.811764705882382</v>
      </c>
      <c r="P113" s="48">
        <f t="shared" si="72"/>
        <v>1</v>
      </c>
      <c r="Q113" s="49">
        <f t="shared" si="73"/>
        <v>-11.938235294117618</v>
      </c>
      <c r="R113" s="425">
        <f t="shared" si="74"/>
        <v>0.87265882352941204</v>
      </c>
      <c r="S113" s="495"/>
      <c r="T113" s="226">
        <v>0.74305555555555558</v>
      </c>
      <c r="U113" s="226">
        <v>0.77777777777777779</v>
      </c>
      <c r="V113" s="227">
        <v>5</v>
      </c>
      <c r="W113" s="418">
        <f t="shared" si="70"/>
        <v>49.999999999999986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-109.19999999999959</v>
      </c>
      <c r="AG113" s="125">
        <f t="shared" si="62"/>
        <v>0.92720000000000025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353</v>
      </c>
      <c r="E114" s="43"/>
      <c r="F114" s="343">
        <v>54.09</v>
      </c>
      <c r="G114" s="44">
        <v>1836</v>
      </c>
      <c r="H114" s="45">
        <f t="shared" si="75"/>
        <v>99309.24</v>
      </c>
      <c r="I114" s="435"/>
      <c r="J114" s="46">
        <v>19</v>
      </c>
      <c r="K114" s="44">
        <v>1440</v>
      </c>
      <c r="L114" s="47">
        <v>75.78947368421052</v>
      </c>
      <c r="M114" s="424">
        <v>19</v>
      </c>
      <c r="N114" s="44">
        <f t="shared" si="76"/>
        <v>1327.22891566265</v>
      </c>
      <c r="O114" s="47">
        <f t="shared" si="77"/>
        <v>69.854153455928952</v>
      </c>
      <c r="P114" s="48">
        <f t="shared" si="72"/>
        <v>0</v>
      </c>
      <c r="Q114" s="49">
        <f t="shared" si="73"/>
        <v>-5.9353202282815687</v>
      </c>
      <c r="R114" s="425">
        <f t="shared" si="74"/>
        <v>0.9216867469879515</v>
      </c>
      <c r="S114" s="495"/>
      <c r="T114" s="226">
        <v>0.78333333333333333</v>
      </c>
      <c r="U114" s="226">
        <v>0.84097222222222223</v>
      </c>
      <c r="V114" s="227">
        <v>8</v>
      </c>
      <c r="W114" s="418">
        <f t="shared" si="70"/>
        <v>83.000000000000028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-112.77108433734998</v>
      </c>
      <c r="AG114" s="125">
        <f t="shared" si="62"/>
        <v>0.92168674698795139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381</v>
      </c>
      <c r="E115" s="83"/>
      <c r="F115" s="343">
        <v>57.3</v>
      </c>
      <c r="G115" s="229">
        <v>3841</v>
      </c>
      <c r="H115" s="45">
        <f t="shared" si="75"/>
        <v>220089.3</v>
      </c>
      <c r="I115" s="435"/>
      <c r="J115" s="46">
        <v>17</v>
      </c>
      <c r="K115" s="44">
        <v>1440</v>
      </c>
      <c r="L115" s="47">
        <v>84.705882352941174</v>
      </c>
      <c r="M115" s="424">
        <v>17</v>
      </c>
      <c r="N115" s="44">
        <f t="shared" si="76"/>
        <v>1339.8837209302324</v>
      </c>
      <c r="O115" s="47">
        <f t="shared" si="77"/>
        <v>78.816689466484263</v>
      </c>
      <c r="P115" s="48">
        <f t="shared" si="72"/>
        <v>0</v>
      </c>
      <c r="Q115" s="49">
        <f t="shared" si="73"/>
        <v>-5.889192886456911</v>
      </c>
      <c r="R115" s="425">
        <f t="shared" si="74"/>
        <v>0.93047480620155032</v>
      </c>
      <c r="S115" s="495"/>
      <c r="T115" s="226">
        <v>0.85624999999999996</v>
      </c>
      <c r="U115" s="226">
        <v>0.97569444444444442</v>
      </c>
      <c r="V115" s="227">
        <v>22</v>
      </c>
      <c r="W115" s="418">
        <f t="shared" si="70"/>
        <v>172.00000000000003</v>
      </c>
      <c r="X115" s="216">
        <v>0.84583333333333333</v>
      </c>
      <c r="Y115" s="216">
        <v>0.85555555555555562</v>
      </c>
      <c r="Z115" s="217"/>
      <c r="AA115" s="217"/>
      <c r="AB115" s="447"/>
      <c r="AC115" s="447"/>
      <c r="AD115" s="221">
        <v>2</v>
      </c>
      <c r="AE115" s="221">
        <v>1</v>
      </c>
      <c r="AF115" s="48">
        <f t="shared" si="61"/>
        <v>-100.11627906976764</v>
      </c>
      <c r="AG115" s="125">
        <f t="shared" si="62"/>
        <v>0.93047480620155021</v>
      </c>
      <c r="AH115" s="468"/>
    </row>
    <row r="116" spans="1:34" s="218" customFormat="1" ht="19.149999999999999" customHeight="1">
      <c r="A116" s="492"/>
      <c r="B116" s="421">
        <v>0</v>
      </c>
      <c r="C116" s="55"/>
      <c r="D116" s="82"/>
      <c r="E116" s="83"/>
      <c r="F116" s="343" t="s">
        <v>109</v>
      </c>
      <c r="G116" s="229"/>
      <c r="H116" s="45">
        <f t="shared" si="75"/>
        <v>0</v>
      </c>
      <c r="I116" s="435"/>
      <c r="J116" s="46"/>
      <c r="K116" s="44"/>
      <c r="L116" s="47"/>
      <c r="M116" s="424"/>
      <c r="N116" s="44"/>
      <c r="O116" s="47"/>
      <c r="P116" s="48"/>
      <c r="Q116" s="49"/>
      <c r="R116" s="425"/>
      <c r="S116" s="495"/>
      <c r="T116" s="226"/>
      <c r="U116" s="226"/>
      <c r="V116" s="227"/>
      <c r="W116" s="418">
        <f t="shared" si="70"/>
        <v>0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0</v>
      </c>
      <c r="AG116" s="125" t="e">
        <f t="shared" si="62"/>
        <v>#DIV/0!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16.714285714285715</v>
      </c>
      <c r="K121" s="202">
        <v>1538.5714285714287</v>
      </c>
      <c r="L121" s="203">
        <v>98.398687226086608</v>
      </c>
      <c r="M121" s="202">
        <f t="shared" ref="M121:O121" si="78">AVERAGE(M109:M120)</f>
        <v>16.857142857142858</v>
      </c>
      <c r="N121" s="202">
        <f t="shared" si="78"/>
        <v>1438.248994218093</v>
      </c>
      <c r="O121" s="203">
        <f t="shared" si="78"/>
        <v>91.325734228320201</v>
      </c>
      <c r="P121" s="48">
        <f t="shared" ref="P121:P130" si="79">M121-J121</f>
        <v>0.14285714285714235</v>
      </c>
      <c r="Q121" s="49">
        <f t="shared" ref="Q121:Q130" si="80">O121-L121</f>
        <v>-7.0729529977664072</v>
      </c>
      <c r="R121" s="172">
        <f t="shared" ref="R121:R130" si="81">O121/L121</f>
        <v>0.92811943739132241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2</v>
      </c>
      <c r="AE121" s="107">
        <f>SUM(AE109:AE120)</f>
        <v>1</v>
      </c>
      <c r="AF121" s="48">
        <f>N121-K121</f>
        <v>-100.32243435333567</v>
      </c>
      <c r="AG121" s="125">
        <f>N121/K121</f>
        <v>0.93479507516496285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891</v>
      </c>
      <c r="H122" s="45">
        <f t="shared" ref="H122:H132" si="82">F122*G122</f>
        <v>56952.72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1303.9024390243897</v>
      </c>
      <c r="O122" s="237">
        <f t="shared" ref="O122:O130" si="84">N122/M122</f>
        <v>68.626444159178405</v>
      </c>
      <c r="P122" s="108">
        <f t="shared" si="79"/>
        <v>0</v>
      </c>
      <c r="Q122" s="182">
        <f t="shared" si="80"/>
        <v>-7.1630295250321154</v>
      </c>
      <c r="R122" s="109">
        <f t="shared" si="81"/>
        <v>0.90548780487804847</v>
      </c>
      <c r="S122" s="459">
        <f>R134</f>
        <v>0.90073937299455908</v>
      </c>
      <c r="T122" s="50">
        <v>0.5</v>
      </c>
      <c r="U122" s="50">
        <v>0.52847222222222223</v>
      </c>
      <c r="V122" s="227">
        <v>5</v>
      </c>
      <c r="W122" s="418">
        <f t="shared" si="70"/>
        <v>41.000000000000014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-136.09756097561035</v>
      </c>
      <c r="AG122" s="425">
        <f t="shared" si="62"/>
        <v>0.90548780487804836</v>
      </c>
      <c r="AH122" s="473">
        <f>AG134</f>
        <v>0.90203435631023809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1667</v>
      </c>
      <c r="H123" s="45">
        <f t="shared" si="82"/>
        <v>97802.89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1333.599999999999</v>
      </c>
      <c r="O123" s="86">
        <f t="shared" si="84"/>
        <v>70.189473684210469</v>
      </c>
      <c r="P123" s="54">
        <f t="shared" si="79"/>
        <v>0</v>
      </c>
      <c r="Q123" s="88">
        <f t="shared" si="80"/>
        <v>-5.6000000000000512</v>
      </c>
      <c r="R123" s="428">
        <f t="shared" si="81"/>
        <v>0.92611111111111044</v>
      </c>
      <c r="S123" s="459"/>
      <c r="T123" s="50">
        <v>0.53263888888888888</v>
      </c>
      <c r="U123" s="50">
        <v>0.58472222222222225</v>
      </c>
      <c r="V123" s="227">
        <v>6</v>
      </c>
      <c r="W123" s="418">
        <f t="shared" si="70"/>
        <v>75.000000000000057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-106.400000000001</v>
      </c>
      <c r="AG123" s="425">
        <f t="shared" si="62"/>
        <v>0.92611111111111044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1947</v>
      </c>
      <c r="H124" s="45">
        <f t="shared" si="82"/>
        <v>115885.44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1283.7362637362637</v>
      </c>
      <c r="O124" s="237">
        <f t="shared" si="84"/>
        <v>61.130298273155418</v>
      </c>
      <c r="P124" s="108">
        <f t="shared" si="79"/>
        <v>0</v>
      </c>
      <c r="Q124" s="182">
        <f t="shared" si="80"/>
        <v>-4.8220826792255309</v>
      </c>
      <c r="R124" s="109">
        <f t="shared" si="81"/>
        <v>0.92688538897925188</v>
      </c>
      <c r="S124" s="497"/>
      <c r="T124" s="50">
        <v>0.60069444444444442</v>
      </c>
      <c r="U124" s="50">
        <v>0.66388888888888886</v>
      </c>
      <c r="V124" s="227">
        <v>23</v>
      </c>
      <c r="W124" s="418">
        <f t="shared" si="70"/>
        <v>91</v>
      </c>
      <c r="X124" s="188">
        <v>0.58888888888888891</v>
      </c>
      <c r="Y124" s="188">
        <v>0.6</v>
      </c>
      <c r="Z124" s="54"/>
      <c r="AA124" s="54"/>
      <c r="AB124" s="447"/>
      <c r="AC124" s="447"/>
      <c r="AD124" s="435"/>
      <c r="AE124" s="435"/>
      <c r="AF124" s="108">
        <f t="shared" si="61"/>
        <v>-101.26373626373629</v>
      </c>
      <c r="AG124" s="109">
        <f t="shared" si="62"/>
        <v>0.92688538897925177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1514</v>
      </c>
      <c r="H125" s="45">
        <f t="shared" si="82"/>
        <v>85980.06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1441.9047619047633</v>
      </c>
      <c r="O125" s="237">
        <f t="shared" si="84"/>
        <v>80.105820105820186</v>
      </c>
      <c r="P125" s="108">
        <f t="shared" si="79"/>
        <v>0</v>
      </c>
      <c r="Q125" s="182">
        <f t="shared" si="80"/>
        <v>-10.7830687830687</v>
      </c>
      <c r="R125" s="109">
        <f t="shared" si="81"/>
        <v>0.88135987891489209</v>
      </c>
      <c r="S125" s="497"/>
      <c r="T125" s="50">
        <v>0.70833333333333337</v>
      </c>
      <c r="U125" s="50">
        <v>0.75208333333333333</v>
      </c>
      <c r="V125" s="227">
        <v>5</v>
      </c>
      <c r="W125" s="418">
        <f t="shared" si="70"/>
        <v>62.999999999999936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-194.09523809523671</v>
      </c>
      <c r="AG125" s="425">
        <f t="shared" si="62"/>
        <v>0.88135987891489198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1242</v>
      </c>
      <c r="H126" s="45">
        <f t="shared" si="82"/>
        <v>70632.539999999994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1433.0769230769238</v>
      </c>
      <c r="O126" s="86">
        <f t="shared" si="84"/>
        <v>79.615384615384656</v>
      </c>
      <c r="P126" s="54">
        <f t="shared" si="79"/>
        <v>0</v>
      </c>
      <c r="Q126" s="88">
        <f t="shared" si="80"/>
        <v>-11.27350427350423</v>
      </c>
      <c r="R126" s="428">
        <f t="shared" si="81"/>
        <v>0.87596388941132264</v>
      </c>
      <c r="S126" s="497"/>
      <c r="T126" s="50">
        <v>0.75694444444444442</v>
      </c>
      <c r="U126" s="50">
        <v>0.79305555555555551</v>
      </c>
      <c r="V126" s="227">
        <v>7</v>
      </c>
      <c r="W126" s="418">
        <f t="shared" si="70"/>
        <v>51.999999999999972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-202.92307692307622</v>
      </c>
      <c r="AG126" s="109">
        <f t="shared" si="62"/>
        <v>0.87596388941132264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1477</v>
      </c>
      <c r="H127" s="45">
        <f t="shared" si="82"/>
        <v>70305.2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1342.7272727272743</v>
      </c>
      <c r="O127" s="86">
        <f t="shared" si="84"/>
        <v>70.669856459330234</v>
      </c>
      <c r="P127" s="54">
        <f t="shared" si="79"/>
        <v>0</v>
      </c>
      <c r="Q127" s="88">
        <f t="shared" si="80"/>
        <v>-5.1196172248802867</v>
      </c>
      <c r="R127" s="428">
        <f t="shared" si="81"/>
        <v>0.93244949494949625</v>
      </c>
      <c r="S127" s="497"/>
      <c r="T127" s="50">
        <v>0.79861111111111105</v>
      </c>
      <c r="U127" s="50">
        <v>0.84444444444444433</v>
      </c>
      <c r="V127" s="421">
        <v>8</v>
      </c>
      <c r="W127" s="418">
        <f t="shared" si="70"/>
        <v>65.999999999999929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-97.27272727272566</v>
      </c>
      <c r="AG127" s="109">
        <f t="shared" si="62"/>
        <v>0.93244949494949603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1271</v>
      </c>
      <c r="H128" s="45">
        <f t="shared" si="82"/>
        <v>64401.57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1386.5454545454554</v>
      </c>
      <c r="O128" s="86">
        <f t="shared" si="84"/>
        <v>77.030303030303074</v>
      </c>
      <c r="P128" s="54">
        <f t="shared" si="79"/>
        <v>0</v>
      </c>
      <c r="Q128" s="88">
        <f t="shared" si="80"/>
        <v>-6.3030303030302548</v>
      </c>
      <c r="R128" s="428">
        <f t="shared" si="81"/>
        <v>0.92436363636363694</v>
      </c>
      <c r="S128" s="497"/>
      <c r="T128" s="50">
        <v>0.86041666666666661</v>
      </c>
      <c r="U128" s="50">
        <v>0.89861111111111103</v>
      </c>
      <c r="V128" s="421">
        <v>23</v>
      </c>
      <c r="W128" s="418">
        <f t="shared" si="70"/>
        <v>54.999999999999964</v>
      </c>
      <c r="X128" s="64">
        <v>0.84861111111111109</v>
      </c>
      <c r="Y128" s="64">
        <v>0.85972222222222217</v>
      </c>
      <c r="Z128" s="54"/>
      <c r="AA128" s="54"/>
      <c r="AB128" s="447"/>
      <c r="AC128" s="447"/>
      <c r="AD128" s="435"/>
      <c r="AE128" s="435"/>
      <c r="AF128" s="48">
        <f t="shared" si="61"/>
        <v>-113.45454545454459</v>
      </c>
      <c r="AG128" s="425">
        <f t="shared" si="62"/>
        <v>0.92436363636363694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1010</v>
      </c>
      <c r="H129" s="45">
        <f t="shared" si="82"/>
        <v>58751.700000000004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1409.3023255813951</v>
      </c>
      <c r="O129" s="86">
        <f t="shared" si="84"/>
        <v>88.081395348837191</v>
      </c>
      <c r="P129" s="54">
        <f t="shared" si="79"/>
        <v>0</v>
      </c>
      <c r="Q129" s="88">
        <f t="shared" si="80"/>
        <v>-14.168604651162809</v>
      </c>
      <c r="R129" s="428">
        <f t="shared" si="81"/>
        <v>0.86143173935293094</v>
      </c>
      <c r="S129" s="497"/>
      <c r="T129" s="50">
        <v>0.90277777777777768</v>
      </c>
      <c r="U129" s="50">
        <v>0.9326388888888888</v>
      </c>
      <c r="V129" s="421">
        <v>6</v>
      </c>
      <c r="W129" s="418">
        <f t="shared" si="70"/>
        <v>43.000000000000007</v>
      </c>
      <c r="X129" s="64"/>
      <c r="Y129" s="64"/>
      <c r="Z129" s="54"/>
      <c r="AA129" s="54"/>
      <c r="AB129" s="447"/>
      <c r="AC129" s="447"/>
      <c r="AD129" s="435">
        <v>1</v>
      </c>
      <c r="AE129" s="435"/>
      <c r="AF129" s="108">
        <f t="shared" si="61"/>
        <v>-226.69767441860495</v>
      </c>
      <c r="AG129" s="109">
        <f t="shared" si="62"/>
        <v>0.86143173935293094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1355</v>
      </c>
      <c r="H130" s="45">
        <f t="shared" si="82"/>
        <v>77641.5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1290.476190476192</v>
      </c>
      <c r="O130" s="86">
        <f t="shared" si="84"/>
        <v>67.91979949874694</v>
      </c>
      <c r="P130" s="54">
        <f t="shared" si="79"/>
        <v>0</v>
      </c>
      <c r="Q130" s="88">
        <f t="shared" si="80"/>
        <v>-7.8696741854635803</v>
      </c>
      <c r="R130" s="428">
        <f t="shared" si="81"/>
        <v>0.89616402116402216</v>
      </c>
      <c r="S130" s="497"/>
      <c r="T130" s="50">
        <v>0.93749999999999989</v>
      </c>
      <c r="U130" s="50">
        <v>0.98124999999999984</v>
      </c>
      <c r="V130" s="421">
        <v>7</v>
      </c>
      <c r="W130" s="418">
        <f t="shared" si="70"/>
        <v>62.999999999999936</v>
      </c>
      <c r="X130" s="64"/>
      <c r="Y130" s="64"/>
      <c r="Z130" s="54"/>
      <c r="AA130" s="54"/>
      <c r="AB130" s="447"/>
      <c r="AC130" s="447"/>
      <c r="AD130" s="435">
        <v>1</v>
      </c>
      <c r="AE130" s="435"/>
      <c r="AF130" s="108">
        <f t="shared" si="61"/>
        <v>-149.52380952380804</v>
      </c>
      <c r="AG130" s="109">
        <f t="shared" si="62"/>
        <v>0.89616402116402216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1358.3635145636285</v>
      </c>
      <c r="O134" s="243">
        <f t="shared" si="85"/>
        <v>73.70764168610738</v>
      </c>
      <c r="P134" s="51">
        <f t="shared" ref="P134:P143" si="86">M134-J134</f>
        <v>0</v>
      </c>
      <c r="Q134" s="139">
        <f t="shared" ref="Q134:Q143" si="87">O134-L134</f>
        <v>-8.1225124028186428</v>
      </c>
      <c r="R134" s="244">
        <f t="shared" ref="R134:R143" si="88">O134/L134</f>
        <v>0.90073937299455908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2</v>
      </c>
      <c r="AE134" s="107">
        <f>SUM(AE122:AE133)</f>
        <v>0</v>
      </c>
      <c r="AF134" s="48">
        <f t="shared" si="61"/>
        <v>-147.52537432526037</v>
      </c>
      <c r="AG134" s="425">
        <f t="shared" si="62"/>
        <v>0.90203435631023809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1171.8</v>
      </c>
      <c r="H135" s="245">
        <f t="shared" ref="H135:H146" si="89">F135*G135</f>
        <v>67653.872999999992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1352.0769230769238</v>
      </c>
      <c r="O135" s="115">
        <f t="shared" ref="O135:O143" si="91">N135/M135</f>
        <v>84.504807692307736</v>
      </c>
      <c r="P135" s="54">
        <f t="shared" si="86"/>
        <v>0</v>
      </c>
      <c r="Q135" s="88">
        <f t="shared" si="87"/>
        <v>-13.307692307692264</v>
      </c>
      <c r="R135" s="428">
        <f t="shared" si="88"/>
        <v>0.86394691570410465</v>
      </c>
      <c r="S135" s="495">
        <f>R147</f>
        <v>0.90257523638862491</v>
      </c>
      <c r="T135" s="246">
        <v>0.5</v>
      </c>
      <c r="U135" s="50">
        <v>0.53611111111111109</v>
      </c>
      <c r="V135" s="142">
        <v>5</v>
      </c>
      <c r="W135" s="247">
        <f t="shared" ref="W135:W147" si="92">(U135-T135)*24*60</f>
        <v>51.999999999999972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-212.92307692307622</v>
      </c>
      <c r="AG135" s="120">
        <f t="shared" si="62"/>
        <v>0.86394691570410465</v>
      </c>
      <c r="AH135" s="468">
        <f>AG147</f>
        <v>0.9108408209383555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1236</v>
      </c>
      <c r="H136" s="84">
        <f t="shared" si="89"/>
        <v>65841.72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1399.2452830188688</v>
      </c>
      <c r="O136" s="86">
        <f t="shared" si="91"/>
        <v>87.4528301886793</v>
      </c>
      <c r="P136" s="54">
        <f t="shared" si="86"/>
        <v>0</v>
      </c>
      <c r="Q136" s="88">
        <f t="shared" si="87"/>
        <v>-6.2971698113206998</v>
      </c>
      <c r="R136" s="428">
        <f t="shared" si="88"/>
        <v>0.93283018867924583</v>
      </c>
      <c r="S136" s="495"/>
      <c r="T136" s="246">
        <v>0.54166666666666663</v>
      </c>
      <c r="U136" s="50">
        <v>0.57847222222222217</v>
      </c>
      <c r="V136" s="142">
        <v>8</v>
      </c>
      <c r="W136" s="247">
        <f t="shared" si="92"/>
        <v>52.999999999999972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-100.7547169811312</v>
      </c>
      <c r="AG136" s="125">
        <f t="shared" si="62"/>
        <v>0.93283018867924583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236</v>
      </c>
      <c r="E137" s="83"/>
      <c r="F137" s="343">
        <v>54.09</v>
      </c>
      <c r="G137" s="209">
        <v>454.05</v>
      </c>
      <c r="H137" s="84">
        <f t="shared" si="89"/>
        <v>24559.5645</v>
      </c>
      <c r="I137" s="221">
        <v>1</v>
      </c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1362.1500000000049</v>
      </c>
      <c r="O137" s="86">
        <f t="shared" si="91"/>
        <v>85.134375000000304</v>
      </c>
      <c r="P137" s="54">
        <f t="shared" si="86"/>
        <v>0</v>
      </c>
      <c r="Q137" s="88">
        <f t="shared" si="87"/>
        <v>-8.6156249999996959</v>
      </c>
      <c r="R137" s="428">
        <f t="shared" si="88"/>
        <v>0.90810000000000324</v>
      </c>
      <c r="S137" s="495"/>
      <c r="T137" s="50">
        <v>0.5840277777777777</v>
      </c>
      <c r="U137" s="50">
        <v>0.59791666666666654</v>
      </c>
      <c r="V137" s="249">
        <v>8</v>
      </c>
      <c r="W137" s="247">
        <f t="shared" si="92"/>
        <v>19.999999999999929</v>
      </c>
      <c r="X137" s="53"/>
      <c r="Y137" s="53"/>
      <c r="Z137" s="54"/>
      <c r="AA137" s="54"/>
      <c r="AB137" s="447"/>
      <c r="AC137" s="447"/>
      <c r="AD137" s="435"/>
      <c r="AE137" s="435"/>
      <c r="AF137" s="48">
        <f t="shared" si="61"/>
        <v>-137.84999999999513</v>
      </c>
      <c r="AG137" s="125">
        <f t="shared" si="62"/>
        <v>0.90810000000000324</v>
      </c>
      <c r="AH137" s="468"/>
    </row>
    <row r="138" spans="1:34" ht="19.149999999999999" customHeight="1">
      <c r="A138" s="499"/>
      <c r="B138" s="421" t="s">
        <v>207</v>
      </c>
      <c r="C138" s="223"/>
      <c r="D138" s="82" t="s">
        <v>217</v>
      </c>
      <c r="E138" s="83"/>
      <c r="F138" s="343">
        <v>49.91</v>
      </c>
      <c r="G138" s="57">
        <v>1366.8</v>
      </c>
      <c r="H138" s="84">
        <f t="shared" si="89"/>
        <v>68216.987999999998</v>
      </c>
      <c r="I138" s="435">
        <v>1</v>
      </c>
      <c r="J138" s="87">
        <v>17</v>
      </c>
      <c r="K138" s="57">
        <v>1565</v>
      </c>
      <c r="L138" s="86">
        <v>92.058823529411768</v>
      </c>
      <c r="M138" s="228">
        <v>17</v>
      </c>
      <c r="N138" s="57">
        <f t="shared" si="90"/>
        <v>1438.7368421052643</v>
      </c>
      <c r="O138" s="86">
        <f t="shared" si="91"/>
        <v>84.631578947368482</v>
      </c>
      <c r="P138" s="54">
        <f t="shared" si="86"/>
        <v>0</v>
      </c>
      <c r="Q138" s="88">
        <f t="shared" si="87"/>
        <v>-7.4272445820432864</v>
      </c>
      <c r="R138" s="434">
        <f t="shared" si="88"/>
        <v>0.91932066588195793</v>
      </c>
      <c r="S138" s="495"/>
      <c r="T138" s="50">
        <v>0.60277777777777763</v>
      </c>
      <c r="U138" s="50">
        <v>0.64236111111111094</v>
      </c>
      <c r="V138" s="249">
        <v>7</v>
      </c>
      <c r="W138" s="247">
        <f t="shared" si="92"/>
        <v>56.999999999999957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-126.26315789473574</v>
      </c>
      <c r="AG138" s="125">
        <f t="shared" si="62"/>
        <v>0.91932066588195804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1862</v>
      </c>
      <c r="H139" s="84">
        <f t="shared" si="89"/>
        <v>94924.76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1314.3529411764705</v>
      </c>
      <c r="O139" s="86">
        <f t="shared" si="91"/>
        <v>65.71764705882353</v>
      </c>
      <c r="P139" s="54">
        <f t="shared" si="86"/>
        <v>0</v>
      </c>
      <c r="Q139" s="88">
        <f t="shared" si="87"/>
        <v>-6.2823529411764696</v>
      </c>
      <c r="R139" s="428">
        <f t="shared" si="88"/>
        <v>0.91274509803921566</v>
      </c>
      <c r="S139" s="495"/>
      <c r="T139" s="50">
        <v>0.74305555555555558</v>
      </c>
      <c r="U139" s="50">
        <v>0.80208333333333337</v>
      </c>
      <c r="V139" s="250">
        <v>5</v>
      </c>
      <c r="W139" s="247">
        <f t="shared" si="92"/>
        <v>85.000000000000014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-125.64705882352951</v>
      </c>
      <c r="AG139" s="125">
        <f t="shared" si="62"/>
        <v>0.91274509803921566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1071</v>
      </c>
      <c r="H140" s="84">
        <f t="shared" si="89"/>
        <v>54267.57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1396.9565217391305</v>
      </c>
      <c r="O140" s="86">
        <f t="shared" si="91"/>
        <v>82.173913043478265</v>
      </c>
      <c r="P140" s="54">
        <f t="shared" si="86"/>
        <v>0</v>
      </c>
      <c r="Q140" s="88">
        <f t="shared" si="87"/>
        <v>-6.0613810741687928</v>
      </c>
      <c r="R140" s="428">
        <f t="shared" si="88"/>
        <v>0.93130434782608706</v>
      </c>
      <c r="S140" s="502"/>
      <c r="T140" s="63">
        <v>0.80694444444444446</v>
      </c>
      <c r="U140" s="252">
        <v>0.83888888888888891</v>
      </c>
      <c r="V140" s="253">
        <v>7</v>
      </c>
      <c r="W140" s="247">
        <f t="shared" si="92"/>
        <v>46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-103.04347826086951</v>
      </c>
      <c r="AG140" s="125">
        <f t="shared" si="62"/>
        <v>0.93130434782608695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1909</v>
      </c>
      <c r="H141" s="84">
        <f t="shared" si="89"/>
        <v>97206.28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1316.5517241379307</v>
      </c>
      <c r="O141" s="86">
        <f t="shared" si="91"/>
        <v>69.292196007259506</v>
      </c>
      <c r="P141" s="54">
        <f t="shared" si="86"/>
        <v>0</v>
      </c>
      <c r="Q141" s="88">
        <f t="shared" si="87"/>
        <v>-6.4972776769510148</v>
      </c>
      <c r="R141" s="428">
        <f t="shared" si="88"/>
        <v>0.91427203065134077</v>
      </c>
      <c r="S141" s="502"/>
      <c r="T141" s="63">
        <v>0.85486111111111107</v>
      </c>
      <c r="U141" s="252">
        <v>0.91527777777777775</v>
      </c>
      <c r="V141" s="55">
        <v>23</v>
      </c>
      <c r="W141" s="247">
        <f t="shared" si="92"/>
        <v>87.000000000000014</v>
      </c>
      <c r="X141" s="53">
        <v>0.84375</v>
      </c>
      <c r="Y141" s="53">
        <v>0.85416666666666663</v>
      </c>
      <c r="Z141" s="54"/>
      <c r="AA141" s="54"/>
      <c r="AB141" s="447"/>
      <c r="AC141" s="447"/>
      <c r="AD141" s="435"/>
      <c r="AE141" s="435"/>
      <c r="AF141" s="48">
        <f t="shared" si="61"/>
        <v>-123.44827586206929</v>
      </c>
      <c r="AG141" s="125">
        <f t="shared" si="62"/>
        <v>0.91427203065134077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905</v>
      </c>
      <c r="H142" s="84">
        <f t="shared" si="89"/>
        <v>45856.35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1324.3902439024387</v>
      </c>
      <c r="O142" s="86">
        <f t="shared" si="91"/>
        <v>77.905308464849327</v>
      </c>
      <c r="P142" s="54">
        <f t="shared" si="86"/>
        <v>0</v>
      </c>
      <c r="Q142" s="88">
        <f t="shared" si="87"/>
        <v>-6.8005738880918472</v>
      </c>
      <c r="R142" s="428">
        <f t="shared" si="88"/>
        <v>0.91971544715447129</v>
      </c>
      <c r="S142" s="502"/>
      <c r="T142" s="63">
        <v>0.92013888888888884</v>
      </c>
      <c r="U142" s="252">
        <v>0.94861111111111107</v>
      </c>
      <c r="V142" s="55">
        <v>7</v>
      </c>
      <c r="W142" s="247">
        <f t="shared" si="92"/>
        <v>41.000000000000014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-115.60975609756133</v>
      </c>
      <c r="AG142" s="125">
        <f t="shared" si="62"/>
        <v>0.91971544715447129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1141</v>
      </c>
      <c r="H143" s="84">
        <f t="shared" si="89"/>
        <v>57609.090000000004</v>
      </c>
      <c r="I143" s="435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1291.698113207548</v>
      </c>
      <c r="O143" s="86">
        <f t="shared" si="91"/>
        <v>86.113207547169864</v>
      </c>
      <c r="P143" s="54">
        <f t="shared" si="86"/>
        <v>1</v>
      </c>
      <c r="Q143" s="88">
        <f t="shared" si="87"/>
        <v>-16.743935309972997</v>
      </c>
      <c r="R143" s="428">
        <f t="shared" si="88"/>
        <v>0.83721174004192922</v>
      </c>
      <c r="S143" s="502"/>
      <c r="T143" s="63">
        <v>0.95347222222222217</v>
      </c>
      <c r="U143" s="252">
        <v>0.9902777777777777</v>
      </c>
      <c r="V143" s="55">
        <v>7</v>
      </c>
      <c r="W143" s="247">
        <f t="shared" si="92"/>
        <v>52.999999999999972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-148.30188679245202</v>
      </c>
      <c r="AG143" s="125">
        <f t="shared" si="62"/>
        <v>0.89701257861635275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16.888888888888889</v>
      </c>
      <c r="K147" s="101">
        <v>1487.7777777777778</v>
      </c>
      <c r="L147" s="104">
        <v>88.995457393483719</v>
      </c>
      <c r="M147" s="242">
        <f t="shared" ref="M147:O147" si="93">AVERAGE(M135:M146)</f>
        <v>17</v>
      </c>
      <c r="N147" s="242">
        <f t="shared" si="93"/>
        <v>1355.1287324849534</v>
      </c>
      <c r="O147" s="243">
        <f t="shared" si="93"/>
        <v>80.325095994437362</v>
      </c>
      <c r="P147" s="51">
        <f t="shared" ref="P147:P154" si="94">M147-J147</f>
        <v>0.11111111111111072</v>
      </c>
      <c r="Q147" s="139">
        <f t="shared" ref="Q147:Q154" si="95">O147-L147</f>
        <v>-8.6703613990463566</v>
      </c>
      <c r="R147" s="258">
        <f t="shared" ref="R147:R154" si="96">O147/L147</f>
        <v>0.90257523638862491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0</v>
      </c>
      <c r="AF147" s="204">
        <f t="shared" si="61"/>
        <v>-132.64904529282444</v>
      </c>
      <c r="AG147" s="259">
        <f t="shared" si="62"/>
        <v>0.9108408209383555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2457</v>
      </c>
      <c r="H148" s="84">
        <f t="shared" ref="H148:H172" si="97">F148*G148</f>
        <v>90712.44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4" si="98">G148/W148*60</f>
        <v>1519.7938144329887</v>
      </c>
      <c r="O148" s="47">
        <f t="shared" ref="O148:O154" si="99">N148/M148</f>
        <v>126.6494845360824</v>
      </c>
      <c r="P148" s="48">
        <f t="shared" si="94"/>
        <v>0</v>
      </c>
      <c r="Q148" s="49">
        <f t="shared" si="95"/>
        <v>-40.01718213058426</v>
      </c>
      <c r="R148" s="425">
        <f t="shared" si="96"/>
        <v>0.75989690721649439</v>
      </c>
      <c r="S148" s="506">
        <f>R160</f>
        <v>0.86169426558507645</v>
      </c>
      <c r="T148" s="246">
        <v>0.45833333333333331</v>
      </c>
      <c r="U148" s="50">
        <v>0.52569444444444446</v>
      </c>
      <c r="V148" s="421">
        <v>5</v>
      </c>
      <c r="W148" s="418">
        <f>(U148-T148)*24*60</f>
        <v>97.000000000000057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-480.20618556701129</v>
      </c>
      <c r="AG148" s="125">
        <f t="shared" si="62"/>
        <v>0.75989690721649439</v>
      </c>
      <c r="AH148" s="468">
        <f>AG160</f>
        <v>0.82053664939841475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865.19999999999993</v>
      </c>
      <c r="H149" s="84">
        <f t="shared" si="97"/>
        <v>22927.8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1526.8235294117626</v>
      </c>
      <c r="O149" s="47">
        <f t="shared" si="99"/>
        <v>127.23529411764689</v>
      </c>
      <c r="P149" s="48">
        <f t="shared" si="94"/>
        <v>0</v>
      </c>
      <c r="Q149" s="49">
        <f t="shared" si="95"/>
        <v>-39.43137254901977</v>
      </c>
      <c r="R149" s="425">
        <f t="shared" si="96"/>
        <v>0.76341176470588135</v>
      </c>
      <c r="S149" s="507"/>
      <c r="T149" s="246">
        <v>0.52916666666666667</v>
      </c>
      <c r="U149" s="50">
        <v>0.55277777777777781</v>
      </c>
      <c r="V149" s="421">
        <v>5</v>
      </c>
      <c r="W149" s="418">
        <f t="shared" ref="W149:W159" si="100">(U149-T149)*24*60</f>
        <v>34.000000000000043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-473.17647058823741</v>
      </c>
      <c r="AG149" s="125">
        <f t="shared" si="62"/>
        <v>0.76341176470588135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139</v>
      </c>
      <c r="H150" s="84">
        <f t="shared" si="97"/>
        <v>7715.8899999999994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1191.4285714285757</v>
      </c>
      <c r="O150" s="47">
        <f t="shared" si="99"/>
        <v>119.14285714285757</v>
      </c>
      <c r="P150" s="48">
        <f t="shared" si="94"/>
        <v>-2</v>
      </c>
      <c r="Q150" s="49">
        <f t="shared" si="95"/>
        <v>-5.8571428571424349</v>
      </c>
      <c r="R150" s="425">
        <f t="shared" si="96"/>
        <v>0.95314285714286051</v>
      </c>
      <c r="S150" s="507"/>
      <c r="T150" s="246">
        <v>0.70833333333333337</v>
      </c>
      <c r="U150" s="50">
        <v>0.71319444444444446</v>
      </c>
      <c r="V150" s="421">
        <v>5</v>
      </c>
      <c r="W150" s="418">
        <f t="shared" si="100"/>
        <v>6.9999999999999751</v>
      </c>
      <c r="X150" s="216"/>
      <c r="Y150" s="216"/>
      <c r="Z150" s="217"/>
      <c r="AA150" s="217"/>
      <c r="AB150" s="447"/>
      <c r="AC150" s="447"/>
      <c r="AD150" s="435">
        <v>1</v>
      </c>
      <c r="AE150" s="435"/>
      <c r="AF150" s="48">
        <f t="shared" si="61"/>
        <v>-308.57142857142435</v>
      </c>
      <c r="AG150" s="125">
        <f t="shared" si="62"/>
        <v>0.79428571428571715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1289</v>
      </c>
      <c r="H151" s="84">
        <f t="shared" si="97"/>
        <v>36826.730000000003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1459.2452830188688</v>
      </c>
      <c r="O151" s="47">
        <f t="shared" si="99"/>
        <v>121.60377358490574</v>
      </c>
      <c r="P151" s="48">
        <f t="shared" si="94"/>
        <v>0</v>
      </c>
      <c r="Q151" s="49">
        <f t="shared" si="95"/>
        <v>-3.3962264150942616</v>
      </c>
      <c r="R151" s="425">
        <f t="shared" si="96"/>
        <v>0.97283018867924587</v>
      </c>
      <c r="S151" s="507"/>
      <c r="T151" s="246">
        <v>0.71666666666666667</v>
      </c>
      <c r="U151" s="50">
        <v>0.75347222222222221</v>
      </c>
      <c r="V151" s="421">
        <v>5</v>
      </c>
      <c r="W151" s="418">
        <f t="shared" si="100"/>
        <v>52.999999999999972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-40.754716981131196</v>
      </c>
      <c r="AG151" s="125">
        <f t="shared" si="62"/>
        <v>0.97283018867924587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293</v>
      </c>
      <c r="E152" s="60"/>
      <c r="F152" s="350">
        <v>20.420000000000002</v>
      </c>
      <c r="G152" s="57">
        <v>138</v>
      </c>
      <c r="H152" s="84">
        <f t="shared" si="97"/>
        <v>2817.96</v>
      </c>
      <c r="I152" s="260"/>
      <c r="J152" s="87">
        <v>12</v>
      </c>
      <c r="K152" s="57">
        <v>1500</v>
      </c>
      <c r="L152" s="86">
        <v>125</v>
      </c>
      <c r="M152" s="228">
        <v>10</v>
      </c>
      <c r="N152" s="44">
        <f t="shared" si="98"/>
        <v>1035.0000000000036</v>
      </c>
      <c r="O152" s="47">
        <f t="shared" si="99"/>
        <v>103.50000000000037</v>
      </c>
      <c r="P152" s="48">
        <f t="shared" si="94"/>
        <v>-2</v>
      </c>
      <c r="Q152" s="49">
        <f t="shared" si="95"/>
        <v>-21.499999999999631</v>
      </c>
      <c r="R152" s="425">
        <f t="shared" si="96"/>
        <v>0.82800000000000296</v>
      </c>
      <c r="S152" s="507"/>
      <c r="T152" s="261">
        <v>0.75694444444444442</v>
      </c>
      <c r="U152" s="63">
        <v>0.76249999999999996</v>
      </c>
      <c r="V152" s="422">
        <v>5</v>
      </c>
      <c r="W152" s="418">
        <f t="shared" si="100"/>
        <v>7.9999999999999716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-464.99999999999636</v>
      </c>
      <c r="AG152" s="125">
        <f t="shared" si="62"/>
        <v>0.69000000000000239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294</v>
      </c>
      <c r="E153" s="60"/>
      <c r="F153" s="350">
        <v>18.920000000000002</v>
      </c>
      <c r="G153" s="57">
        <v>655</v>
      </c>
      <c r="H153" s="84">
        <f t="shared" si="97"/>
        <v>12392.6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2068.421052631586</v>
      </c>
      <c r="O153" s="47">
        <f t="shared" si="99"/>
        <v>413.6842105263172</v>
      </c>
      <c r="P153" s="48">
        <f t="shared" si="94"/>
        <v>0</v>
      </c>
      <c r="Q153" s="49">
        <f t="shared" si="95"/>
        <v>-26.315789473682798</v>
      </c>
      <c r="R153" s="425">
        <f t="shared" si="96"/>
        <v>0.9401913875598118</v>
      </c>
      <c r="S153" s="507"/>
      <c r="T153" s="261">
        <v>0.76597222222222217</v>
      </c>
      <c r="U153" s="63">
        <v>0.77916666666666656</v>
      </c>
      <c r="V153" s="422">
        <v>5</v>
      </c>
      <c r="W153" s="418">
        <f t="shared" si="100"/>
        <v>18.999999999999932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-131.57894736841399</v>
      </c>
      <c r="AG153" s="125">
        <f t="shared" si="62"/>
        <v>0.9401913875598118</v>
      </c>
      <c r="AH153" s="508"/>
    </row>
    <row r="154" spans="1:34" s="218" customFormat="1" ht="19.149999999999999" customHeight="1">
      <c r="A154" s="505"/>
      <c r="B154" s="435" t="s">
        <v>118</v>
      </c>
      <c r="C154" s="221"/>
      <c r="D154" s="251" t="s">
        <v>295</v>
      </c>
      <c r="E154" s="60"/>
      <c r="F154" s="350">
        <v>17.71</v>
      </c>
      <c r="G154" s="57">
        <v>565</v>
      </c>
      <c r="H154" s="84">
        <f t="shared" si="97"/>
        <v>10006.15</v>
      </c>
      <c r="I154" s="260"/>
      <c r="J154" s="87">
        <v>5</v>
      </c>
      <c r="K154" s="57">
        <v>2200</v>
      </c>
      <c r="L154" s="86">
        <v>440</v>
      </c>
      <c r="M154" s="199">
        <v>5</v>
      </c>
      <c r="N154" s="44">
        <f t="shared" si="98"/>
        <v>1784.2105263157657</v>
      </c>
      <c r="O154" s="47">
        <f t="shared" si="99"/>
        <v>356.84210526315314</v>
      </c>
      <c r="P154" s="48">
        <f t="shared" si="94"/>
        <v>0</v>
      </c>
      <c r="Q154" s="49">
        <f t="shared" si="95"/>
        <v>-83.157894736846856</v>
      </c>
      <c r="R154" s="425">
        <f t="shared" si="96"/>
        <v>0.8110047846889844</v>
      </c>
      <c r="S154" s="507"/>
      <c r="T154" s="261">
        <v>0.78263888888888877</v>
      </c>
      <c r="U154" s="63">
        <v>0.79583333333333339</v>
      </c>
      <c r="V154" s="422">
        <v>5</v>
      </c>
      <c r="W154" s="418">
        <f t="shared" si="100"/>
        <v>19.000000000000252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-415.78947368423428</v>
      </c>
      <c r="AG154" s="125">
        <f t="shared" si="62"/>
        <v>0.8110047846889844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1842.8571428571429</v>
      </c>
      <c r="L160" s="270">
        <v>226.9047619047619</v>
      </c>
      <c r="M160" s="269">
        <f t="shared" ref="M160:O160" si="101">AVERAGE(M148:M159)</f>
        <v>9.4285714285714288</v>
      </c>
      <c r="N160" s="269">
        <f t="shared" si="101"/>
        <v>1512.1318253199358</v>
      </c>
      <c r="O160" s="270">
        <f t="shared" si="101"/>
        <v>195.52253216728045</v>
      </c>
      <c r="P160" s="65">
        <f t="shared" ref="P160:P163" si="102">M160-J160</f>
        <v>-0.57142857142857117</v>
      </c>
      <c r="Q160" s="74">
        <f t="shared" ref="Q160:Q163" si="103">O160-L160</f>
        <v>-31.382229737481453</v>
      </c>
      <c r="R160" s="271">
        <f>O160/L160</f>
        <v>0.86169426558507645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0</v>
      </c>
      <c r="AF160" s="65">
        <f t="shared" si="61"/>
        <v>-330.72531753720705</v>
      </c>
      <c r="AG160" s="129">
        <f t="shared" si="62"/>
        <v>0.82053664939841475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2184</v>
      </c>
      <c r="H161" s="84">
        <f t="shared" ref="H161:H170" si="104">F161*G161</f>
        <v>77160.72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7" si="105">G161/W161*60</f>
        <v>2080.0000000000009</v>
      </c>
      <c r="O161" s="86">
        <f t="shared" ref="O161:O167" si="106">N161/M161</f>
        <v>173.3333333333334</v>
      </c>
      <c r="P161" s="54">
        <f t="shared" si="102"/>
        <v>0</v>
      </c>
      <c r="Q161" s="88">
        <f t="shared" si="103"/>
        <v>-3.1666666666666003</v>
      </c>
      <c r="R161" s="428">
        <f t="shared" ref="R161:R163" si="107">O161/L161</f>
        <v>0.98205854579792295</v>
      </c>
      <c r="S161" s="468">
        <f>R173</f>
        <v>0.92602327243310001</v>
      </c>
      <c r="T161" s="89">
        <v>0.16666666666666666</v>
      </c>
      <c r="U161" s="89">
        <v>0.21041666666666664</v>
      </c>
      <c r="V161" s="435">
        <v>5</v>
      </c>
      <c r="W161" s="90">
        <f t="shared" ref="W161:W172" si="108">(U161-T161)*24*60</f>
        <v>62.999999999999979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-37.999999999999091</v>
      </c>
      <c r="AG161" s="428">
        <f t="shared" si="62"/>
        <v>0.98205854579792295</v>
      </c>
      <c r="AH161" s="468">
        <f>AG173</f>
        <v>0.93078706414441292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3843</v>
      </c>
      <c r="H162" s="84">
        <f t="shared" si="104"/>
        <v>131545.88999999998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2196</v>
      </c>
      <c r="O162" s="86">
        <f t="shared" si="106"/>
        <v>168.92307692307693</v>
      </c>
      <c r="P162" s="54">
        <f t="shared" si="102"/>
        <v>0</v>
      </c>
      <c r="Q162" s="88">
        <f t="shared" si="103"/>
        <v>-4.153846153846132</v>
      </c>
      <c r="R162" s="428">
        <f t="shared" si="107"/>
        <v>0.97600000000000009</v>
      </c>
      <c r="S162" s="468"/>
      <c r="T162" s="89">
        <v>0.2159722222222222</v>
      </c>
      <c r="U162" s="89">
        <v>0.28888888888888886</v>
      </c>
      <c r="V162" s="435">
        <v>8</v>
      </c>
      <c r="W162" s="90">
        <f t="shared" si="108"/>
        <v>104.99999999999999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-54</v>
      </c>
      <c r="AG162" s="428">
        <f t="shared" si="62"/>
        <v>0.97599999999999998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2860.7999999999997</v>
      </c>
      <c r="H163" s="84">
        <f t="shared" si="104"/>
        <v>102502.46399999998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2200.6153846153857</v>
      </c>
      <c r="O163" s="86">
        <f t="shared" si="106"/>
        <v>200.05594405594414</v>
      </c>
      <c r="P163" s="54">
        <f t="shared" si="102"/>
        <v>0</v>
      </c>
      <c r="Q163" s="88">
        <f t="shared" si="103"/>
        <v>-4.4895104895103941</v>
      </c>
      <c r="R163" s="428">
        <f t="shared" si="107"/>
        <v>0.97805128205128256</v>
      </c>
      <c r="S163" s="468"/>
      <c r="T163" s="89">
        <v>0.30486111111111108</v>
      </c>
      <c r="U163" s="89">
        <v>0.35902777777777772</v>
      </c>
      <c r="V163" s="435">
        <v>23</v>
      </c>
      <c r="W163" s="90">
        <f t="shared" si="108"/>
        <v>77.999999999999957</v>
      </c>
      <c r="X163" s="96">
        <v>0.29305555555555557</v>
      </c>
      <c r="Y163" s="96">
        <v>0.30416666666666664</v>
      </c>
      <c r="Z163" s="54"/>
      <c r="AA163" s="54"/>
      <c r="AB163" s="447"/>
      <c r="AC163" s="447"/>
      <c r="AD163" s="435"/>
      <c r="AE163" s="435"/>
      <c r="AF163" s="54">
        <f t="shared" si="61"/>
        <v>-49.384615384614335</v>
      </c>
      <c r="AG163" s="428">
        <f t="shared" si="62"/>
        <v>0.97805128205128256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1964.3999999999999</v>
      </c>
      <c r="H164" s="84">
        <f t="shared" si="104"/>
        <v>67241.411999999982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2142.9818181818196</v>
      </c>
      <c r="O164" s="86">
        <f t="shared" si="106"/>
        <v>164.84475524475536</v>
      </c>
      <c r="P164" s="54">
        <f>M164-J164</f>
        <v>0</v>
      </c>
      <c r="Q164" s="88">
        <f>O164-L164</f>
        <v>-8.2321678321677041</v>
      </c>
      <c r="R164" s="428">
        <f>O164/L164</f>
        <v>0.95243636363636441</v>
      </c>
      <c r="S164" s="468"/>
      <c r="T164" s="89">
        <v>0.36319444444444438</v>
      </c>
      <c r="U164" s="89">
        <v>0.4013888888888888</v>
      </c>
      <c r="V164" s="435">
        <v>6</v>
      </c>
      <c r="W164" s="90">
        <f t="shared" si="108"/>
        <v>54.999999999999964</v>
      </c>
      <c r="X164" s="96"/>
      <c r="Y164" s="96"/>
      <c r="Z164" s="54"/>
      <c r="AA164" s="54"/>
      <c r="AB164" s="447"/>
      <c r="AC164" s="447"/>
      <c r="AD164" s="435"/>
      <c r="AE164" s="435">
        <v>1</v>
      </c>
      <c r="AF164" s="54">
        <f>N164-K164</f>
        <v>-107.01818181818044</v>
      </c>
      <c r="AG164" s="428">
        <f>N164/K164</f>
        <v>0.9524363636363643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2922</v>
      </c>
      <c r="H165" s="84">
        <f t="shared" si="104"/>
        <v>106390.01999999999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2369.1891891891901</v>
      </c>
      <c r="O165" s="86">
        <f t="shared" si="106"/>
        <v>236.91891891891902</v>
      </c>
      <c r="P165" s="54">
        <f t="shared" ref="P165" si="109">M165-J165</f>
        <v>0</v>
      </c>
      <c r="Q165" s="88">
        <f t="shared" ref="Q165" si="110">O165-L165</f>
        <v>-39.981081081080958</v>
      </c>
      <c r="R165" s="428">
        <f t="shared" ref="R165" si="111">O165/L165</f>
        <v>0.85561184152733494</v>
      </c>
      <c r="S165" s="468"/>
      <c r="T165" s="89">
        <v>0.40555555555555545</v>
      </c>
      <c r="U165" s="89">
        <v>0.45694444444444432</v>
      </c>
      <c r="V165" s="435">
        <v>6</v>
      </c>
      <c r="W165" s="90">
        <f t="shared" si="108"/>
        <v>73.999999999999972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-399.81081081080993</v>
      </c>
      <c r="AG165" s="428">
        <f>N165/K165</f>
        <v>0.85561184152733483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4383</v>
      </c>
      <c r="H166" s="84">
        <f t="shared" si="104"/>
        <v>159585.03</v>
      </c>
      <c r="I166" s="435">
        <v>1</v>
      </c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2390.7272727272721</v>
      </c>
      <c r="O166" s="86">
        <f t="shared" si="106"/>
        <v>239.07272727272721</v>
      </c>
      <c r="P166" s="54">
        <f>M166-J166</f>
        <v>0</v>
      </c>
      <c r="Q166" s="88">
        <f>O166-L166</f>
        <v>-37.827272727272771</v>
      </c>
      <c r="R166" s="428">
        <f>O166/L166</f>
        <v>0.86339013099576467</v>
      </c>
      <c r="S166" s="468"/>
      <c r="T166" s="89">
        <v>0.49722222222222207</v>
      </c>
      <c r="U166" s="89">
        <v>0.57361111111111096</v>
      </c>
      <c r="V166" s="435">
        <v>5</v>
      </c>
      <c r="W166" s="90">
        <f t="shared" si="108"/>
        <v>110.00000000000001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-378.27272727272793</v>
      </c>
      <c r="AG166" s="428">
        <f>N166/K166</f>
        <v>0.86339013099576456</v>
      </c>
      <c r="AH166" s="468"/>
    </row>
    <row r="167" spans="1:36" ht="19.149999999999999" customHeight="1">
      <c r="A167" s="467"/>
      <c r="B167" s="121" t="s">
        <v>118</v>
      </c>
      <c r="C167" s="121"/>
      <c r="D167" s="251" t="s">
        <v>215</v>
      </c>
      <c r="E167" s="60"/>
      <c r="F167" s="349">
        <v>34.229999999999997</v>
      </c>
      <c r="G167" s="57">
        <v>1309.6000000000001</v>
      </c>
      <c r="H167" s="84">
        <f t="shared" si="104"/>
        <v>44827.608</v>
      </c>
      <c r="I167" s="435">
        <v>1</v>
      </c>
      <c r="J167" s="87">
        <v>13</v>
      </c>
      <c r="K167" s="57">
        <v>2250</v>
      </c>
      <c r="L167" s="86">
        <v>173.07692307692307</v>
      </c>
      <c r="M167" s="87">
        <v>13</v>
      </c>
      <c r="N167" s="57">
        <f t="shared" si="105"/>
        <v>2123.6756756756745</v>
      </c>
      <c r="O167" s="86">
        <f t="shared" si="106"/>
        <v>163.35966735966727</v>
      </c>
      <c r="P167" s="54">
        <f t="shared" ref="P167" si="112">M167-J167</f>
        <v>0</v>
      </c>
      <c r="Q167" s="88">
        <f t="shared" ref="Q167" si="113">O167-L167</f>
        <v>-9.7172557172557958</v>
      </c>
      <c r="R167" s="428">
        <f t="shared" ref="R167" si="114">O167/L167</f>
        <v>0.94385585585585541</v>
      </c>
      <c r="S167" s="468"/>
      <c r="T167" s="89">
        <v>0.57847222222222205</v>
      </c>
      <c r="U167" s="89">
        <v>0.60416666666666652</v>
      </c>
      <c r="V167" s="435">
        <v>7</v>
      </c>
      <c r="W167" s="90">
        <f t="shared" si="108"/>
        <v>37.000000000000028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-126.32432432432552</v>
      </c>
      <c r="AG167" s="428">
        <f t="shared" si="62"/>
        <v>0.9438558558558553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11.714285714285714</v>
      </c>
      <c r="K173" s="101">
        <v>2379.4285714285716</v>
      </c>
      <c r="L173" s="104">
        <v>207.72517482517483</v>
      </c>
      <c r="M173" s="101">
        <f t="shared" ref="M173:O173" si="115">AVERAGE(M161:M172)</f>
        <v>11.714285714285714</v>
      </c>
      <c r="N173" s="101">
        <f t="shared" si="115"/>
        <v>2214.7413343413346</v>
      </c>
      <c r="O173" s="104">
        <f t="shared" si="115"/>
        <v>192.35834615834619</v>
      </c>
      <c r="P173" s="54">
        <f>M173-J173</f>
        <v>0</v>
      </c>
      <c r="Q173" s="88">
        <f>O173-L173</f>
        <v>-15.366828666828638</v>
      </c>
      <c r="R173" s="105">
        <f>O173/L173</f>
        <v>0.92602327243310001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1</v>
      </c>
      <c r="AF173" s="54">
        <f t="shared" si="61"/>
        <v>-164.68723708723701</v>
      </c>
      <c r="AG173" s="428">
        <f t="shared" si="62"/>
        <v>0.93078706414441292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 xr:uid="{00000000-0002-0000-3B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382</v>
      </c>
      <c r="E3" s="583"/>
      <c r="F3" s="572" t="s">
        <v>3</v>
      </c>
      <c r="G3" s="533"/>
      <c r="H3" s="584">
        <v>273604</v>
      </c>
      <c r="I3" s="585"/>
      <c r="J3" s="572" t="s">
        <v>4</v>
      </c>
      <c r="K3" s="533"/>
      <c r="L3" s="577">
        <v>9294177.4476959035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382.85775049823002</v>
      </c>
      <c r="G6" s="574"/>
      <c r="H6" s="552">
        <f>AVERAGE(D13:P13,Q13)</f>
        <v>146.63360792579005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11</v>
      </c>
      <c r="Q6" s="541">
        <v>6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333.36261171645572</v>
      </c>
      <c r="G7" s="545"/>
      <c r="H7" s="546">
        <f>AVERAGE(D14:P14,Q14)</f>
        <v>131.74412691701497</v>
      </c>
      <c r="I7" s="547"/>
      <c r="J7" s="546">
        <f>AVERAGE(D31:E31,G31:H31)</f>
        <v>711.999343830719</v>
      </c>
      <c r="K7" s="547"/>
      <c r="L7" s="548">
        <f>AVERAGE(K31:M31)</f>
        <v>769.3998979614953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0.90074742214520653</v>
      </c>
      <c r="G8" s="551"/>
      <c r="H8" s="550">
        <f>AVERAGE(D15:O15,P15:Q15)</f>
        <v>0.89368141162953252</v>
      </c>
      <c r="I8" s="551"/>
      <c r="J8" s="550">
        <f>AVERAGE(D32:E32,G32:H32)</f>
        <v>0.95987244392439042</v>
      </c>
      <c r="K8" s="551"/>
      <c r="L8" s="550">
        <f>AVERAGE(K32:M32)</f>
        <v>0.85488877551277254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141.0577989090373</v>
      </c>
      <c r="E13" s="19">
        <v>115.42868937048505</v>
      </c>
      <c r="F13" s="19">
        <v>117.24742309204383</v>
      </c>
      <c r="G13" s="19">
        <v>314.44047619047615</v>
      </c>
      <c r="H13" s="19">
        <v>228.57142857142858</v>
      </c>
      <c r="I13" s="19">
        <v>87.578895768833846</v>
      </c>
      <c r="J13" s="19">
        <v>87.422600619195052</v>
      </c>
      <c r="K13" s="19">
        <v>78.101950478046959</v>
      </c>
      <c r="L13" s="19">
        <v>120.45200039611804</v>
      </c>
      <c r="M13" s="19">
        <v>81.830154088926022</v>
      </c>
      <c r="N13" s="19">
        <v>86.030344447720609</v>
      </c>
      <c r="O13" s="19">
        <v>243.88888888888889</v>
      </c>
      <c r="P13" s="19">
        <v>200.81986013986014</v>
      </c>
      <c r="Q13" s="21">
        <v>150</v>
      </c>
    </row>
    <row r="14" spans="2:17" ht="39.950000000000003" customHeight="1">
      <c r="B14" s="525"/>
      <c r="C14" s="14" t="s">
        <v>42</v>
      </c>
      <c r="D14" s="19">
        <v>125.93063683379121</v>
      </c>
      <c r="E14" s="19">
        <v>98.105310491792807</v>
      </c>
      <c r="F14" s="19">
        <v>97.450909199917731</v>
      </c>
      <c r="G14" s="19">
        <v>280.15513496390849</v>
      </c>
      <c r="H14" s="19">
        <v>221.54096467206199</v>
      </c>
      <c r="I14" s="19">
        <v>79.565675247784299</v>
      </c>
      <c r="J14" s="19">
        <v>76.135684342652894</v>
      </c>
      <c r="K14" s="19">
        <v>66.321481685355948</v>
      </c>
      <c r="L14" s="19">
        <v>105.87279295081584</v>
      </c>
      <c r="M14" s="19">
        <v>73.327529472386232</v>
      </c>
      <c r="N14" s="19">
        <v>77.029519156441509</v>
      </c>
      <c r="O14" s="19">
        <v>206.70585401452823</v>
      </c>
      <c r="P14" s="19">
        <v>184.27062904486743</v>
      </c>
      <c r="Q14" s="9">
        <v>152.00565476190476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0.89275912291102022</v>
      </c>
      <c r="E15" s="10">
        <f t="shared" si="0"/>
        <v>0.84992137593202366</v>
      </c>
      <c r="F15" s="10">
        <f t="shared" si="0"/>
        <v>0.83115608539571006</v>
      </c>
      <c r="G15" s="10">
        <f t="shared" si="0"/>
        <v>0.8909639698999855</v>
      </c>
      <c r="H15" s="10">
        <f t="shared" si="0"/>
        <v>0.96924172044027113</v>
      </c>
      <c r="I15" s="10">
        <f t="shared" si="0"/>
        <v>0.90850283677701771</v>
      </c>
      <c r="J15" s="10">
        <f t="shared" si="0"/>
        <v>0.87089246720413926</v>
      </c>
      <c r="K15" s="10">
        <f t="shared" si="0"/>
        <v>0.84916549816509013</v>
      </c>
      <c r="L15" s="10">
        <f t="shared" si="0"/>
        <v>0.87896251289013827</v>
      </c>
      <c r="M15" s="10">
        <f t="shared" si="0"/>
        <v>0.8960942367614283</v>
      </c>
      <c r="N15" s="10">
        <f t="shared" si="0"/>
        <v>0.8953761565287145</v>
      </c>
      <c r="O15" s="10">
        <f t="shared" si="0"/>
        <v>0.84754108707551434</v>
      </c>
      <c r="P15" s="362">
        <f t="shared" si="0"/>
        <v>0.91759166108637336</v>
      </c>
      <c r="Q15" s="11">
        <f t="shared" si="0"/>
        <v>1.0133710317460318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0.5</v>
      </c>
    </row>
    <row r="17" spans="2:23" ht="22.9" customHeight="1">
      <c r="B17" s="528"/>
      <c r="C17" s="360" t="s">
        <v>46</v>
      </c>
      <c r="D17" s="12">
        <v>0.71319444444444446</v>
      </c>
      <c r="E17" s="12">
        <v>0.60694444444444451</v>
      </c>
      <c r="F17" s="12">
        <v>0.62083333333333335</v>
      </c>
      <c r="G17" s="12">
        <v>0.67083333333333339</v>
      </c>
      <c r="H17" s="12">
        <v>0.67777777777777781</v>
      </c>
      <c r="I17" s="12">
        <v>0.72569444444444442</v>
      </c>
      <c r="J17" s="12">
        <v>0.78749999999999987</v>
      </c>
      <c r="K17" s="12">
        <v>0.78611111111111109</v>
      </c>
      <c r="L17" s="12">
        <v>0.94791666666666663</v>
      </c>
      <c r="M17" s="12">
        <v>0.98541666666666639</v>
      </c>
      <c r="N17" s="12">
        <v>1.0208333333333335</v>
      </c>
      <c r="O17" s="22">
        <v>0.7847222222222221</v>
      </c>
      <c r="P17" s="12">
        <v>0.5541666666666667</v>
      </c>
      <c r="Q17" s="363">
        <v>0.70486111111111116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2</v>
      </c>
      <c r="E20" s="365">
        <v>3</v>
      </c>
      <c r="F20" s="365" t="s">
        <v>49</v>
      </c>
      <c r="G20" s="365">
        <v>1</v>
      </c>
      <c r="H20" s="365">
        <v>1</v>
      </c>
      <c r="I20" s="365">
        <v>1</v>
      </c>
      <c r="J20" s="365">
        <v>1</v>
      </c>
      <c r="K20" s="365">
        <v>1</v>
      </c>
      <c r="L20" s="365">
        <v>1</v>
      </c>
      <c r="M20" s="365" t="s">
        <v>49</v>
      </c>
      <c r="N20" s="365" t="s">
        <v>49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>
        <v>1</v>
      </c>
      <c r="E21" s="365">
        <v>1</v>
      </c>
      <c r="F21" s="365">
        <v>1</v>
      </c>
      <c r="G21" s="365">
        <v>1</v>
      </c>
      <c r="H21" s="365" t="s">
        <v>49</v>
      </c>
      <c r="I21" s="365" t="s">
        <v>49</v>
      </c>
      <c r="J21" s="365" t="s">
        <v>49</v>
      </c>
      <c r="K21" s="365" t="s">
        <v>49</v>
      </c>
      <c r="L21" s="365">
        <v>2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19.142857142857142</v>
      </c>
      <c r="E22" s="367">
        <v>16.600000000000001</v>
      </c>
      <c r="F22" s="367">
        <v>17.75</v>
      </c>
      <c r="G22" s="367">
        <v>6.125</v>
      </c>
      <c r="H22" s="367">
        <v>6.6</v>
      </c>
      <c r="I22" s="367">
        <v>17.2</v>
      </c>
      <c r="J22" s="367">
        <v>17.333333333333332</v>
      </c>
      <c r="K22" s="367">
        <v>18.444444444444443</v>
      </c>
      <c r="L22" s="367">
        <v>15.333333333333334</v>
      </c>
      <c r="M22" s="367">
        <v>18.555555555555557</v>
      </c>
      <c r="N22" s="367">
        <v>17.444444444444443</v>
      </c>
      <c r="O22" s="367">
        <v>9.6666666666666661</v>
      </c>
      <c r="P22" s="367">
        <v>11.8</v>
      </c>
      <c r="Q22" s="368">
        <v>11.5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172.25841269841277</v>
      </c>
      <c r="E31" s="8">
        <v>826.19161910819332</v>
      </c>
      <c r="F31" s="8">
        <v>0</v>
      </c>
      <c r="G31" s="8">
        <v>901.11318360002508</v>
      </c>
      <c r="H31" s="376">
        <v>948.43415991624477</v>
      </c>
      <c r="I31" s="375">
        <v>0</v>
      </c>
      <c r="J31" s="8">
        <v>0</v>
      </c>
      <c r="K31" s="8">
        <v>650.1726190476171</v>
      </c>
      <c r="L31" s="8">
        <v>782.41462585243733</v>
      </c>
      <c r="M31" s="376">
        <v>875.61244898443124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0.78299278499278535</v>
      </c>
      <c r="E32" s="10">
        <f t="shared" si="1"/>
        <v>1.00144438679781</v>
      </c>
      <c r="F32" s="10">
        <f t="shared" si="1"/>
        <v>0</v>
      </c>
      <c r="G32" s="10">
        <f t="shared" si="1"/>
        <v>1.0012368706666945</v>
      </c>
      <c r="H32" s="10">
        <f t="shared" si="1"/>
        <v>1.053815733240272</v>
      </c>
      <c r="I32" s="375">
        <f t="shared" si="1"/>
        <v>0</v>
      </c>
      <c r="J32" s="10">
        <f t="shared" si="1"/>
        <v>0</v>
      </c>
      <c r="K32" s="10">
        <f t="shared" si="1"/>
        <v>0.72241402116401898</v>
      </c>
      <c r="L32" s="10">
        <f t="shared" si="1"/>
        <v>0.86934958428048592</v>
      </c>
      <c r="M32" s="11">
        <f t="shared" si="1"/>
        <v>0.97290272109381248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2914.2857142856915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3.125E-2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0.45833333333333331</v>
      </c>
      <c r="E34" s="12">
        <v>0.36249999999999999</v>
      </c>
      <c r="F34" s="12">
        <v>0</v>
      </c>
      <c r="G34" s="12">
        <v>1068.8571428571443</v>
      </c>
      <c r="H34" s="363">
        <v>0.5131944444444444</v>
      </c>
      <c r="I34" s="23">
        <v>0</v>
      </c>
      <c r="J34" s="12">
        <v>0</v>
      </c>
      <c r="K34" s="12">
        <v>0.8125</v>
      </c>
      <c r="L34" s="12">
        <v>46225.072916666664</v>
      </c>
      <c r="M34" s="13">
        <v>46225.017361111109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3C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theme="8" tint="0.79998168889431442"/>
    <pageSetUpPr fitToPage="1"/>
  </sheetPr>
  <dimension ref="A1:R126"/>
  <sheetViews>
    <sheetView zoomScale="70" zoomScaleNormal="70" workbookViewId="0">
      <selection activeCell="H7" sqref="H7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90577</v>
      </c>
      <c r="F1" s="278" t="s">
        <v>4</v>
      </c>
      <c r="G1" s="279">
        <f>SUM(H5:H124)</f>
        <v>1721072.7302597403</v>
      </c>
      <c r="H1" s="280" t="s">
        <v>80</v>
      </c>
      <c r="I1" s="281">
        <f>+J16+J64+J24+J38+J51+J81+J100+J91+J57+J124+J111</f>
        <v>43.05238095238095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383</v>
      </c>
      <c r="B2" s="634"/>
      <c r="C2" s="283"/>
      <c r="D2" s="409" t="s">
        <v>84</v>
      </c>
      <c r="E2" s="284">
        <f>AVERAGE(L16,L24,L38,L51,L100,L111,L91)</f>
        <v>516.60858629371307</v>
      </c>
      <c r="F2" s="285" t="s">
        <v>85</v>
      </c>
      <c r="G2" s="286">
        <f>G1/E1</f>
        <v>19.001211458314366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773</v>
      </c>
      <c r="H5" s="291">
        <f>F5*G5</f>
        <v>19819.72</v>
      </c>
      <c r="I5" s="412"/>
      <c r="J5" s="292">
        <v>10</v>
      </c>
      <c r="K5" s="293">
        <f t="shared" ref="K5:K8" si="0">G5/P5*60</f>
        <v>1545.9999999999973</v>
      </c>
      <c r="L5" s="294">
        <f t="shared" ref="L5:L8" si="1">K5/J5</f>
        <v>154.59999999999974</v>
      </c>
      <c r="M5" s="295">
        <v>0.5</v>
      </c>
      <c r="N5" s="295">
        <v>0.52083333333333337</v>
      </c>
      <c r="O5" s="289">
        <v>5</v>
      </c>
      <c r="P5" s="415">
        <f t="shared" ref="P5:P8" si="2">(N5-M5)*24*60</f>
        <v>30.000000000000053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2089</v>
      </c>
      <c r="H6" s="291">
        <f t="shared" ref="H6:H15" si="3">F6*G6</f>
        <v>62356.65</v>
      </c>
      <c r="I6" s="412"/>
      <c r="J6" s="292">
        <v>12</v>
      </c>
      <c r="K6" s="293">
        <f t="shared" si="0"/>
        <v>1790.5714285714309</v>
      </c>
      <c r="L6" s="294">
        <f t="shared" si="1"/>
        <v>149.21428571428592</v>
      </c>
      <c r="M6" s="295">
        <v>0.52430555555555558</v>
      </c>
      <c r="N6" s="295">
        <v>0.57291666666666663</v>
      </c>
      <c r="O6" s="289">
        <v>5</v>
      </c>
      <c r="P6" s="415">
        <f t="shared" si="2"/>
        <v>69.999999999999915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1824</v>
      </c>
      <c r="H7" s="291">
        <f t="shared" si="3"/>
        <v>53844.479999999996</v>
      </c>
      <c r="I7" s="412"/>
      <c r="J7" s="292">
        <v>12</v>
      </c>
      <c r="K7" s="293">
        <f t="shared" si="0"/>
        <v>1824.0000000000018</v>
      </c>
      <c r="L7" s="294">
        <f t="shared" si="1"/>
        <v>152.00000000000014</v>
      </c>
      <c r="M7" s="295">
        <v>0.57638888888888895</v>
      </c>
      <c r="N7" s="295">
        <v>0.61805555555555558</v>
      </c>
      <c r="O7" s="289">
        <v>5</v>
      </c>
      <c r="P7" s="415">
        <f t="shared" si="2"/>
        <v>59.999999999999943</v>
      </c>
      <c r="Q7" s="296"/>
      <c r="R7" s="296"/>
    </row>
    <row r="8" spans="1:18">
      <c r="A8" s="621"/>
      <c r="B8" s="290" t="s">
        <v>118</v>
      </c>
      <c r="C8" s="290"/>
      <c r="D8" s="306" t="s">
        <v>384</v>
      </c>
      <c r="E8" s="408"/>
      <c r="F8" s="397">
        <v>30</v>
      </c>
      <c r="G8" s="411">
        <v>3653</v>
      </c>
      <c r="H8" s="291">
        <f t="shared" si="3"/>
        <v>109590</v>
      </c>
      <c r="I8" s="412"/>
      <c r="J8" s="292">
        <v>12</v>
      </c>
      <c r="K8" s="293">
        <f t="shared" si="0"/>
        <v>1826.4999999999991</v>
      </c>
      <c r="L8" s="294">
        <f t="shared" si="1"/>
        <v>152.20833333333326</v>
      </c>
      <c r="M8" s="295">
        <v>0.62152777777777779</v>
      </c>
      <c r="N8" s="295">
        <v>0.70486111111111116</v>
      </c>
      <c r="O8" s="289">
        <v>5</v>
      </c>
      <c r="P8" s="415">
        <f t="shared" si="2"/>
        <v>120.00000000000006</v>
      </c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11.5</v>
      </c>
      <c r="K16" s="302">
        <f>AVERAGE(K5:K15)</f>
        <v>1746.7678571428573</v>
      </c>
      <c r="L16" s="303">
        <f>AVERAGE(L5:L15)</f>
        <v>152.00565476190476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385</v>
      </c>
      <c r="E17" s="306"/>
      <c r="F17" s="397" t="s">
        <v>109</v>
      </c>
      <c r="G17" s="411">
        <v>3653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1826.5</v>
      </c>
      <c r="L17" s="294">
        <f>K17/J17</f>
        <v>182.65</v>
      </c>
      <c r="M17" s="295">
        <v>0.17361111111111113</v>
      </c>
      <c r="N17" s="295">
        <v>0.25694444444444448</v>
      </c>
      <c r="O17" s="289">
        <v>10</v>
      </c>
      <c r="P17" s="415">
        <f>(N17-M17)*24*60</f>
        <v>120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113</v>
      </c>
      <c r="E18" s="306"/>
      <c r="F18" s="397" t="s">
        <v>109</v>
      </c>
      <c r="G18" s="410">
        <v>2089</v>
      </c>
      <c r="H18" s="291">
        <f t="shared" si="4"/>
        <v>0</v>
      </c>
      <c r="I18" s="412"/>
      <c r="J18" s="292">
        <v>9</v>
      </c>
      <c r="K18" s="293">
        <f t="shared" si="5"/>
        <v>1566.7500000000009</v>
      </c>
      <c r="L18" s="294">
        <f t="shared" ref="L18:L21" si="6">K18/J18</f>
        <v>174.08333333333343</v>
      </c>
      <c r="M18" s="295">
        <v>0.26041666666666669</v>
      </c>
      <c r="N18" s="295">
        <v>0.31597222222222221</v>
      </c>
      <c r="O18" s="289">
        <v>5</v>
      </c>
      <c r="P18" s="415">
        <f t="shared" ref="P18:P21" si="7">(N18-M18)*24*60</f>
        <v>79.999999999999957</v>
      </c>
      <c r="Q18" s="296"/>
      <c r="R18" s="296"/>
    </row>
    <row r="19" spans="1:18" ht="15.75" customHeight="1">
      <c r="A19" s="624"/>
      <c r="B19" s="290">
        <v>0</v>
      </c>
      <c r="C19" s="411"/>
      <c r="D19" s="306" t="s">
        <v>114</v>
      </c>
      <c r="E19" s="306"/>
      <c r="F19" s="397" t="s">
        <v>109</v>
      </c>
      <c r="G19" s="410">
        <v>1824</v>
      </c>
      <c r="H19" s="291">
        <f t="shared" si="4"/>
        <v>0</v>
      </c>
      <c r="I19" s="412"/>
      <c r="J19" s="292">
        <v>9</v>
      </c>
      <c r="K19" s="293">
        <f t="shared" si="5"/>
        <v>1563.4285714285718</v>
      </c>
      <c r="L19" s="294">
        <f t="shared" si="6"/>
        <v>173.71428571428575</v>
      </c>
      <c r="M19" s="295">
        <v>0.31944444444444448</v>
      </c>
      <c r="N19" s="295">
        <v>0.36805555555555558</v>
      </c>
      <c r="O19" s="289">
        <v>5</v>
      </c>
      <c r="P19" s="415">
        <f t="shared" si="7"/>
        <v>69.999999999999986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115</v>
      </c>
      <c r="E20" s="306"/>
      <c r="F20" s="397">
        <v>19.63</v>
      </c>
      <c r="G20" s="410">
        <v>1553</v>
      </c>
      <c r="H20" s="291">
        <f t="shared" si="4"/>
        <v>30485.39</v>
      </c>
      <c r="I20" s="412"/>
      <c r="J20" s="292">
        <v>15</v>
      </c>
      <c r="K20" s="293">
        <f t="shared" si="5"/>
        <v>2070.666666666667</v>
      </c>
      <c r="L20" s="294">
        <f t="shared" si="6"/>
        <v>138.04444444444445</v>
      </c>
      <c r="M20" s="295">
        <v>0.37152777777777773</v>
      </c>
      <c r="N20" s="295">
        <v>0.40277777777777773</v>
      </c>
      <c r="O20" s="289">
        <v>5</v>
      </c>
      <c r="P20" s="415">
        <f t="shared" si="7"/>
        <v>45</v>
      </c>
      <c r="Q20" s="296"/>
      <c r="R20" s="296"/>
    </row>
    <row r="21" spans="1:18" ht="15.75" customHeight="1">
      <c r="A21" s="625"/>
      <c r="B21" s="290" t="s">
        <v>105</v>
      </c>
      <c r="C21" s="411"/>
      <c r="D21" s="306" t="s">
        <v>332</v>
      </c>
      <c r="E21" s="306"/>
      <c r="F21" s="397">
        <v>36.450000000000003</v>
      </c>
      <c r="G21" s="410">
        <v>2410</v>
      </c>
      <c r="H21" s="291">
        <f t="shared" si="4"/>
        <v>87844.5</v>
      </c>
      <c r="I21" s="412"/>
      <c r="J21" s="292">
        <v>10</v>
      </c>
      <c r="K21" s="293">
        <f t="shared" si="5"/>
        <v>1928.0000000000009</v>
      </c>
      <c r="L21" s="294">
        <f t="shared" si="6"/>
        <v>192.8000000000001</v>
      </c>
      <c r="M21" s="295">
        <v>0.40625</v>
      </c>
      <c r="N21" s="295">
        <v>0.45833333333333331</v>
      </c>
      <c r="O21" s="289">
        <v>5</v>
      </c>
      <c r="P21" s="415">
        <f t="shared" si="7"/>
        <v>74.999999999999972</v>
      </c>
      <c r="Q21" s="296">
        <v>0.45833333333333331</v>
      </c>
      <c r="R21" s="296">
        <v>0.5</v>
      </c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10.6</v>
      </c>
      <c r="K24" s="302">
        <f>AVERAGE(K17:K23)</f>
        <v>1791.069047619048</v>
      </c>
      <c r="L24" s="303">
        <f>AVERAGE(L17:L23)</f>
        <v>172.25841269841277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1492</v>
      </c>
      <c r="H25" s="291">
        <f t="shared" ref="H25:H37" si="8">F25*G25</f>
        <v>27646.760000000002</v>
      </c>
      <c r="I25" s="412"/>
      <c r="J25" s="292">
        <v>3</v>
      </c>
      <c r="K25" s="293">
        <f t="shared" ref="K25:K28" si="9">G25/P25*60</f>
        <v>2797.4999999999964</v>
      </c>
      <c r="L25" s="294">
        <f t="shared" ref="L25:L28" si="10">K25/J25</f>
        <v>932.49999999999875</v>
      </c>
      <c r="M25" s="295">
        <v>0.18055555555555555</v>
      </c>
      <c r="N25" s="295">
        <v>0.20277777777777781</v>
      </c>
      <c r="O25" s="289">
        <v>20</v>
      </c>
      <c r="P25" s="415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772</v>
      </c>
      <c r="H26" s="291">
        <f t="shared" si="8"/>
        <v>11603.16</v>
      </c>
      <c r="I26" s="412"/>
      <c r="J26" s="292">
        <v>4</v>
      </c>
      <c r="K26" s="293">
        <f t="shared" si="9"/>
        <v>2724.7058823529505</v>
      </c>
      <c r="L26" s="294">
        <f t="shared" si="10"/>
        <v>681.17647058823763</v>
      </c>
      <c r="M26" s="295">
        <v>0.26180555555555557</v>
      </c>
      <c r="N26" s="295">
        <v>0.27361111111111108</v>
      </c>
      <c r="O26" s="289">
        <v>25</v>
      </c>
      <c r="P26" s="415">
        <f>(N26-M26)*24*60</f>
        <v>16.99999999999994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2721</v>
      </c>
      <c r="H27" s="291">
        <f t="shared" si="8"/>
        <v>49467.78</v>
      </c>
      <c r="I27" s="412"/>
      <c r="J27" s="292">
        <v>4</v>
      </c>
      <c r="K27" s="293">
        <f t="shared" si="9"/>
        <v>2767.1186440677993</v>
      </c>
      <c r="L27" s="294">
        <f t="shared" si="10"/>
        <v>691.77966101694983</v>
      </c>
      <c r="M27" s="295">
        <v>0.28750000000000003</v>
      </c>
      <c r="N27" s="295">
        <v>0.32847222222222222</v>
      </c>
      <c r="O27" s="289">
        <v>20</v>
      </c>
      <c r="P27" s="415">
        <f t="shared" ref="P27:P28" si="11">(N27-M27)*24*60</f>
        <v>58.99999999999995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1449</v>
      </c>
      <c r="H28" s="291">
        <f t="shared" si="8"/>
        <v>36123.57</v>
      </c>
      <c r="I28" s="412"/>
      <c r="J28" s="292">
        <v>3</v>
      </c>
      <c r="K28" s="293">
        <f t="shared" si="9"/>
        <v>2997.9310344827609</v>
      </c>
      <c r="L28" s="294">
        <f t="shared" si="10"/>
        <v>999.31034482758696</v>
      </c>
      <c r="M28" s="295">
        <v>0.34236111111111112</v>
      </c>
      <c r="N28" s="295">
        <v>0.36249999999999999</v>
      </c>
      <c r="O28" s="289">
        <v>20</v>
      </c>
      <c r="P28" s="415">
        <f t="shared" si="11"/>
        <v>28.999999999999979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2821.813890225877</v>
      </c>
      <c r="L38" s="303">
        <f>AVERAGE(L25:L37)</f>
        <v>826.19161910819332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914</v>
      </c>
      <c r="H52" s="291">
        <f>F52*G52</f>
        <v>16616.52</v>
      </c>
      <c r="I52" s="412"/>
      <c r="J52" s="292">
        <v>3</v>
      </c>
      <c r="K52" s="293">
        <f>G52/P52*60</f>
        <v>3046.6666666666642</v>
      </c>
      <c r="L52" s="294">
        <f>K52/J52</f>
        <v>1015.5555555555547</v>
      </c>
      <c r="M52" s="295">
        <v>0.30555555555555552</v>
      </c>
      <c r="N52" s="295">
        <v>0.31805555555555554</v>
      </c>
      <c r="O52" s="293">
        <v>20</v>
      </c>
      <c r="P52" s="415">
        <f>(N52-M52)*24*60</f>
        <v>18.000000000000014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493</v>
      </c>
      <c r="H53" s="291">
        <f t="shared" ref="H53:H116" si="13">F53*G53</f>
        <v>12339.79</v>
      </c>
      <c r="I53" s="412"/>
      <c r="J53" s="292">
        <v>4</v>
      </c>
      <c r="K53" s="293">
        <f t="shared" ref="K53:K59" si="14">G53/P53*60</f>
        <v>2958.0000000000105</v>
      </c>
      <c r="L53" s="294">
        <f t="shared" ref="L53:L59" si="15">K53/J53</f>
        <v>739.50000000000261</v>
      </c>
      <c r="M53" s="295">
        <v>0.33194444444444443</v>
      </c>
      <c r="N53" s="295">
        <v>0.33888888888888885</v>
      </c>
      <c r="O53" s="293">
        <v>20</v>
      </c>
      <c r="P53" s="415">
        <f t="shared" ref="P53:P59" si="16">(N53-M53)*24*60</f>
        <v>9.9999999999999645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732</v>
      </c>
      <c r="H54" s="291">
        <f t="shared" si="13"/>
        <v>18168.240000000002</v>
      </c>
      <c r="I54" s="412"/>
      <c r="J54" s="292">
        <v>4</v>
      </c>
      <c r="K54" s="293">
        <f t="shared" si="14"/>
        <v>3137.1428571428683</v>
      </c>
      <c r="L54" s="294">
        <f t="shared" si="15"/>
        <v>784.28571428571706</v>
      </c>
      <c r="M54" s="295">
        <v>0.3527777777777778</v>
      </c>
      <c r="N54" s="295">
        <v>0.36249999999999999</v>
      </c>
      <c r="O54" s="293">
        <v>20</v>
      </c>
      <c r="P54" s="415">
        <f t="shared" si="16"/>
        <v>13.99999999999995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340</v>
      </c>
      <c r="H55" s="291">
        <f t="shared" si="13"/>
        <v>8064.7999999999993</v>
      </c>
      <c r="I55" s="412"/>
      <c r="J55" s="292">
        <v>4</v>
      </c>
      <c r="K55" s="293">
        <f t="shared" si="14"/>
        <v>2914.2857142856915</v>
      </c>
      <c r="L55" s="294">
        <f t="shared" si="15"/>
        <v>728.57142857142287</v>
      </c>
      <c r="M55" s="295">
        <v>0.37638888888888888</v>
      </c>
      <c r="N55" s="295">
        <v>0.38125000000000003</v>
      </c>
      <c r="O55" s="293">
        <v>20</v>
      </c>
      <c r="P55" s="415">
        <f t="shared" si="16"/>
        <v>7.0000000000000551</v>
      </c>
      <c r="Q55" s="296">
        <v>0.38125000000000003</v>
      </c>
      <c r="R55" s="296">
        <v>0.42291666666666666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1070</v>
      </c>
      <c r="H56" s="291">
        <f t="shared" si="13"/>
        <v>32100</v>
      </c>
      <c r="I56" s="412"/>
      <c r="J56" s="292">
        <v>4</v>
      </c>
      <c r="K56" s="293">
        <f t="shared" si="14"/>
        <v>3209.9999999999986</v>
      </c>
      <c r="L56" s="294">
        <f t="shared" si="15"/>
        <v>802.49999999999966</v>
      </c>
      <c r="M56" s="295">
        <v>0.44027777777777777</v>
      </c>
      <c r="N56" s="295">
        <v>0.45416666666666666</v>
      </c>
      <c r="O56" s="293">
        <v>25</v>
      </c>
      <c r="P56" s="415">
        <f t="shared" si="16"/>
        <v>20.000000000000007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984</v>
      </c>
      <c r="H57" s="291">
        <f t="shared" si="13"/>
        <v>20388.48</v>
      </c>
      <c r="I57" s="412"/>
      <c r="J57" s="292">
        <v>3</v>
      </c>
      <c r="K57" s="293">
        <f t="shared" si="14"/>
        <v>3107.3684210526162</v>
      </c>
      <c r="L57" s="294">
        <f t="shared" si="15"/>
        <v>1035.7894736842054</v>
      </c>
      <c r="M57" s="295">
        <v>0.4680555555555555</v>
      </c>
      <c r="N57" s="295">
        <v>0.48125000000000001</v>
      </c>
      <c r="O57" s="293">
        <v>20</v>
      </c>
      <c r="P57" s="415">
        <f t="shared" si="16"/>
        <v>19.000000000000092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1344</v>
      </c>
      <c r="H58" s="291">
        <f t="shared" si="13"/>
        <v>22942.080000000002</v>
      </c>
      <c r="I58" s="412"/>
      <c r="J58" s="292">
        <v>3</v>
      </c>
      <c r="K58" s="293">
        <f t="shared" si="14"/>
        <v>3101.5384615384633</v>
      </c>
      <c r="L58" s="294">
        <f t="shared" si="15"/>
        <v>1033.8461538461545</v>
      </c>
      <c r="M58" s="295">
        <v>0.49513888888888885</v>
      </c>
      <c r="N58" s="295">
        <v>0.5131944444444444</v>
      </c>
      <c r="O58" s="293">
        <v>20</v>
      </c>
      <c r="P58" s="415">
        <f t="shared" si="16"/>
        <v>25.999999999999986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386</v>
      </c>
      <c r="E59" s="311"/>
      <c r="F59" s="397">
        <v>27.48</v>
      </c>
      <c r="G59" s="297">
        <v>3741</v>
      </c>
      <c r="H59" s="291">
        <f t="shared" si="13"/>
        <v>102802.68000000001</v>
      </c>
      <c r="I59" s="412"/>
      <c r="J59" s="292">
        <v>3</v>
      </c>
      <c r="K59" s="293">
        <f t="shared" si="14"/>
        <v>3206.5714285714325</v>
      </c>
      <c r="L59" s="294">
        <f t="shared" si="15"/>
        <v>1068.8571428571443</v>
      </c>
      <c r="M59" s="295">
        <v>0.52708333333333335</v>
      </c>
      <c r="N59" s="295">
        <v>0.5756944444444444</v>
      </c>
      <c r="O59" s="293">
        <v>20</v>
      </c>
      <c r="P59" s="415">
        <f t="shared" si="16"/>
        <v>69.999999999999915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3085.196693657218</v>
      </c>
      <c r="L64" s="303">
        <f>AVERAGE(L52:L63)</f>
        <v>901.11318360002508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537</v>
      </c>
      <c r="H65" s="291">
        <f>F65*G65</f>
        <v>11965.336363636363</v>
      </c>
      <c r="I65" s="412"/>
      <c r="J65" s="292">
        <v>4</v>
      </c>
      <c r="K65" s="293">
        <f t="shared" ref="K65:K71" si="17">G65/P65*60</f>
        <v>3221.9999999999991</v>
      </c>
      <c r="L65" s="294">
        <f t="shared" ref="L65:L71" si="18">K65/J65</f>
        <v>805.49999999999977</v>
      </c>
      <c r="M65" s="295">
        <v>0.18055555555555555</v>
      </c>
      <c r="N65" s="295">
        <v>0.1875</v>
      </c>
      <c r="O65" s="293">
        <v>20</v>
      </c>
      <c r="P65" s="415">
        <f>(N65-M65)*24*60</f>
        <v>10.000000000000004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2768</v>
      </c>
      <c r="H66" s="291">
        <f t="shared" ref="H66:H74" si="19">F66*G66</f>
        <v>38835.040000000001</v>
      </c>
      <c r="I66" s="412"/>
      <c r="J66" s="292">
        <v>3</v>
      </c>
      <c r="K66" s="293">
        <f t="shared" si="17"/>
        <v>3193.8461538461502</v>
      </c>
      <c r="L66" s="294">
        <f t="shared" si="18"/>
        <v>1064.6153846153834</v>
      </c>
      <c r="M66" s="295">
        <v>0.20138888888888887</v>
      </c>
      <c r="N66" s="295">
        <v>0.23750000000000002</v>
      </c>
      <c r="O66" s="293">
        <v>20</v>
      </c>
      <c r="P66" s="415">
        <f t="shared" ref="P66:P71" si="20">(N66-M66)*24*60</f>
        <v>52.000000000000057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1377</v>
      </c>
      <c r="H67" s="291">
        <f t="shared" si="19"/>
        <v>25033.86</v>
      </c>
      <c r="I67" s="412"/>
      <c r="J67" s="292">
        <v>3</v>
      </c>
      <c r="K67" s="293">
        <f t="shared" si="17"/>
        <v>3177.6923076923094</v>
      </c>
      <c r="L67" s="294">
        <f t="shared" si="18"/>
        <v>1059.2307692307697</v>
      </c>
      <c r="M67" s="295">
        <v>0.25138888888888888</v>
      </c>
      <c r="N67" s="295">
        <v>0.26944444444444443</v>
      </c>
      <c r="O67" s="293">
        <v>20</v>
      </c>
      <c r="P67" s="415">
        <f t="shared" si="20"/>
        <v>25.999999999999986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1489</v>
      </c>
      <c r="H68" s="291">
        <f t="shared" si="19"/>
        <v>26639.563636363637</v>
      </c>
      <c r="I68" s="412"/>
      <c r="J68" s="292">
        <v>3</v>
      </c>
      <c r="K68" s="293">
        <f t="shared" si="17"/>
        <v>3190.7142857142881</v>
      </c>
      <c r="L68" s="294">
        <f t="shared" si="18"/>
        <v>1063.5714285714294</v>
      </c>
      <c r="M68" s="295">
        <v>0.28333333333333333</v>
      </c>
      <c r="N68" s="295">
        <v>0.30277777777777776</v>
      </c>
      <c r="O68" s="293">
        <v>20</v>
      </c>
      <c r="P68" s="415">
        <f t="shared" si="20"/>
        <v>27.999999999999979</v>
      </c>
      <c r="Q68" s="296">
        <v>0.30277777777777776</v>
      </c>
      <c r="R68" s="296">
        <v>0.3444444444444445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2606</v>
      </c>
      <c r="H69" s="291">
        <f t="shared" si="19"/>
        <v>43415.96</v>
      </c>
      <c r="I69" s="412"/>
      <c r="J69" s="292">
        <v>4</v>
      </c>
      <c r="K69" s="293">
        <f t="shared" si="17"/>
        <v>3191.0204081632664</v>
      </c>
      <c r="L69" s="294">
        <f t="shared" si="18"/>
        <v>797.75510204081661</v>
      </c>
      <c r="M69" s="295">
        <v>0.36180555555555555</v>
      </c>
      <c r="N69" s="295">
        <v>0.39583333333333331</v>
      </c>
      <c r="O69" s="293">
        <v>25</v>
      </c>
      <c r="P69" s="415">
        <f t="shared" si="20"/>
        <v>48.999999999999986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2793</v>
      </c>
      <c r="H70" s="291">
        <f t="shared" si="19"/>
        <v>83790</v>
      </c>
      <c r="I70" s="412"/>
      <c r="J70" s="292">
        <v>4</v>
      </c>
      <c r="K70" s="293">
        <f t="shared" si="17"/>
        <v>3161.8867924528317</v>
      </c>
      <c r="L70" s="294">
        <f t="shared" si="18"/>
        <v>790.47169811320794</v>
      </c>
      <c r="M70" s="295">
        <v>0.40972222222222227</v>
      </c>
      <c r="N70" s="295">
        <v>0.4465277777777778</v>
      </c>
      <c r="O70" s="293">
        <v>20</v>
      </c>
      <c r="P70" s="415">
        <f t="shared" si="20"/>
        <v>52.999999999999972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4020</v>
      </c>
      <c r="H71" s="291">
        <f t="shared" si="19"/>
        <v>57428.57142857142</v>
      </c>
      <c r="I71" s="412"/>
      <c r="J71" s="292">
        <v>3</v>
      </c>
      <c r="K71" s="293">
        <f t="shared" si="17"/>
        <v>3173.6842105263208</v>
      </c>
      <c r="L71" s="294">
        <f t="shared" si="18"/>
        <v>1057.894736842107</v>
      </c>
      <c r="M71" s="295">
        <v>0.4604166666666667</v>
      </c>
      <c r="N71" s="295">
        <v>0.5131944444444444</v>
      </c>
      <c r="O71" s="293">
        <v>20</v>
      </c>
      <c r="P71" s="415">
        <f t="shared" si="20"/>
        <v>75.999999999999886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3187.2634511993092</v>
      </c>
      <c r="L75" s="303">
        <f>AVERAGE(L65:L74)</f>
        <v>948.43415991624477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1304</v>
      </c>
      <c r="H92" s="291">
        <f t="shared" ref="H92:H99" si="22">F92*G92</f>
        <v>32000.16</v>
      </c>
      <c r="I92" s="412"/>
      <c r="J92" s="292">
        <v>3</v>
      </c>
      <c r="K92" s="293">
        <f>G92/P92*60</f>
        <v>2235.4285714285688</v>
      </c>
      <c r="L92" s="294">
        <f t="shared" ref="L92:L94" si="23">K92/J92</f>
        <v>745.14285714285631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653</v>
      </c>
      <c r="H93" s="291">
        <f t="shared" si="22"/>
        <v>15195.31</v>
      </c>
      <c r="I93" s="412"/>
      <c r="J93" s="292">
        <v>4</v>
      </c>
      <c r="K93" s="293">
        <f t="shared" ref="K93:K94" si="24">G93/P93*60</f>
        <v>2611.9999999999814</v>
      </c>
      <c r="L93" s="294">
        <f t="shared" si="23"/>
        <v>652.99999999999534</v>
      </c>
      <c r="M93" s="295">
        <v>0.76041666666666663</v>
      </c>
      <c r="N93" s="295">
        <v>0.77083333333333337</v>
      </c>
      <c r="O93" s="289">
        <v>20</v>
      </c>
      <c r="P93" s="415">
        <f>(N93-M93)*24*60</f>
        <v>15.000000000000107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1473</v>
      </c>
      <c r="H94" s="291">
        <f t="shared" si="22"/>
        <v>35838.089999999997</v>
      </c>
      <c r="I94" s="412"/>
      <c r="J94" s="292">
        <v>4</v>
      </c>
      <c r="K94" s="293">
        <f t="shared" si="24"/>
        <v>2209.4999999999991</v>
      </c>
      <c r="L94" s="294">
        <f t="shared" si="23"/>
        <v>552.37499999999977</v>
      </c>
      <c r="M94" s="295">
        <v>0.78472222222222221</v>
      </c>
      <c r="N94" s="295">
        <v>0.8125</v>
      </c>
      <c r="O94" s="289">
        <v>20</v>
      </c>
      <c r="P94" s="415">
        <f>(N94-M94)*24*60</f>
        <v>40.000000000000014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2352.3095238095166</v>
      </c>
      <c r="L100" s="303">
        <f>AVERAGE(L92:L99)</f>
        <v>650.1726190476171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853</v>
      </c>
      <c r="H101" s="291">
        <f t="shared" ref="H101:H110" si="25">F101*G101</f>
        <v>21350.59</v>
      </c>
      <c r="I101" s="412"/>
      <c r="J101" s="292">
        <v>4</v>
      </c>
      <c r="K101" s="293">
        <f>G101/P101*60</f>
        <v>3412.0000000000118</v>
      </c>
      <c r="L101" s="294">
        <f t="shared" ref="L101:L107" si="26">K101/J101</f>
        <v>853.00000000000296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2954</v>
      </c>
      <c r="H102" s="291">
        <f t="shared" si="25"/>
        <v>84395.78</v>
      </c>
      <c r="I102" s="412"/>
      <c r="J102" s="292">
        <v>3</v>
      </c>
      <c r="K102" s="293">
        <f t="shared" ref="K102:K107" si="28">G102/P102*60</f>
        <v>2953.999999999995</v>
      </c>
      <c r="L102" s="294">
        <f t="shared" si="26"/>
        <v>984.66666666666504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550</v>
      </c>
      <c r="H103" s="291">
        <f t="shared" si="25"/>
        <v>0</v>
      </c>
      <c r="I103" s="412"/>
      <c r="J103" s="292">
        <v>5</v>
      </c>
      <c r="K103" s="293">
        <f t="shared" si="28"/>
        <v>2200.0000000000082</v>
      </c>
      <c r="L103" s="294">
        <f t="shared" si="26"/>
        <v>440.00000000000165</v>
      </c>
      <c r="M103" s="295">
        <v>0.80208333333333337</v>
      </c>
      <c r="N103" s="295">
        <v>0.8125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619</v>
      </c>
      <c r="H104" s="291">
        <f t="shared" si="25"/>
        <v>0</v>
      </c>
      <c r="I104" s="412"/>
      <c r="J104" s="292">
        <v>5</v>
      </c>
      <c r="K104" s="293">
        <f t="shared" si="28"/>
        <v>2475.9999999999823</v>
      </c>
      <c r="L104" s="294">
        <f t="shared" si="26"/>
        <v>495.19999999999646</v>
      </c>
      <c r="M104" s="295">
        <v>0.82291666666666663</v>
      </c>
      <c r="N104" s="295">
        <v>0.83333333333333337</v>
      </c>
      <c r="O104" s="289">
        <v>20</v>
      </c>
      <c r="P104" s="293">
        <f>(N104-M104)*24*60</f>
        <v>15.000000000000107</v>
      </c>
      <c r="Q104" s="296">
        <v>0.83333333333333337</v>
      </c>
      <c r="R104" s="296">
        <v>0.875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1562</v>
      </c>
      <c r="H105" s="291">
        <f t="shared" si="25"/>
        <v>38768.840000000004</v>
      </c>
      <c r="I105" s="412"/>
      <c r="J105" s="292">
        <v>4</v>
      </c>
      <c r="K105" s="293">
        <f t="shared" si="28"/>
        <v>3123.9999999999945</v>
      </c>
      <c r="L105" s="294">
        <f t="shared" si="26"/>
        <v>780.99999999999864</v>
      </c>
      <c r="M105" s="295">
        <v>0.88888888888888884</v>
      </c>
      <c r="N105" s="295">
        <v>0.90972222222222221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1600</v>
      </c>
      <c r="H106" s="291">
        <f t="shared" si="25"/>
        <v>48000</v>
      </c>
      <c r="I106" s="412"/>
      <c r="J106" s="292">
        <v>3</v>
      </c>
      <c r="K106" s="293">
        <f t="shared" si="28"/>
        <v>2742.8571428571527</v>
      </c>
      <c r="L106" s="294">
        <f t="shared" si="26"/>
        <v>914.28571428571752</v>
      </c>
      <c r="M106" s="295">
        <v>0.92361111111111116</v>
      </c>
      <c r="N106" s="295">
        <v>0.94791666666666663</v>
      </c>
      <c r="O106" s="289">
        <v>20</v>
      </c>
      <c r="P106" s="293">
        <f>(N106-M106)*24*60</f>
        <v>34.999999999999872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8070</v>
      </c>
      <c r="H107" s="291">
        <f t="shared" si="25"/>
        <v>115285.71428571426</v>
      </c>
      <c r="I107" s="412"/>
      <c r="J107" s="292">
        <v>3</v>
      </c>
      <c r="K107" s="293">
        <f t="shared" si="28"/>
        <v>3026.2500000440377</v>
      </c>
      <c r="L107" s="294">
        <f t="shared" si="26"/>
        <v>1008.7500000146792</v>
      </c>
      <c r="M107" s="295">
        <v>46224.961805555555</v>
      </c>
      <c r="N107" s="295">
        <v>46225.072916666664</v>
      </c>
      <c r="O107" s="289">
        <v>20</v>
      </c>
      <c r="P107" s="293">
        <f>(N107-M107)*24*60</f>
        <v>159.99999999767169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2847.8724489858832</v>
      </c>
      <c r="L111" s="303">
        <f>AVERAGE(L101:L110)</f>
        <v>782.41462585243733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1117</v>
      </c>
      <c r="H112" s="329">
        <f t="shared" si="13"/>
        <v>18653.899999999998</v>
      </c>
      <c r="I112" s="412"/>
      <c r="J112" s="292">
        <v>3</v>
      </c>
      <c r="K112" s="293">
        <f t="shared" ref="K112:K118" si="29">G112/P112*60</f>
        <v>3350.999999999985</v>
      </c>
      <c r="L112" s="294">
        <f t="shared" ref="L112:L118" si="30">K112/J112</f>
        <v>1116.999999999995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3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1090</v>
      </c>
      <c r="H113" s="329">
        <f t="shared" si="13"/>
        <v>19816.2</v>
      </c>
      <c r="I113" s="412"/>
      <c r="J113" s="292">
        <v>4</v>
      </c>
      <c r="K113" s="293">
        <f t="shared" si="29"/>
        <v>2615.9999999999923</v>
      </c>
      <c r="L113" s="294">
        <f t="shared" si="30"/>
        <v>653.99999999999807</v>
      </c>
      <c r="M113" s="295">
        <v>0.75</v>
      </c>
      <c r="N113" s="295">
        <v>0.76736111111111116</v>
      </c>
      <c r="O113" s="289">
        <v>20</v>
      </c>
      <c r="P113" s="415">
        <f t="shared" si="31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1177</v>
      </c>
      <c r="H114" s="329">
        <f t="shared" si="13"/>
        <v>21397.86</v>
      </c>
      <c r="I114" s="412"/>
      <c r="J114" s="292">
        <v>3</v>
      </c>
      <c r="K114" s="293">
        <f t="shared" si="29"/>
        <v>2824.799999999992</v>
      </c>
      <c r="L114" s="294">
        <f t="shared" si="30"/>
        <v>941.59999999999729</v>
      </c>
      <c r="M114" s="295">
        <v>0.78125</v>
      </c>
      <c r="N114" s="295">
        <v>0.79861111111111116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5201</v>
      </c>
      <c r="H115" s="329">
        <f t="shared" si="13"/>
        <v>86648.66</v>
      </c>
      <c r="I115" s="412"/>
      <c r="J115" s="292">
        <v>4</v>
      </c>
      <c r="K115" s="293">
        <f t="shared" si="29"/>
        <v>3120.5999999999958</v>
      </c>
      <c r="L115" s="294">
        <f t="shared" si="30"/>
        <v>780.14999999999895</v>
      </c>
      <c r="M115" s="295">
        <v>0.8125</v>
      </c>
      <c r="N115" s="295">
        <v>0.88194444444444453</v>
      </c>
      <c r="O115" s="289">
        <v>20</v>
      </c>
      <c r="P115" s="415">
        <f t="shared" si="31"/>
        <v>100.00000000000013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1030</v>
      </c>
      <c r="H116" s="329">
        <f t="shared" si="13"/>
        <v>22950.272727272728</v>
      </c>
      <c r="I116" s="412"/>
      <c r="J116" s="292">
        <v>4</v>
      </c>
      <c r="K116" s="293">
        <f t="shared" si="29"/>
        <v>2471.9999999999927</v>
      </c>
      <c r="L116" s="294">
        <f t="shared" si="30"/>
        <v>617.99999999999818</v>
      </c>
      <c r="M116" s="295">
        <v>0.89583333333333337</v>
      </c>
      <c r="N116" s="331">
        <v>0.91319444444444453</v>
      </c>
      <c r="O116" s="289">
        <v>20</v>
      </c>
      <c r="P116" s="415">
        <f t="shared" si="31"/>
        <v>25.000000000000071</v>
      </c>
      <c r="Q116" s="296">
        <v>0.91319444444444453</v>
      </c>
      <c r="R116" s="296">
        <v>0.95486111111111116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3566</v>
      </c>
      <c r="H117" s="329">
        <f t="shared" ref="H117:H123" si="32">F117*G117</f>
        <v>63798.981818181819</v>
      </c>
      <c r="I117" s="412"/>
      <c r="J117" s="292">
        <v>3</v>
      </c>
      <c r="K117" s="293">
        <f t="shared" si="29"/>
        <v>3056.5714286730949</v>
      </c>
      <c r="L117" s="294">
        <f t="shared" si="30"/>
        <v>1018.8571428910317</v>
      </c>
      <c r="M117" s="295">
        <v>46224.96875</v>
      </c>
      <c r="N117" s="295">
        <v>46225.017361111109</v>
      </c>
      <c r="O117" s="293">
        <v>20</v>
      </c>
      <c r="P117" s="415">
        <f t="shared" si="31"/>
        <v>69.999999997671694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6248</v>
      </c>
      <c r="H118" s="329">
        <f t="shared" si="32"/>
        <v>87659.44</v>
      </c>
      <c r="I118" s="412"/>
      <c r="J118" s="292">
        <v>3</v>
      </c>
      <c r="K118" s="293">
        <f t="shared" si="29"/>
        <v>2999.0399999999995</v>
      </c>
      <c r="L118" s="294">
        <f t="shared" si="30"/>
        <v>999.67999999999984</v>
      </c>
      <c r="M118" s="295">
        <v>3.125E-2</v>
      </c>
      <c r="N118" s="295">
        <v>0.11805555555555557</v>
      </c>
      <c r="O118" s="293">
        <v>20</v>
      </c>
      <c r="P118" s="415">
        <f t="shared" si="31"/>
        <v>125.00000000000001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2920.0016326675791</v>
      </c>
      <c r="L124" s="303">
        <f>AVERAGE(L112:L123)</f>
        <v>875.61244898443124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19" activePane="bottomLeft" state="frozen"/>
      <selection pane="bottomLeft" activeCell="K124" sqref="K124"/>
      <selection activeCell="AE153" sqref="AE153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183027</v>
      </c>
      <c r="F1" s="421" t="s">
        <v>4</v>
      </c>
      <c r="G1" s="30">
        <f>SUM(H5:H173)</f>
        <v>7573104.7174361628</v>
      </c>
      <c r="H1" s="417" t="s">
        <v>166</v>
      </c>
      <c r="I1" s="31">
        <f>M17+M30+M43+M56+M69+M82+M95+M108+M121+M134+M147+M160+M173</f>
        <v>191.99563492063496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387</v>
      </c>
      <c r="B2" s="446"/>
      <c r="C2" s="420"/>
      <c r="D2" s="420" t="s">
        <v>84</v>
      </c>
      <c r="E2" s="34">
        <f>AVERAGE(O17,O30,O43,O56,O69,O82,O95,O108,O121,O134,O147,O160,O173)</f>
        <v>130.18554785202343</v>
      </c>
      <c r="F2" s="35" t="s">
        <v>85</v>
      </c>
      <c r="G2" s="36">
        <f>G1/E1</f>
        <v>41.37698108714104</v>
      </c>
      <c r="H2" s="417" t="s">
        <v>176</v>
      </c>
      <c r="I2" s="417">
        <f>COUNT(I5:I173)</f>
        <v>9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11</v>
      </c>
      <c r="AE2" s="38">
        <f>AE17+AE30+AE43+AE56+AE69+AE82+AE95+AE108+AE121+AE134+AE147+AE160+AE173</f>
        <v>6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6070</v>
      </c>
      <c r="H5" s="45">
        <f t="shared" ref="H5:H16" si="0">F5*G5</f>
        <v>229628.09999999998</v>
      </c>
      <c r="I5" s="418"/>
      <c r="J5" s="46">
        <v>20</v>
      </c>
      <c r="K5" s="44">
        <v>2400</v>
      </c>
      <c r="L5" s="47">
        <v>120</v>
      </c>
      <c r="M5" s="419">
        <v>21</v>
      </c>
      <c r="N5" s="44">
        <f t="shared" ref="N5:N11" si="1">G5/W5*60</f>
        <v>2380.3921568627447</v>
      </c>
      <c r="O5" s="47">
        <f t="shared" ref="O5:O11" si="2">N5/M5</f>
        <v>113.35200746965451</v>
      </c>
      <c r="P5" s="48">
        <f t="shared" ref="P5:P11" si="3">M5-J5</f>
        <v>1</v>
      </c>
      <c r="Q5" s="49">
        <f t="shared" ref="Q5:Q11" si="4">O5-L5</f>
        <v>-6.6479925303454905</v>
      </c>
      <c r="R5" s="425">
        <f t="shared" ref="R5:R11" si="5">O5/L5</f>
        <v>0.9446000622471209</v>
      </c>
      <c r="S5" s="459">
        <f>R17</f>
        <v>0.89275912291102022</v>
      </c>
      <c r="T5" s="89">
        <v>0.25</v>
      </c>
      <c r="U5" s="89">
        <v>0.35625000000000001</v>
      </c>
      <c r="V5" s="421">
        <v>5</v>
      </c>
      <c r="W5" s="418">
        <f>(U5-T5)*24*60</f>
        <v>153.00000000000003</v>
      </c>
      <c r="X5" s="421"/>
      <c r="Y5" s="421"/>
      <c r="Z5" s="51"/>
      <c r="AA5" s="51"/>
      <c r="AB5" s="447"/>
      <c r="AC5" s="447"/>
      <c r="AD5" s="52">
        <v>1</v>
      </c>
      <c r="AE5" s="52">
        <v>1</v>
      </c>
      <c r="AF5" s="48">
        <f t="shared" ref="AF5:AF70" si="6">N5-K5</f>
        <v>-19.607843137255259</v>
      </c>
      <c r="AG5" s="425">
        <f t="shared" ref="AG5:AG70" si="7">N5/K5</f>
        <v>0.99183006535947693</v>
      </c>
      <c r="AH5" s="459">
        <f>AG17</f>
        <v>0.91191156353467762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1844</v>
      </c>
      <c r="H6" s="45">
        <f t="shared" si="0"/>
        <v>76360.039999999994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2212.8000000000006</v>
      </c>
      <c r="O6" s="47">
        <f t="shared" si="2"/>
        <v>116.46315789473688</v>
      </c>
      <c r="P6" s="48">
        <f t="shared" si="3"/>
        <v>0</v>
      </c>
      <c r="Q6" s="49">
        <f t="shared" si="4"/>
        <v>-18.852631578947339</v>
      </c>
      <c r="R6" s="425">
        <f t="shared" si="5"/>
        <v>0.86067677946324406</v>
      </c>
      <c r="S6" s="459"/>
      <c r="T6" s="89">
        <v>0.37152777777777779</v>
      </c>
      <c r="U6" s="89">
        <v>0.40625</v>
      </c>
      <c r="V6" s="421">
        <v>22</v>
      </c>
      <c r="W6" s="418">
        <f t="shared" ref="W6:W17" si="8">(U6-T6)*24*60</f>
        <v>49.999999999999986</v>
      </c>
      <c r="X6" s="53">
        <v>0.3611111111111111</v>
      </c>
      <c r="Y6" s="53">
        <v>0.37083333333333335</v>
      </c>
      <c r="Z6" s="54"/>
      <c r="AA6" s="54"/>
      <c r="AB6" s="447"/>
      <c r="AC6" s="447"/>
      <c r="AD6" s="435"/>
      <c r="AE6" s="435"/>
      <c r="AF6" s="48">
        <f t="shared" si="6"/>
        <v>-358.19999999999936</v>
      </c>
      <c r="AG6" s="425">
        <f t="shared" si="7"/>
        <v>0.86067677946324417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2470</v>
      </c>
      <c r="H7" s="45">
        <f t="shared" si="0"/>
        <v>88648.3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2352.3809523809518</v>
      </c>
      <c r="O7" s="47">
        <f t="shared" si="2"/>
        <v>130.68783068783065</v>
      </c>
      <c r="P7" s="48">
        <f t="shared" si="3"/>
        <v>0</v>
      </c>
      <c r="Q7" s="49">
        <f t="shared" si="4"/>
        <v>-12.145502645502688</v>
      </c>
      <c r="R7" s="425">
        <f t="shared" si="5"/>
        <v>0.9149673093663756</v>
      </c>
      <c r="S7" s="459"/>
      <c r="T7" s="89">
        <v>0.41111111111111109</v>
      </c>
      <c r="U7" s="89">
        <v>0.4548611111111111</v>
      </c>
      <c r="V7" s="421">
        <v>7</v>
      </c>
      <c r="W7" s="418">
        <f t="shared" si="8"/>
        <v>63.000000000000014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-218.61904761904816</v>
      </c>
      <c r="AG7" s="425">
        <f t="shared" si="7"/>
        <v>0.91496730936637571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1642</v>
      </c>
      <c r="H8" s="45">
        <f t="shared" si="0"/>
        <v>47388.12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2345.7142857142849</v>
      </c>
      <c r="O8" s="47">
        <f t="shared" si="2"/>
        <v>137.98319327731087</v>
      </c>
      <c r="P8" s="48">
        <f t="shared" si="3"/>
        <v>0</v>
      </c>
      <c r="Q8" s="49">
        <f t="shared" si="4"/>
        <v>-13.252100840336198</v>
      </c>
      <c r="R8" s="425">
        <f t="shared" si="5"/>
        <v>0.91237428460298897</v>
      </c>
      <c r="S8" s="459"/>
      <c r="T8" s="89">
        <v>0.4597222222222222</v>
      </c>
      <c r="U8" s="89">
        <v>0.48888888888888887</v>
      </c>
      <c r="V8" s="421">
        <v>7</v>
      </c>
      <c r="W8" s="418">
        <f t="shared" si="8"/>
        <v>42.000000000000014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-225.28571428571513</v>
      </c>
      <c r="AG8" s="425">
        <f t="shared" si="7"/>
        <v>0.91237428460298908</v>
      </c>
      <c r="AH8" s="459"/>
    </row>
    <row r="9" spans="1:34" ht="19.149999999999999" customHeight="1">
      <c r="A9" s="457"/>
      <c r="B9" s="40" t="s">
        <v>193</v>
      </c>
      <c r="C9" s="55"/>
      <c r="D9" s="42" t="s">
        <v>199</v>
      </c>
      <c r="E9" s="56"/>
      <c r="F9" s="343">
        <v>31.11</v>
      </c>
      <c r="G9" s="57">
        <v>2185</v>
      </c>
      <c r="H9" s="45">
        <f t="shared" si="0"/>
        <v>67975.350000000006</v>
      </c>
      <c r="I9" s="435"/>
      <c r="J9" s="46">
        <v>18</v>
      </c>
      <c r="K9" s="44">
        <v>2769</v>
      </c>
      <c r="L9" s="47">
        <v>153.83333333333334</v>
      </c>
      <c r="M9" s="419">
        <v>18</v>
      </c>
      <c r="N9" s="44">
        <f t="shared" si="1"/>
        <v>2473.5849056603784</v>
      </c>
      <c r="O9" s="47">
        <f t="shared" si="2"/>
        <v>137.42138364779879</v>
      </c>
      <c r="P9" s="48">
        <f t="shared" si="3"/>
        <v>0</v>
      </c>
      <c r="Q9" s="49">
        <f t="shared" si="4"/>
        <v>-16.411949685534552</v>
      </c>
      <c r="R9" s="425">
        <f t="shared" si="5"/>
        <v>0.89331343649706685</v>
      </c>
      <c r="S9" s="459"/>
      <c r="T9" s="89">
        <v>0.52916666666666667</v>
      </c>
      <c r="U9" s="89">
        <v>0.56597222222222221</v>
      </c>
      <c r="V9" s="421">
        <v>5</v>
      </c>
      <c r="W9" s="418">
        <f t="shared" si="8"/>
        <v>52.999999999999972</v>
      </c>
      <c r="X9" s="53"/>
      <c r="Y9" s="53"/>
      <c r="Z9" s="54"/>
      <c r="AA9" s="54"/>
      <c r="AB9" s="447"/>
      <c r="AC9" s="447"/>
      <c r="AD9" s="435">
        <v>1</v>
      </c>
      <c r="AE9" s="435"/>
      <c r="AF9" s="48">
        <f t="shared" si="6"/>
        <v>-295.41509433962165</v>
      </c>
      <c r="AG9" s="425">
        <f t="shared" si="7"/>
        <v>0.89331343649706696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210</v>
      </c>
      <c r="E10" s="43"/>
      <c r="F10" s="343">
        <v>38.479999999999997</v>
      </c>
      <c r="G10" s="44">
        <v>2838</v>
      </c>
      <c r="H10" s="45">
        <f t="shared" si="0"/>
        <v>109206.23999999999</v>
      </c>
      <c r="I10" s="418"/>
      <c r="J10" s="46">
        <v>19</v>
      </c>
      <c r="K10" s="44">
        <v>2769</v>
      </c>
      <c r="L10" s="47">
        <v>145.73684210526315</v>
      </c>
      <c r="M10" s="419">
        <v>20</v>
      </c>
      <c r="N10" s="44">
        <f t="shared" si="1"/>
        <v>2504.1176470588207</v>
      </c>
      <c r="O10" s="47">
        <f t="shared" si="2"/>
        <v>125.20588235294103</v>
      </c>
      <c r="P10" s="48">
        <f t="shared" si="3"/>
        <v>1</v>
      </c>
      <c r="Q10" s="49">
        <f t="shared" si="4"/>
        <v>-20.530959752322119</v>
      </c>
      <c r="R10" s="425">
        <f t="shared" si="5"/>
        <v>0.85912306417691575</v>
      </c>
      <c r="S10" s="460"/>
      <c r="T10" s="89">
        <v>0.5708333333333333</v>
      </c>
      <c r="U10" s="89">
        <v>0.61805555555555558</v>
      </c>
      <c r="V10" s="421">
        <v>7</v>
      </c>
      <c r="W10" s="418">
        <f t="shared" si="8"/>
        <v>68.000000000000085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-264.88235294117931</v>
      </c>
      <c r="AG10" s="425">
        <f t="shared" si="7"/>
        <v>0.90434006755464813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200</v>
      </c>
      <c r="E11" s="43"/>
      <c r="F11" s="343">
        <v>37.799999999999997</v>
      </c>
      <c r="G11" s="44">
        <v>4804</v>
      </c>
      <c r="H11" s="45">
        <f t="shared" si="0"/>
        <v>181591.19999999998</v>
      </c>
      <c r="I11" s="418"/>
      <c r="J11" s="46">
        <v>20</v>
      </c>
      <c r="K11" s="44">
        <v>2769</v>
      </c>
      <c r="L11" s="47">
        <v>138.44999999999999</v>
      </c>
      <c r="M11" s="419">
        <v>21</v>
      </c>
      <c r="N11" s="44">
        <f t="shared" si="1"/>
        <v>2528.421052631581</v>
      </c>
      <c r="O11" s="47">
        <f t="shared" si="2"/>
        <v>120.40100250626577</v>
      </c>
      <c r="P11" s="48">
        <f t="shared" si="3"/>
        <v>1</v>
      </c>
      <c r="Q11" s="49">
        <f t="shared" si="4"/>
        <v>-18.04899749373422</v>
      </c>
      <c r="R11" s="425">
        <f t="shared" si="5"/>
        <v>0.86963526548404313</v>
      </c>
      <c r="S11" s="460"/>
      <c r="T11" s="89">
        <v>0.63402777777777786</v>
      </c>
      <c r="U11" s="89">
        <v>0.71319444444444446</v>
      </c>
      <c r="V11" s="421">
        <v>23</v>
      </c>
      <c r="W11" s="418">
        <f t="shared" si="8"/>
        <v>113.99999999999991</v>
      </c>
      <c r="X11" s="53">
        <v>0.62222222222222223</v>
      </c>
      <c r="Y11" s="53">
        <v>0.6333333333333333</v>
      </c>
      <c r="Z11" s="54"/>
      <c r="AA11" s="54"/>
      <c r="AB11" s="447"/>
      <c r="AC11" s="447"/>
      <c r="AD11" s="435"/>
      <c r="AE11" s="435"/>
      <c r="AF11" s="48">
        <f t="shared" si="6"/>
        <v>-240.57894736841899</v>
      </c>
      <c r="AG11" s="425">
        <f t="shared" si="7"/>
        <v>0.91311702875824519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18.714285714285715</v>
      </c>
      <c r="K17" s="70">
        <v>2631.4285714285716</v>
      </c>
      <c r="L17" s="73">
        <v>141.0577989090373</v>
      </c>
      <c r="M17" s="70">
        <f t="shared" ref="M17:O17" si="9">AVERAGE(M5:M16)</f>
        <v>19.142857142857142</v>
      </c>
      <c r="N17" s="70">
        <f t="shared" si="9"/>
        <v>2399.6301429012519</v>
      </c>
      <c r="O17" s="73">
        <f t="shared" si="9"/>
        <v>125.93063683379121</v>
      </c>
      <c r="P17" s="65">
        <f t="shared" ref="P17:P22" si="10">M17-J17</f>
        <v>0.42857142857142705</v>
      </c>
      <c r="Q17" s="74">
        <f t="shared" ref="Q17:Q22" si="11">O17-L17</f>
        <v>-15.12716207524609</v>
      </c>
      <c r="R17" s="75">
        <f>O17/L17</f>
        <v>0.89275912291102022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2</v>
      </c>
      <c r="AE17" s="79">
        <f>SUM(AE5:AE16)</f>
        <v>1</v>
      </c>
      <c r="AF17" s="65">
        <f t="shared" si="6"/>
        <v>-231.79842852731963</v>
      </c>
      <c r="AG17" s="426">
        <f t="shared" si="7"/>
        <v>0.91191156353467762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714</v>
      </c>
      <c r="H18" s="84">
        <f t="shared" ref="H18:H29" si="12">F18*G18</f>
        <v>19635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2" si="13">G18/W18*60</f>
        <v>1530.0000000000011</v>
      </c>
      <c r="O18" s="86">
        <f t="shared" ref="O18:O22" si="14">N18/M18</f>
        <v>127.5000000000001</v>
      </c>
      <c r="P18" s="54">
        <f t="shared" si="10"/>
        <v>0</v>
      </c>
      <c r="Q18" s="88">
        <f t="shared" si="11"/>
        <v>-39.166666666666558</v>
      </c>
      <c r="R18" s="428">
        <f t="shared" ref="R18:R22" si="15">O18/L18</f>
        <v>0.76500000000000068</v>
      </c>
      <c r="S18" s="468">
        <f>R30</f>
        <v>0.84992137593202366</v>
      </c>
      <c r="T18" s="89">
        <v>0.125</v>
      </c>
      <c r="U18" s="89">
        <v>0.14444444444444443</v>
      </c>
      <c r="V18" s="435">
        <v>5</v>
      </c>
      <c r="W18" s="90">
        <f>(U18-T18)*24*60</f>
        <v>27.999999999999979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-469.99999999999886</v>
      </c>
      <c r="AG18" s="92">
        <f t="shared" si="7"/>
        <v>0.76500000000000057</v>
      </c>
      <c r="AH18" s="469">
        <f>AG30</f>
        <v>0.87297858951100649</v>
      </c>
    </row>
    <row r="19" spans="1:34" ht="19.149999999999999" customHeight="1">
      <c r="A19" s="467"/>
      <c r="B19" s="432" t="s">
        <v>207</v>
      </c>
      <c r="C19" s="431"/>
      <c r="D19" s="82" t="s">
        <v>246</v>
      </c>
      <c r="E19" s="83"/>
      <c r="F19" s="343">
        <v>50.67</v>
      </c>
      <c r="G19" s="57">
        <v>3488.16</v>
      </c>
      <c r="H19" s="84">
        <f t="shared" si="12"/>
        <v>176745.06719999999</v>
      </c>
      <c r="I19" s="435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1367.905882352941</v>
      </c>
      <c r="O19" s="95">
        <f t="shared" si="14"/>
        <v>71.995046439628481</v>
      </c>
      <c r="P19" s="54">
        <f t="shared" si="10"/>
        <v>0</v>
      </c>
      <c r="Q19" s="88">
        <f t="shared" si="11"/>
        <v>-6.9523219814241486</v>
      </c>
      <c r="R19" s="428">
        <f t="shared" si="15"/>
        <v>0.91193725490196076</v>
      </c>
      <c r="S19" s="468"/>
      <c r="T19" s="89">
        <v>0.14930555555555555</v>
      </c>
      <c r="U19" s="89">
        <v>0.25555555555555554</v>
      </c>
      <c r="V19" s="435">
        <v>7</v>
      </c>
      <c r="W19" s="90">
        <f>(U19-T19)*24*60</f>
        <v>153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-132.09411764705897</v>
      </c>
      <c r="AG19" s="425">
        <f t="shared" si="7"/>
        <v>0.91193725490196065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2127</v>
      </c>
      <c r="H20" s="84">
        <f t="shared" si="12"/>
        <v>91758.78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1418</v>
      </c>
      <c r="O20" s="95">
        <f t="shared" si="14"/>
        <v>83.411764705882348</v>
      </c>
      <c r="P20" s="54">
        <f t="shared" si="10"/>
        <v>0</v>
      </c>
      <c r="Q20" s="88">
        <f t="shared" si="11"/>
        <v>-4.8235294117647101</v>
      </c>
      <c r="R20" s="428">
        <f t="shared" si="15"/>
        <v>0.94533333333333325</v>
      </c>
      <c r="S20" s="468"/>
      <c r="T20" s="89">
        <v>0.27152777777777776</v>
      </c>
      <c r="U20" s="89">
        <v>0.33402777777777776</v>
      </c>
      <c r="V20" s="435">
        <v>23</v>
      </c>
      <c r="W20" s="90">
        <f t="shared" ref="W20:W29" si="16">(U20-T20)*24*60</f>
        <v>90</v>
      </c>
      <c r="X20" s="96">
        <v>0.26041666666666669</v>
      </c>
      <c r="Y20" s="96">
        <v>0.27083333333333331</v>
      </c>
      <c r="Z20" s="54"/>
      <c r="AA20" s="54"/>
      <c r="AB20" s="447"/>
      <c r="AC20" s="447"/>
      <c r="AD20" s="435"/>
      <c r="AE20" s="435"/>
      <c r="AF20" s="91">
        <f t="shared" si="6"/>
        <v>-82</v>
      </c>
      <c r="AG20" s="92">
        <f t="shared" si="7"/>
        <v>0.94533333333333336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388</v>
      </c>
      <c r="E21" s="43"/>
      <c r="F21" s="343">
        <v>53.27</v>
      </c>
      <c r="G21" s="44">
        <v>4459.2</v>
      </c>
      <c r="H21" s="84">
        <f t="shared" si="12"/>
        <v>237541.584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1317.9901477832511</v>
      </c>
      <c r="O21" s="95">
        <f t="shared" si="14"/>
        <v>77.528832222544182</v>
      </c>
      <c r="P21" s="54">
        <f t="shared" si="10"/>
        <v>0</v>
      </c>
      <c r="Q21" s="88">
        <f t="shared" si="11"/>
        <v>-14.529991306867586</v>
      </c>
      <c r="R21" s="428">
        <f t="shared" si="15"/>
        <v>0.84216622861549584</v>
      </c>
      <c r="S21" s="468"/>
      <c r="T21" s="89">
        <v>0.34930555555555554</v>
      </c>
      <c r="U21" s="89">
        <v>0.49027777777777776</v>
      </c>
      <c r="V21" s="435">
        <v>22</v>
      </c>
      <c r="W21" s="90">
        <f t="shared" si="16"/>
        <v>203</v>
      </c>
      <c r="X21" s="96">
        <v>0.33888888888888885</v>
      </c>
      <c r="Y21" s="96">
        <v>0.34861111111111115</v>
      </c>
      <c r="Z21" s="54"/>
      <c r="AA21" s="54"/>
      <c r="AB21" s="447"/>
      <c r="AC21" s="447"/>
      <c r="AD21" s="435">
        <v>1</v>
      </c>
      <c r="AE21" s="435"/>
      <c r="AF21" s="48">
        <f t="shared" si="6"/>
        <v>-247.00985221674887</v>
      </c>
      <c r="AG21" s="425">
        <f t="shared" si="7"/>
        <v>0.84216622861549595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389</v>
      </c>
      <c r="E22" s="43"/>
      <c r="F22" s="343">
        <v>48.4</v>
      </c>
      <c r="G22" s="44">
        <v>4293</v>
      </c>
      <c r="H22" s="84">
        <f t="shared" si="12"/>
        <v>207781.19999999998</v>
      </c>
      <c r="I22" s="421"/>
      <c r="J22" s="85">
        <v>17</v>
      </c>
      <c r="K22" s="57">
        <v>2571</v>
      </c>
      <c r="L22" s="86">
        <v>151.23529411764707</v>
      </c>
      <c r="M22" s="93">
        <v>18</v>
      </c>
      <c r="N22" s="94">
        <f t="shared" si="13"/>
        <v>2341.6363636363617</v>
      </c>
      <c r="O22" s="95">
        <f t="shared" si="14"/>
        <v>130.09090909090898</v>
      </c>
      <c r="P22" s="54">
        <f t="shared" si="10"/>
        <v>1</v>
      </c>
      <c r="Q22" s="88">
        <f t="shared" si="11"/>
        <v>-21.144385026738092</v>
      </c>
      <c r="R22" s="428">
        <f t="shared" si="15"/>
        <v>0.86018881934867852</v>
      </c>
      <c r="S22" s="468"/>
      <c r="T22" s="89">
        <v>0.53055555555555556</v>
      </c>
      <c r="U22" s="89">
        <v>0.60694444444444451</v>
      </c>
      <c r="V22" s="435">
        <v>5</v>
      </c>
      <c r="W22" s="90">
        <f t="shared" si="16"/>
        <v>110.00000000000009</v>
      </c>
      <c r="X22" s="96"/>
      <c r="Y22" s="96"/>
      <c r="Z22" s="54"/>
      <c r="AA22" s="54"/>
      <c r="AB22" s="447"/>
      <c r="AC22" s="447"/>
      <c r="AD22" s="435">
        <v>2</v>
      </c>
      <c r="AE22" s="435">
        <v>1</v>
      </c>
      <c r="AF22" s="91">
        <f t="shared" si="6"/>
        <v>-229.36363636363831</v>
      </c>
      <c r="AG22" s="92">
        <f t="shared" si="7"/>
        <v>0.91078816166330678</v>
      </c>
      <c r="AH22" s="471"/>
    </row>
    <row r="23" spans="1:34" ht="19.149999999999999" customHeight="1">
      <c r="A23" s="467"/>
      <c r="B23" s="432">
        <v>0</v>
      </c>
      <c r="C23" s="97"/>
      <c r="D23" s="42"/>
      <c r="E23" s="43"/>
      <c r="F23" s="343" t="s">
        <v>109</v>
      </c>
      <c r="G23" s="44"/>
      <c r="H23" s="84">
        <f t="shared" si="12"/>
        <v>0</v>
      </c>
      <c r="I23" s="421"/>
      <c r="J23" s="85"/>
      <c r="K23" s="57"/>
      <c r="L23" s="86"/>
      <c r="M23" s="93"/>
      <c r="N23" s="94"/>
      <c r="O23" s="95"/>
      <c r="P23" s="54"/>
      <c r="Q23" s="88"/>
      <c r="R23" s="428"/>
      <c r="S23" s="468"/>
      <c r="T23" s="89"/>
      <c r="U23" s="89"/>
      <c r="V23" s="435"/>
      <c r="W23" s="90">
        <f t="shared" si="16"/>
        <v>0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0</v>
      </c>
      <c r="AG23" s="425" t="e">
        <f t="shared" si="7"/>
        <v>#DIV/0!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16.399999999999999</v>
      </c>
      <c r="K30" s="101">
        <v>1827.2</v>
      </c>
      <c r="L30" s="104">
        <v>115.42868937048505</v>
      </c>
      <c r="M30" s="101">
        <f t="shared" ref="M30:O30" si="17">AVERAGE(M18:M29)</f>
        <v>16.600000000000001</v>
      </c>
      <c r="N30" s="101">
        <f t="shared" si="17"/>
        <v>1595.106478754511</v>
      </c>
      <c r="O30" s="104">
        <f t="shared" si="17"/>
        <v>98.105310491792807</v>
      </c>
      <c r="P30" s="54">
        <f t="shared" ref="P30:P38" si="18">M30-J30</f>
        <v>0.20000000000000284</v>
      </c>
      <c r="Q30" s="88">
        <f t="shared" ref="Q30:Q38" si="19">O30-L30</f>
        <v>-17.323378878692239</v>
      </c>
      <c r="R30" s="105">
        <f t="shared" ref="R30:R38" si="20">O30/L30</f>
        <v>0.84992137593202366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3</v>
      </c>
      <c r="AE30" s="107">
        <f>SUM(AE18:AE29)</f>
        <v>1</v>
      </c>
      <c r="AF30" s="108">
        <f t="shared" si="6"/>
        <v>-232.093521245489</v>
      </c>
      <c r="AG30" s="109">
        <f t="shared" ref="AG30" si="21">N30/K30</f>
        <v>0.87297858951100649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2050.5</v>
      </c>
      <c r="H31" s="112">
        <f t="shared" ref="H31:H40" si="22">F31*G31</f>
        <v>54338.25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8" si="23">G31/W31*60</f>
        <v>1482.2891566265055</v>
      </c>
      <c r="O31" s="115">
        <f t="shared" ref="O31:O38" si="24">N31/M31</f>
        <v>123.52409638554212</v>
      </c>
      <c r="P31" s="116">
        <f t="shared" si="18"/>
        <v>0</v>
      </c>
      <c r="Q31" s="117">
        <f t="shared" si="19"/>
        <v>-43.142570281124534</v>
      </c>
      <c r="R31" s="429">
        <f t="shared" si="20"/>
        <v>0.74114457831325276</v>
      </c>
      <c r="S31" s="477">
        <f>R43</f>
        <v>0.83115608539571006</v>
      </c>
      <c r="T31" s="118">
        <v>0.125</v>
      </c>
      <c r="U31" s="118">
        <v>0.18263888888888891</v>
      </c>
      <c r="V31" s="142">
        <v>5</v>
      </c>
      <c r="W31" s="119">
        <f t="shared" ref="W31:W42" si="25">(U31-T31)*24*60</f>
        <v>83.000000000000028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-517.71084337349453</v>
      </c>
      <c r="AG31" s="120">
        <f t="shared" si="7"/>
        <v>0.74114457831325276</v>
      </c>
      <c r="AH31" s="473">
        <f>AG43</f>
        <v>0.84385525250883919</v>
      </c>
    </row>
    <row r="32" spans="1:34" ht="19.149999999999999" customHeight="1">
      <c r="A32" s="476"/>
      <c r="B32" s="121" t="s">
        <v>193</v>
      </c>
      <c r="C32" s="122"/>
      <c r="D32" s="42" t="s">
        <v>195</v>
      </c>
      <c r="E32" s="43"/>
      <c r="F32" s="343">
        <v>46.93</v>
      </c>
      <c r="G32" s="134">
        <v>2084</v>
      </c>
      <c r="H32" s="84">
        <f t="shared" si="22"/>
        <v>97802.12</v>
      </c>
      <c r="I32" s="418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2049.8360655737711</v>
      </c>
      <c r="O32" s="47">
        <f t="shared" si="24"/>
        <v>97.611241217798622</v>
      </c>
      <c r="P32" s="116">
        <f t="shared" si="18"/>
        <v>0</v>
      </c>
      <c r="Q32" s="49">
        <f t="shared" si="19"/>
        <v>-16.67447306791567</v>
      </c>
      <c r="R32" s="425">
        <f t="shared" si="20"/>
        <v>0.85409836065573785</v>
      </c>
      <c r="S32" s="468"/>
      <c r="T32" s="89">
        <v>0.18750000000000003</v>
      </c>
      <c r="U32" s="89">
        <v>0.22986111111111113</v>
      </c>
      <c r="V32" s="142">
        <v>7</v>
      </c>
      <c r="W32" s="90">
        <f t="shared" si="25"/>
        <v>60.999999999999986</v>
      </c>
      <c r="X32" s="123"/>
      <c r="Y32" s="123"/>
      <c r="Z32" s="124"/>
      <c r="AA32" s="124"/>
      <c r="AB32" s="447"/>
      <c r="AC32" s="447"/>
      <c r="AD32" s="435"/>
      <c r="AE32" s="435">
        <v>1</v>
      </c>
      <c r="AF32" s="48">
        <f t="shared" si="6"/>
        <v>-350.16393442622893</v>
      </c>
      <c r="AG32" s="425">
        <f t="shared" si="7"/>
        <v>0.85409836065573796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209</v>
      </c>
      <c r="E33" s="83"/>
      <c r="F33" s="343">
        <v>49.91</v>
      </c>
      <c r="G33" s="134">
        <v>2779</v>
      </c>
      <c r="H33" s="84">
        <f t="shared" si="22"/>
        <v>138699.88999999998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1355.6097560975606</v>
      </c>
      <c r="O33" s="47">
        <f t="shared" si="24"/>
        <v>79.741750358680036</v>
      </c>
      <c r="P33" s="116">
        <f t="shared" si="18"/>
        <v>0</v>
      </c>
      <c r="Q33" s="49">
        <f t="shared" si="19"/>
        <v>-12.317073170731732</v>
      </c>
      <c r="R33" s="425">
        <f t="shared" si="20"/>
        <v>0.86620431699524636</v>
      </c>
      <c r="S33" s="468"/>
      <c r="T33" s="89">
        <v>0.24583333333333335</v>
      </c>
      <c r="U33" s="89">
        <v>0.33125000000000004</v>
      </c>
      <c r="V33" s="142">
        <v>23</v>
      </c>
      <c r="W33" s="90">
        <f t="shared" si="25"/>
        <v>123.00000000000004</v>
      </c>
      <c r="X33" s="123">
        <v>0.23472222222222219</v>
      </c>
      <c r="Y33" s="123">
        <v>0.24444444444444446</v>
      </c>
      <c r="Z33" s="124"/>
      <c r="AA33" s="124"/>
      <c r="AB33" s="447"/>
      <c r="AC33" s="447"/>
      <c r="AD33" s="435"/>
      <c r="AE33" s="435"/>
      <c r="AF33" s="48">
        <f t="shared" si="6"/>
        <v>-209.39024390243935</v>
      </c>
      <c r="AG33" s="125">
        <f t="shared" si="7"/>
        <v>0.86620431699524647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208</v>
      </c>
      <c r="E34" s="83"/>
      <c r="F34" s="343">
        <v>44.3</v>
      </c>
      <c r="G34" s="137">
        <v>1983</v>
      </c>
      <c r="H34" s="84">
        <f t="shared" si="22"/>
        <v>87846.9</v>
      </c>
      <c r="I34" s="43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1352.0454545454545</v>
      </c>
      <c r="O34" s="47">
        <f t="shared" si="24"/>
        <v>75.11363636363636</v>
      </c>
      <c r="P34" s="116">
        <f t="shared" si="18"/>
        <v>0</v>
      </c>
      <c r="Q34" s="49">
        <f t="shared" si="19"/>
        <v>-11.830808080808083</v>
      </c>
      <c r="R34" s="425">
        <f t="shared" si="20"/>
        <v>0.86392680801626487</v>
      </c>
      <c r="S34" s="468"/>
      <c r="T34" s="89">
        <v>0.33611111111111114</v>
      </c>
      <c r="U34" s="89">
        <v>0.39722222222222225</v>
      </c>
      <c r="V34" s="137">
        <v>7</v>
      </c>
      <c r="W34" s="90">
        <f t="shared" si="25"/>
        <v>88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-212.9545454545455</v>
      </c>
      <c r="AG34" s="125">
        <f t="shared" si="7"/>
        <v>0.86392680801626487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2683.85</v>
      </c>
      <c r="H35" s="84">
        <f t="shared" si="22"/>
        <v>133950.95349999997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1341.9250000000004</v>
      </c>
      <c r="O35" s="47">
        <f t="shared" si="24"/>
        <v>78.936764705882382</v>
      </c>
      <c r="P35" s="116">
        <f t="shared" si="18"/>
        <v>0</v>
      </c>
      <c r="Q35" s="49">
        <f t="shared" si="19"/>
        <v>-13.122058823529386</v>
      </c>
      <c r="R35" s="425">
        <f t="shared" si="20"/>
        <v>0.85746006389776386</v>
      </c>
      <c r="S35" s="468"/>
      <c r="T35" s="89">
        <v>0.41250000000000003</v>
      </c>
      <c r="U35" s="89">
        <v>0.49583333333333335</v>
      </c>
      <c r="V35" s="134">
        <v>22</v>
      </c>
      <c r="W35" s="90">
        <f t="shared" si="25"/>
        <v>119.99999999999997</v>
      </c>
      <c r="X35" s="123">
        <v>0.40138888888888885</v>
      </c>
      <c r="Y35" s="123">
        <v>0.41111111111111115</v>
      </c>
      <c r="Z35" s="124"/>
      <c r="AA35" s="124"/>
      <c r="AB35" s="447"/>
      <c r="AC35" s="447"/>
      <c r="AD35" s="435"/>
      <c r="AE35" s="435"/>
      <c r="AF35" s="116">
        <f t="shared" si="6"/>
        <v>-223.07499999999959</v>
      </c>
      <c r="AG35" s="120">
        <f t="shared" si="7"/>
        <v>0.85746006389776386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205</v>
      </c>
      <c r="E36" s="83"/>
      <c r="F36" s="343">
        <v>36.729999999999997</v>
      </c>
      <c r="G36" s="134">
        <v>1602</v>
      </c>
      <c r="H36" s="84">
        <f t="shared" si="22"/>
        <v>58841.459999999992</v>
      </c>
      <c r="I36" s="435"/>
      <c r="J36" s="113">
        <v>18</v>
      </c>
      <c r="K36" s="94">
        <v>2400</v>
      </c>
      <c r="L36" s="95">
        <v>133.33333333333334</v>
      </c>
      <c r="M36" s="149">
        <v>19</v>
      </c>
      <c r="N36" s="44">
        <f t="shared" si="23"/>
        <v>2045.1063829787238</v>
      </c>
      <c r="O36" s="47">
        <f t="shared" si="24"/>
        <v>107.63717805151178</v>
      </c>
      <c r="P36" s="116">
        <f t="shared" si="18"/>
        <v>1</v>
      </c>
      <c r="Q36" s="49">
        <f t="shared" si="19"/>
        <v>-25.696155281821561</v>
      </c>
      <c r="R36" s="425">
        <f t="shared" si="20"/>
        <v>0.80727883538633827</v>
      </c>
      <c r="S36" s="468"/>
      <c r="T36" s="89">
        <v>0.53611111111111109</v>
      </c>
      <c r="U36" s="89">
        <v>0.56874999999999998</v>
      </c>
      <c r="V36" s="134">
        <v>5</v>
      </c>
      <c r="W36" s="90">
        <f t="shared" si="25"/>
        <v>46.999999999999993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-354.89361702127621</v>
      </c>
      <c r="AG36" s="425">
        <f t="shared" si="7"/>
        <v>0.85212765957446823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218</v>
      </c>
      <c r="E37" s="83"/>
      <c r="F37" s="343">
        <v>46.93</v>
      </c>
      <c r="G37" s="134">
        <v>930</v>
      </c>
      <c r="H37" s="84">
        <f t="shared" si="22"/>
        <v>43644.9</v>
      </c>
      <c r="I37" s="43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2066.666666666662</v>
      </c>
      <c r="O37" s="47">
        <f t="shared" si="24"/>
        <v>108.77192982456116</v>
      </c>
      <c r="P37" s="116">
        <f t="shared" si="18"/>
        <v>0</v>
      </c>
      <c r="Q37" s="49">
        <f t="shared" si="19"/>
        <v>-17.54385964912305</v>
      </c>
      <c r="R37" s="425">
        <f t="shared" si="20"/>
        <v>0.86111111111110916</v>
      </c>
      <c r="S37" s="468"/>
      <c r="T37" s="89">
        <v>0.57291666666666663</v>
      </c>
      <c r="U37" s="89">
        <v>0.59166666666666667</v>
      </c>
      <c r="V37" s="134">
        <v>6</v>
      </c>
      <c r="W37" s="90">
        <f t="shared" si="25"/>
        <v>27.000000000000064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-333.33333333333803</v>
      </c>
      <c r="AG37" s="125">
        <f t="shared" si="7"/>
        <v>0.86111111111110916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219</v>
      </c>
      <c r="E38" s="83"/>
      <c r="F38" s="343">
        <v>43.96</v>
      </c>
      <c r="G38" s="134">
        <v>1200</v>
      </c>
      <c r="H38" s="84">
        <f t="shared" si="22"/>
        <v>52752</v>
      </c>
      <c r="I38" s="435"/>
      <c r="J38" s="113">
        <v>19</v>
      </c>
      <c r="K38" s="94">
        <v>2400</v>
      </c>
      <c r="L38" s="95">
        <v>126.31578947368421</v>
      </c>
      <c r="M38" s="149">
        <v>19</v>
      </c>
      <c r="N38" s="44">
        <f t="shared" si="23"/>
        <v>2057.1428571428551</v>
      </c>
      <c r="O38" s="47">
        <f t="shared" si="24"/>
        <v>108.27067669172921</v>
      </c>
      <c r="P38" s="116">
        <f t="shared" si="18"/>
        <v>0</v>
      </c>
      <c r="Q38" s="49">
        <f t="shared" si="19"/>
        <v>-18.045112781954998</v>
      </c>
      <c r="R38" s="425">
        <f t="shared" si="20"/>
        <v>0.85714285714285621</v>
      </c>
      <c r="S38" s="468"/>
      <c r="T38" s="151">
        <v>0.59652777777777777</v>
      </c>
      <c r="U38" s="151">
        <v>0.62083333333333335</v>
      </c>
      <c r="V38" s="134">
        <v>7</v>
      </c>
      <c r="W38" s="90">
        <f t="shared" si="25"/>
        <v>35.000000000000036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-342.85714285714494</v>
      </c>
      <c r="AG38" s="125">
        <f t="shared" si="7"/>
        <v>0.85714285714285632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17.625</v>
      </c>
      <c r="K43" s="101">
        <v>2036.875</v>
      </c>
      <c r="L43" s="104">
        <v>117.24742309204383</v>
      </c>
      <c r="M43" s="101">
        <f t="shared" ref="M43:O43" si="26">AVERAGE(M31:M42)</f>
        <v>17.75</v>
      </c>
      <c r="N43" s="101">
        <f t="shared" si="26"/>
        <v>1718.8276674539418</v>
      </c>
      <c r="O43" s="104">
        <f t="shared" si="26"/>
        <v>97.450909199917731</v>
      </c>
      <c r="P43" s="54">
        <f>M43-J43</f>
        <v>0.125</v>
      </c>
      <c r="Q43" s="88">
        <f>N43-K43</f>
        <v>-318.04733254605821</v>
      </c>
      <c r="R43" s="105">
        <f t="shared" ref="R43:R51" si="27">O43/L43</f>
        <v>0.83115608539571006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-318.04733254605821</v>
      </c>
      <c r="AG43" s="426">
        <f t="shared" si="7"/>
        <v>0.84385525250883919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1809</v>
      </c>
      <c r="H44" s="45">
        <f>F44*G44</f>
        <v>44736.57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2047.9245283018861</v>
      </c>
      <c r="O44" s="138">
        <f t="shared" ref="O44:O51" si="30">N44/M44</f>
        <v>409.58490566037722</v>
      </c>
      <c r="P44" s="51">
        <f t="shared" ref="P44:P51" si="31">M44-J44</f>
        <v>1</v>
      </c>
      <c r="Q44" s="139">
        <f t="shared" ref="Q44:Q51" si="32">O44-L44</f>
        <v>-90.415094339622783</v>
      </c>
      <c r="R44" s="140">
        <f t="shared" si="27"/>
        <v>0.81916981132075439</v>
      </c>
      <c r="S44" s="459">
        <f>R56</f>
        <v>0.8909639698999855</v>
      </c>
      <c r="T44" s="118">
        <v>0.125</v>
      </c>
      <c r="U44" s="118">
        <v>0.16180555555555556</v>
      </c>
      <c r="V44" s="142">
        <v>5</v>
      </c>
      <c r="W44" s="143">
        <f t="shared" ref="W44:W56" si="33">(U44-T44)*24*60</f>
        <v>53.000000000000014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47.924528301886085</v>
      </c>
      <c r="AG44" s="430">
        <f t="shared" si="7"/>
        <v>1.0239622641509429</v>
      </c>
      <c r="AH44" s="482">
        <f>AG56</f>
        <v>0.96267456021731745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1678</v>
      </c>
      <c r="H45" s="45">
        <f>F45*G45</f>
        <v>41496.94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2097.5000000000005</v>
      </c>
      <c r="O45" s="138">
        <f t="shared" si="30"/>
        <v>419.50000000000011</v>
      </c>
      <c r="P45" s="51">
        <f t="shared" si="31"/>
        <v>1</v>
      </c>
      <c r="Q45" s="139">
        <f t="shared" si="32"/>
        <v>-80.499999999999886</v>
      </c>
      <c r="R45" s="140">
        <f t="shared" si="27"/>
        <v>0.83900000000000019</v>
      </c>
      <c r="S45" s="459"/>
      <c r="T45" s="89">
        <v>0.16527777777777777</v>
      </c>
      <c r="U45" s="89">
        <v>0.1986111111111111</v>
      </c>
      <c r="V45" s="142">
        <v>5</v>
      </c>
      <c r="W45" s="143">
        <f t="shared" si="33"/>
        <v>47.999999999999986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97.500000000000455</v>
      </c>
      <c r="AG45" s="430">
        <f t="shared" si="7"/>
        <v>1.0487500000000003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766</v>
      </c>
      <c r="H46" s="45">
        <f t="shared" ref="H46:H51" si="34">F46*G46</f>
        <v>19349.16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2089.090909090909</v>
      </c>
      <c r="O46" s="138">
        <f t="shared" si="30"/>
        <v>298.44155844155841</v>
      </c>
      <c r="P46" s="51">
        <f t="shared" si="31"/>
        <v>0</v>
      </c>
      <c r="Q46" s="139">
        <f t="shared" si="32"/>
        <v>-15.844155844155864</v>
      </c>
      <c r="R46" s="140">
        <f t="shared" si="27"/>
        <v>0.9495867768595041</v>
      </c>
      <c r="S46" s="459"/>
      <c r="T46" s="89">
        <v>0.20208333333333331</v>
      </c>
      <c r="U46" s="89">
        <v>0.21736111111111109</v>
      </c>
      <c r="V46" s="142">
        <v>5</v>
      </c>
      <c r="W46" s="143">
        <f t="shared" si="33"/>
        <v>22</v>
      </c>
      <c r="X46" s="123"/>
      <c r="Y46" s="123"/>
      <c r="Z46" s="124"/>
      <c r="AA46" s="124"/>
      <c r="AB46" s="447"/>
      <c r="AC46" s="447"/>
      <c r="AD46" s="435"/>
      <c r="AE46" s="435">
        <v>1</v>
      </c>
      <c r="AF46" s="144">
        <f t="shared" si="28"/>
        <v>-110.90909090909099</v>
      </c>
      <c r="AG46" s="430">
        <f t="shared" si="7"/>
        <v>0.9495867768595041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1928</v>
      </c>
      <c r="H47" s="45">
        <f t="shared" si="34"/>
        <v>60597.04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1428.1481481481483</v>
      </c>
      <c r="O47" s="138">
        <f t="shared" si="30"/>
        <v>204.02116402116403</v>
      </c>
      <c r="P47" s="51">
        <f t="shared" si="31"/>
        <v>0</v>
      </c>
      <c r="Q47" s="139">
        <f t="shared" si="32"/>
        <v>-10.264550264550252</v>
      </c>
      <c r="R47" s="140">
        <f t="shared" si="27"/>
        <v>0.95209876543209881</v>
      </c>
      <c r="S47" s="459"/>
      <c r="T47" s="89">
        <v>0.23472222222222219</v>
      </c>
      <c r="U47" s="89">
        <v>0.29097222222222219</v>
      </c>
      <c r="V47" s="137">
        <v>25</v>
      </c>
      <c r="W47" s="143">
        <f t="shared" si="33"/>
        <v>80.999999999999986</v>
      </c>
      <c r="X47" s="123">
        <v>0.22222222222222221</v>
      </c>
      <c r="Y47" s="123">
        <v>0.23333333333333331</v>
      </c>
      <c r="Z47" s="124"/>
      <c r="AA47" s="124"/>
      <c r="AB47" s="447"/>
      <c r="AC47" s="447"/>
      <c r="AD47" s="435"/>
      <c r="AE47" s="435"/>
      <c r="AF47" s="144">
        <f t="shared" si="28"/>
        <v>-71.851851851851734</v>
      </c>
      <c r="AG47" s="430">
        <f t="shared" si="7"/>
        <v>0.95209876543209881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1690</v>
      </c>
      <c r="H48" s="45">
        <f t="shared" si="34"/>
        <v>20043.399999999998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1428.1690140845074</v>
      </c>
      <c r="O48" s="138">
        <f t="shared" si="30"/>
        <v>238.02816901408457</v>
      </c>
      <c r="P48" s="51">
        <f t="shared" si="31"/>
        <v>0</v>
      </c>
      <c r="Q48" s="139">
        <f t="shared" si="32"/>
        <v>-34.638497652582117</v>
      </c>
      <c r="R48" s="140">
        <f t="shared" si="27"/>
        <v>0.87296394503942987</v>
      </c>
      <c r="S48" s="459"/>
      <c r="T48" s="89">
        <v>0.30138888888888887</v>
      </c>
      <c r="U48" s="89">
        <v>0.35069444444444442</v>
      </c>
      <c r="V48" s="134">
        <v>15</v>
      </c>
      <c r="W48" s="143">
        <f t="shared" si="33"/>
        <v>70.999999999999986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-207.83098591549265</v>
      </c>
      <c r="AG48" s="430">
        <f t="shared" si="7"/>
        <v>0.87296394503942987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1368</v>
      </c>
      <c r="H49" s="45">
        <f t="shared" si="34"/>
        <v>38946.959999999999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1391.1864406779655</v>
      </c>
      <c r="O49" s="138">
        <f t="shared" si="30"/>
        <v>198.74092009685222</v>
      </c>
      <c r="P49" s="51">
        <f t="shared" si="31"/>
        <v>0</v>
      </c>
      <c r="Q49" s="139">
        <f t="shared" si="32"/>
        <v>-15.544794188862056</v>
      </c>
      <c r="R49" s="140">
        <f t="shared" si="27"/>
        <v>0.92745762711864377</v>
      </c>
      <c r="S49" s="459"/>
      <c r="T49" s="89">
        <v>0.3611111111111111</v>
      </c>
      <c r="U49" s="89">
        <v>0.40208333333333335</v>
      </c>
      <c r="V49" s="134">
        <v>15</v>
      </c>
      <c r="W49" s="143">
        <f t="shared" si="33"/>
        <v>59.000000000000028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28"/>
        <v>-108.81355932203451</v>
      </c>
      <c r="AG49" s="430">
        <f t="shared" si="7"/>
        <v>0.92745762711864366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3402.52</v>
      </c>
      <c r="H50" s="45">
        <f t="shared" si="34"/>
        <v>34331.426800000001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1417.716666666666</v>
      </c>
      <c r="O50" s="138">
        <f t="shared" si="30"/>
        <v>236.28611111111101</v>
      </c>
      <c r="P50" s="51">
        <f t="shared" si="31"/>
        <v>0</v>
      </c>
      <c r="Q50" s="139">
        <f t="shared" si="32"/>
        <v>-13.713888888888988</v>
      </c>
      <c r="R50" s="140">
        <f t="shared" si="27"/>
        <v>0.94514444444444401</v>
      </c>
      <c r="S50" s="459"/>
      <c r="T50" s="89">
        <v>0.42291666666666666</v>
      </c>
      <c r="U50" s="89">
        <v>0.5229166666666667</v>
      </c>
      <c r="V50" s="134">
        <v>30</v>
      </c>
      <c r="W50" s="143">
        <f t="shared" si="33"/>
        <v>144.00000000000006</v>
      </c>
      <c r="X50" s="152">
        <v>0.40625</v>
      </c>
      <c r="Y50" s="152">
        <v>0.42222222222222222</v>
      </c>
      <c r="Z50" s="153"/>
      <c r="AA50" s="153"/>
      <c r="AB50" s="447"/>
      <c r="AC50" s="447"/>
      <c r="AD50" s="435">
        <v>1</v>
      </c>
      <c r="AE50" s="435"/>
      <c r="AF50" s="144">
        <f t="shared" si="28"/>
        <v>-82.283333333333985</v>
      </c>
      <c r="AG50" s="430">
        <f t="shared" si="7"/>
        <v>0.94514444444444401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4330.4800000000005</v>
      </c>
      <c r="H51" s="45">
        <f t="shared" si="34"/>
        <v>43694.543200000007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1419.8295081967215</v>
      </c>
      <c r="O51" s="138">
        <f t="shared" si="30"/>
        <v>236.63825136612024</v>
      </c>
      <c r="P51" s="51">
        <f t="shared" si="31"/>
        <v>0</v>
      </c>
      <c r="Q51" s="139">
        <f t="shared" si="32"/>
        <v>-13.361748633879756</v>
      </c>
      <c r="R51" s="140">
        <f t="shared" si="27"/>
        <v>0.94655300546448096</v>
      </c>
      <c r="S51" s="459"/>
      <c r="T51" s="151">
        <v>0.54375000000000007</v>
      </c>
      <c r="U51" s="151">
        <v>0.67083333333333339</v>
      </c>
      <c r="V51" s="134">
        <v>30</v>
      </c>
      <c r="W51" s="143">
        <f t="shared" si="33"/>
        <v>183</v>
      </c>
      <c r="X51" s="152">
        <v>0.52777777777777779</v>
      </c>
      <c r="Y51" s="152">
        <v>0.54305555555555551</v>
      </c>
      <c r="Z51" s="153"/>
      <c r="AA51" s="153"/>
      <c r="AB51" s="447"/>
      <c r="AC51" s="447"/>
      <c r="AD51" s="435"/>
      <c r="AE51" s="435"/>
      <c r="AF51" s="144">
        <f t="shared" si="28"/>
        <v>-80.170491803278537</v>
      </c>
      <c r="AG51" s="430">
        <f t="shared" si="7"/>
        <v>0.94655300546448096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1664.9456518958505</v>
      </c>
      <c r="O56" s="104">
        <f t="shared" si="35"/>
        <v>280.15513496390849</v>
      </c>
      <c r="P56" s="158">
        <f>M56-J56</f>
        <v>0.25</v>
      </c>
      <c r="Q56" s="117">
        <f>N56-K56</f>
        <v>-64.55434810414954</v>
      </c>
      <c r="R56" s="159">
        <f t="shared" ref="R56:R61" si="36">O56/L56</f>
        <v>0.8909639698999855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1</v>
      </c>
      <c r="AF56" s="162">
        <f>N56-K56</f>
        <v>-64.55434810414954</v>
      </c>
      <c r="AG56" s="428">
        <f>N56/K56</f>
        <v>0.96267456021731745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1414</v>
      </c>
      <c r="H57" s="84">
        <f t="shared" ref="H57:H66" si="37">F57*G57</f>
        <v>39959.64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1462.7586206896553</v>
      </c>
      <c r="O57" s="86">
        <f t="shared" ref="O57:O61" si="39">N57/M57</f>
        <v>208.96551724137933</v>
      </c>
      <c r="P57" s="165">
        <f t="shared" ref="P57:P61" si="40">M57-J57</f>
        <v>0</v>
      </c>
      <c r="Q57" s="49">
        <f t="shared" ref="Q57:Q61" si="41">O57-L57</f>
        <v>-5.3201970443349467</v>
      </c>
      <c r="R57" s="425">
        <f t="shared" si="36"/>
        <v>0.9751724137931036</v>
      </c>
      <c r="S57" s="459">
        <f>R69</f>
        <v>0.96924172044027113</v>
      </c>
      <c r="T57" s="50">
        <v>0.125</v>
      </c>
      <c r="U57" s="50">
        <v>0.16527777777777777</v>
      </c>
      <c r="V57" s="421">
        <v>5</v>
      </c>
      <c r="W57" s="418">
        <f>(U57-T57)*24*60</f>
        <v>57.999999999999993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-37.241379310344655</v>
      </c>
      <c r="AG57" s="429">
        <f t="shared" si="7"/>
        <v>0.9751724137931036</v>
      </c>
      <c r="AH57" s="473">
        <f>AG69</f>
        <v>0.96962758465459375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4083</v>
      </c>
      <c r="H58" s="45">
        <f t="shared" si="37"/>
        <v>113834.04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1441.0588235294122</v>
      </c>
      <c r="O58" s="47">
        <f t="shared" si="39"/>
        <v>205.86554621848745</v>
      </c>
      <c r="P58" s="165">
        <f t="shared" si="40"/>
        <v>0</v>
      </c>
      <c r="Q58" s="49">
        <f t="shared" si="41"/>
        <v>-8.4201680672268253</v>
      </c>
      <c r="R58" s="425">
        <f t="shared" si="36"/>
        <v>0.96070588235294152</v>
      </c>
      <c r="S58" s="459"/>
      <c r="T58" s="50">
        <v>0.17916666666666667</v>
      </c>
      <c r="U58" s="50">
        <v>0.29722222222222222</v>
      </c>
      <c r="V58" s="421">
        <v>20</v>
      </c>
      <c r="W58" s="418">
        <f>(U58-T58)*24*60</f>
        <v>169.99999999999997</v>
      </c>
      <c r="X58" s="53">
        <v>0.16944444444444443</v>
      </c>
      <c r="Y58" s="53">
        <v>0.17777777777777778</v>
      </c>
      <c r="Z58" s="54"/>
      <c r="AA58" s="54"/>
      <c r="AB58" s="483"/>
      <c r="AC58" s="484"/>
      <c r="AD58" s="435"/>
      <c r="AE58" s="435"/>
      <c r="AF58" s="48">
        <f t="shared" si="6"/>
        <v>-58.941176470587834</v>
      </c>
      <c r="AG58" s="425">
        <f t="shared" si="7"/>
        <v>0.96070588235294141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3498</v>
      </c>
      <c r="H59" s="45">
        <f t="shared" si="37"/>
        <v>97944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1478.0281690140848</v>
      </c>
      <c r="O59" s="47">
        <f t="shared" si="39"/>
        <v>211.14688128772642</v>
      </c>
      <c r="P59" s="165">
        <f t="shared" si="40"/>
        <v>0</v>
      </c>
      <c r="Q59" s="49">
        <f t="shared" si="41"/>
        <v>-3.138832997987862</v>
      </c>
      <c r="R59" s="425">
        <f t="shared" si="36"/>
        <v>0.9853521126760566</v>
      </c>
      <c r="S59" s="459"/>
      <c r="T59" s="50">
        <v>0.31458333333333333</v>
      </c>
      <c r="U59" s="50">
        <v>0.41319444444444442</v>
      </c>
      <c r="V59" s="142">
        <v>25</v>
      </c>
      <c r="W59" s="418">
        <f t="shared" ref="W59:W69" si="42">(U59-T59)*24*60</f>
        <v>141.99999999999997</v>
      </c>
      <c r="X59" s="53">
        <v>0.30138888888888887</v>
      </c>
      <c r="Y59" s="53">
        <v>0.31388888888888888</v>
      </c>
      <c r="Z59" s="54"/>
      <c r="AA59" s="54"/>
      <c r="AB59" s="447"/>
      <c r="AC59" s="447"/>
      <c r="AD59" s="435"/>
      <c r="AE59" s="435"/>
      <c r="AF59" s="48">
        <f t="shared" si="6"/>
        <v>-21.971830985915176</v>
      </c>
      <c r="AG59" s="425">
        <f t="shared" si="7"/>
        <v>0.9853521126760566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3557.1800000000003</v>
      </c>
      <c r="H60" s="45">
        <f t="shared" si="37"/>
        <v>35891.946200000006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1442.1</v>
      </c>
      <c r="O60" s="47">
        <f t="shared" si="39"/>
        <v>240.35</v>
      </c>
      <c r="P60" s="165">
        <f t="shared" si="40"/>
        <v>0</v>
      </c>
      <c r="Q60" s="49">
        <f t="shared" si="41"/>
        <v>-9.6500000000000057</v>
      </c>
      <c r="R60" s="425">
        <f t="shared" si="36"/>
        <v>0.96140000000000003</v>
      </c>
      <c r="S60" s="459"/>
      <c r="T60" s="50">
        <v>0.43402777777777773</v>
      </c>
      <c r="U60" s="50">
        <v>0.53680555555555554</v>
      </c>
      <c r="V60" s="142">
        <v>30</v>
      </c>
      <c r="W60" s="418">
        <f t="shared" si="42"/>
        <v>148.00000000000003</v>
      </c>
      <c r="X60" s="53">
        <v>0.41805555555555557</v>
      </c>
      <c r="Y60" s="53">
        <v>0.43333333333333335</v>
      </c>
      <c r="Z60" s="54"/>
      <c r="AA60" s="54"/>
      <c r="AB60" s="447"/>
      <c r="AC60" s="447"/>
      <c r="AD60" s="435"/>
      <c r="AE60" s="435"/>
      <c r="AF60" s="48">
        <f t="shared" si="6"/>
        <v>-57.900000000000091</v>
      </c>
      <c r="AG60" s="429">
        <f t="shared" si="7"/>
        <v>0.96139999999999992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4175.8200000000006</v>
      </c>
      <c r="H61" s="45">
        <f t="shared" si="37"/>
        <v>42134.023800000003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1448.2612716763006</v>
      </c>
      <c r="O61" s="47">
        <f t="shared" si="39"/>
        <v>241.37687861271675</v>
      </c>
      <c r="P61" s="165">
        <f t="shared" si="40"/>
        <v>0</v>
      </c>
      <c r="Q61" s="49">
        <f t="shared" si="41"/>
        <v>-8.6231213872832484</v>
      </c>
      <c r="R61" s="425">
        <f t="shared" si="36"/>
        <v>0.96550751445086702</v>
      </c>
      <c r="S61" s="459"/>
      <c r="T61" s="50">
        <v>0.55763888888888891</v>
      </c>
      <c r="U61" s="50">
        <v>0.67777777777777781</v>
      </c>
      <c r="V61" s="142">
        <v>30</v>
      </c>
      <c r="W61" s="418">
        <f t="shared" si="42"/>
        <v>173.00000000000003</v>
      </c>
      <c r="X61" s="53">
        <v>0.54166666666666663</v>
      </c>
      <c r="Y61" s="53">
        <v>0.55694444444444446</v>
      </c>
      <c r="Z61" s="54"/>
      <c r="AA61" s="54"/>
      <c r="AB61" s="447"/>
      <c r="AC61" s="447"/>
      <c r="AD61" s="435">
        <v>1</v>
      </c>
      <c r="AE61" s="435"/>
      <c r="AF61" s="48">
        <f t="shared" si="6"/>
        <v>-51.738728323699434</v>
      </c>
      <c r="AG61" s="425">
        <f t="shared" si="7"/>
        <v>0.96550751445086702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1454.4413769818907</v>
      </c>
      <c r="O69" s="73">
        <f t="shared" si="43"/>
        <v>221.54096467206199</v>
      </c>
      <c r="P69" s="48">
        <f>M69-J69</f>
        <v>0</v>
      </c>
      <c r="Q69" s="49">
        <f>N69-K69</f>
        <v>-45.558623018109301</v>
      </c>
      <c r="R69" s="172">
        <f t="shared" ref="R69:R74" si="44">O69/L69</f>
        <v>0.96924172044027113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1</v>
      </c>
      <c r="AE69" s="107">
        <f>SUM(AE57:AE68)</f>
        <v>0</v>
      </c>
      <c r="AF69" s="48">
        <f t="shared" si="6"/>
        <v>-45.558623018109301</v>
      </c>
      <c r="AG69" s="425">
        <f t="shared" si="7"/>
        <v>0.96962758465459375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3092.75</v>
      </c>
      <c r="H70" s="45">
        <f>F70*G70</f>
        <v>167286.8475</v>
      </c>
      <c r="I70" s="421"/>
      <c r="J70" s="46">
        <v>16</v>
      </c>
      <c r="K70" s="44">
        <v>1500</v>
      </c>
      <c r="L70" s="47">
        <v>93.75</v>
      </c>
      <c r="M70" s="419">
        <v>16</v>
      </c>
      <c r="N70" s="44">
        <f t="shared" ref="N70:N74" si="45">G70/W70*60</f>
        <v>1405.7954545454545</v>
      </c>
      <c r="O70" s="47">
        <f t="shared" ref="O70:O74" si="46">N70/M70</f>
        <v>87.862215909090907</v>
      </c>
      <c r="P70" s="48">
        <f t="shared" ref="P70:P74" si="47">M70-J70</f>
        <v>0</v>
      </c>
      <c r="Q70" s="49">
        <f t="shared" ref="Q70:Q74" si="48">O70-L70</f>
        <v>-5.8877840909090935</v>
      </c>
      <c r="R70" s="425">
        <f t="shared" si="44"/>
        <v>0.93719696969696964</v>
      </c>
      <c r="S70" s="459">
        <f>R82</f>
        <v>0.90850283677701771</v>
      </c>
      <c r="T70" s="50">
        <v>0.25</v>
      </c>
      <c r="U70" s="50">
        <v>0.34166666666666667</v>
      </c>
      <c r="V70" s="421">
        <v>5</v>
      </c>
      <c r="W70" s="418">
        <f>(U70-T70)*24*60</f>
        <v>132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-94.204545454545496</v>
      </c>
      <c r="AG70" s="425">
        <f t="shared" si="7"/>
        <v>0.93719696969696964</v>
      </c>
      <c r="AH70" s="459">
        <f>AG82</f>
        <v>0.9067004673387401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4867.0999999999995</v>
      </c>
      <c r="H71" s="45">
        <f>F71*G71</f>
        <v>259708.45599999998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1438.5517241379309</v>
      </c>
      <c r="O71" s="47">
        <f t="shared" si="46"/>
        <v>75.713248638838465</v>
      </c>
      <c r="P71" s="48">
        <f t="shared" si="47"/>
        <v>0</v>
      </c>
      <c r="Q71" s="49">
        <f t="shared" si="48"/>
        <v>-10.392014519056275</v>
      </c>
      <c r="R71" s="425">
        <f t="shared" si="44"/>
        <v>0.87931034482758608</v>
      </c>
      <c r="S71" s="459"/>
      <c r="T71" s="50">
        <v>0.3576388888888889</v>
      </c>
      <c r="U71" s="50">
        <v>0.49861111111111112</v>
      </c>
      <c r="V71" s="421">
        <v>23</v>
      </c>
      <c r="W71" s="418">
        <f t="shared" ref="W71:W81" si="49">(U71-T71)*24*60</f>
        <v>203</v>
      </c>
      <c r="X71" s="53">
        <v>0.34652777777777777</v>
      </c>
      <c r="Y71" s="53">
        <v>0.35625000000000001</v>
      </c>
      <c r="Z71" s="54"/>
      <c r="AA71" s="54"/>
      <c r="AB71" s="447"/>
      <c r="AC71" s="447"/>
      <c r="AD71" s="435">
        <v>1</v>
      </c>
      <c r="AE71" s="435"/>
      <c r="AF71" s="48">
        <f>N71-K71</f>
        <v>-197.44827586206907</v>
      </c>
      <c r="AG71" s="425">
        <f>N71/K71</f>
        <v>0.87931034482758619</v>
      </c>
      <c r="AH71" s="459"/>
    </row>
    <row r="72" spans="1:34" ht="19.149999999999999" customHeight="1">
      <c r="A72" s="455"/>
      <c r="B72" s="421" t="s">
        <v>227</v>
      </c>
      <c r="C72" s="66"/>
      <c r="D72" s="173" t="s">
        <v>240</v>
      </c>
      <c r="E72" s="43"/>
      <c r="F72" s="343">
        <v>56.43</v>
      </c>
      <c r="G72" s="44">
        <v>946</v>
      </c>
      <c r="H72" s="45">
        <f t="shared" ref="H72:H80" si="50">F72*G72</f>
        <v>53382.78</v>
      </c>
      <c r="I72" s="421"/>
      <c r="J72" s="87">
        <v>18</v>
      </c>
      <c r="K72" s="57">
        <v>1500</v>
      </c>
      <c r="L72" s="86">
        <v>83.333333333333329</v>
      </c>
      <c r="M72" s="419">
        <v>18</v>
      </c>
      <c r="N72" s="44">
        <f t="shared" si="45"/>
        <v>1290</v>
      </c>
      <c r="O72" s="47">
        <f t="shared" si="46"/>
        <v>71.666666666666671</v>
      </c>
      <c r="P72" s="48">
        <f t="shared" si="47"/>
        <v>0</v>
      </c>
      <c r="Q72" s="49">
        <f t="shared" si="48"/>
        <v>-11.666666666666657</v>
      </c>
      <c r="R72" s="425">
        <f t="shared" si="44"/>
        <v>0.8600000000000001</v>
      </c>
      <c r="S72" s="459"/>
      <c r="T72" s="50">
        <v>0.53819444444444442</v>
      </c>
      <c r="U72" s="50">
        <v>0.56874999999999998</v>
      </c>
      <c r="V72" s="421">
        <v>4</v>
      </c>
      <c r="W72" s="418">
        <f t="shared" si="49"/>
        <v>44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-210</v>
      </c>
      <c r="AG72" s="425">
        <f>N72/K72</f>
        <v>0.86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242</v>
      </c>
      <c r="E73" s="177"/>
      <c r="F73" s="343">
        <v>47.51</v>
      </c>
      <c r="G73" s="44">
        <v>1881</v>
      </c>
      <c r="H73" s="45">
        <f t="shared" si="50"/>
        <v>89366.31</v>
      </c>
      <c r="I73" s="435"/>
      <c r="J73" s="178">
        <v>17</v>
      </c>
      <c r="K73" s="179">
        <v>1440</v>
      </c>
      <c r="L73" s="86">
        <v>84.705882352941174</v>
      </c>
      <c r="M73" s="424">
        <v>17</v>
      </c>
      <c r="N73" s="44">
        <f t="shared" si="45"/>
        <v>1343.5714285714282</v>
      </c>
      <c r="O73" s="47">
        <f t="shared" si="46"/>
        <v>79.033613445378137</v>
      </c>
      <c r="P73" s="48">
        <f t="shared" si="47"/>
        <v>0</v>
      </c>
      <c r="Q73" s="49">
        <f t="shared" si="48"/>
        <v>-5.672268907563037</v>
      </c>
      <c r="R73" s="425">
        <f t="shared" si="44"/>
        <v>0.93303571428571419</v>
      </c>
      <c r="S73" s="459"/>
      <c r="T73" s="50">
        <v>0.57291666666666663</v>
      </c>
      <c r="U73" s="50">
        <v>0.63124999999999998</v>
      </c>
      <c r="V73" s="421">
        <v>6</v>
      </c>
      <c r="W73" s="418">
        <f t="shared" si="49"/>
        <v>84.000000000000028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-96.428571428571786</v>
      </c>
      <c r="AG73" s="425">
        <f>N73/K73</f>
        <v>0.93303571428571408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2540</v>
      </c>
      <c r="H74" s="45">
        <f t="shared" si="50"/>
        <v>136550.39999999999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1336.842105263157</v>
      </c>
      <c r="O74" s="47">
        <f t="shared" si="46"/>
        <v>83.552631578947313</v>
      </c>
      <c r="P74" s="48">
        <f t="shared" si="47"/>
        <v>0</v>
      </c>
      <c r="Q74" s="49">
        <f t="shared" si="48"/>
        <v>-6.4473684210526869</v>
      </c>
      <c r="R74" s="425">
        <f t="shared" si="44"/>
        <v>0.92836257309941461</v>
      </c>
      <c r="S74" s="459"/>
      <c r="T74" s="50">
        <v>0.6465277777777777</v>
      </c>
      <c r="U74" s="50">
        <v>0.72569444444444442</v>
      </c>
      <c r="V74" s="421">
        <v>22</v>
      </c>
      <c r="W74" s="418">
        <f t="shared" si="49"/>
        <v>114.00000000000007</v>
      </c>
      <c r="X74" s="180">
        <v>0.63541666666666663</v>
      </c>
      <c r="Y74" s="180">
        <v>0.64583333333333337</v>
      </c>
      <c r="Z74" s="124"/>
      <c r="AA74" s="124"/>
      <c r="AB74" s="447"/>
      <c r="AC74" s="447"/>
      <c r="AD74" s="435"/>
      <c r="AE74" s="435"/>
      <c r="AF74" s="48">
        <f t="shared" ref="AF74:AF80" si="51">N74-K74</f>
        <v>-103.15789473684299</v>
      </c>
      <c r="AG74" s="425">
        <f t="shared" ref="AG74:AG80" si="52">N74/K74</f>
        <v>0.92836257309941461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178"/>
      <c r="K75" s="179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17.2</v>
      </c>
      <c r="N82" s="101">
        <f t="shared" si="53"/>
        <v>1362.9521425035941</v>
      </c>
      <c r="O82" s="184">
        <f t="shared" si="53"/>
        <v>79.565675247784299</v>
      </c>
      <c r="P82" s="116">
        <f>M82-J82</f>
        <v>0</v>
      </c>
      <c r="Q82" s="117">
        <f>N82-K82</f>
        <v>-140.24785749640591</v>
      </c>
      <c r="R82" s="172">
        <f>O82/L82</f>
        <v>0.90850283677701771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0</v>
      </c>
      <c r="AF82" s="48">
        <f>N82-K82</f>
        <v>-140.24785749640591</v>
      </c>
      <c r="AG82" s="425">
        <f>N82/K82</f>
        <v>0.9067004673387401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2889</v>
      </c>
      <c r="H83" s="84">
        <f t="shared" ref="H83:H94" si="54">F83*G83</f>
        <v>176286.78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88" si="55">G83/W83*60</f>
        <v>1364.8818897637791</v>
      </c>
      <c r="O83" s="183">
        <f t="shared" ref="O83:O88" si="56">N83/M83</f>
        <v>80.287169986104658</v>
      </c>
      <c r="P83" s="54">
        <f t="shared" ref="P83:P88" si="57">M83-J83</f>
        <v>0</v>
      </c>
      <c r="Q83" s="88">
        <f t="shared" ref="Q83:Q88" si="58">O83-L83</f>
        <v>-4.418712366836516</v>
      </c>
      <c r="R83" s="185">
        <f t="shared" ref="R83:R88" si="59">O83/L83</f>
        <v>0.9478346456692911</v>
      </c>
      <c r="S83" s="459">
        <f>R95</f>
        <v>0.87089246720413926</v>
      </c>
      <c r="T83" s="50">
        <v>0.33333333333333331</v>
      </c>
      <c r="U83" s="50">
        <v>0.42152777777777778</v>
      </c>
      <c r="V83" s="421">
        <v>5</v>
      </c>
      <c r="W83" s="418">
        <f t="shared" ref="W83:W93" si="60">(U83-T83)*24*60</f>
        <v>127.00000000000003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-75.1181102362209</v>
      </c>
      <c r="AG83" s="425">
        <f t="shared" ref="AG83:AG173" si="62">N83/K83</f>
        <v>0.94783464566929099</v>
      </c>
      <c r="AH83" s="459">
        <f>AG95</f>
        <v>0.87093957521276666</v>
      </c>
    </row>
    <row r="84" spans="1:34" ht="19.149999999999999" customHeight="1">
      <c r="A84" s="488"/>
      <c r="B84" s="110" t="s">
        <v>207</v>
      </c>
      <c r="C84" s="431"/>
      <c r="D84" s="186" t="s">
        <v>388</v>
      </c>
      <c r="E84" s="43"/>
      <c r="F84" s="350">
        <v>53.27</v>
      </c>
      <c r="G84" s="44">
        <v>2787</v>
      </c>
      <c r="H84" s="84">
        <f t="shared" si="54"/>
        <v>148463.49000000002</v>
      </c>
      <c r="I84" s="421"/>
      <c r="J84" s="87">
        <v>17</v>
      </c>
      <c r="K84" s="57">
        <v>1565</v>
      </c>
      <c r="L84" s="86">
        <v>92.058823529411768</v>
      </c>
      <c r="M84" s="424">
        <v>17</v>
      </c>
      <c r="N84" s="57">
        <f t="shared" si="55"/>
        <v>1276.4885496183206</v>
      </c>
      <c r="O84" s="183">
        <f t="shared" si="56"/>
        <v>75.087561742254152</v>
      </c>
      <c r="P84" s="54">
        <f t="shared" si="57"/>
        <v>0</v>
      </c>
      <c r="Q84" s="88">
        <f t="shared" si="58"/>
        <v>-16.971261787157616</v>
      </c>
      <c r="R84" s="185">
        <f t="shared" si="59"/>
        <v>0.81564763553886299</v>
      </c>
      <c r="S84" s="459"/>
      <c r="T84" s="50">
        <v>0.4375</v>
      </c>
      <c r="U84" s="50">
        <v>0.52847222222222223</v>
      </c>
      <c r="V84" s="421">
        <v>23</v>
      </c>
      <c r="W84" s="418">
        <f t="shared" si="60"/>
        <v>131</v>
      </c>
      <c r="X84" s="53">
        <v>0.42638888888888887</v>
      </c>
      <c r="Y84" s="53">
        <v>0.43611111111111112</v>
      </c>
      <c r="Z84" s="54"/>
      <c r="AA84" s="54"/>
      <c r="AB84" s="447"/>
      <c r="AC84" s="447"/>
      <c r="AD84" s="435">
        <v>1</v>
      </c>
      <c r="AE84" s="435"/>
      <c r="AF84" s="48">
        <f t="shared" si="61"/>
        <v>-288.51145038167942</v>
      </c>
      <c r="AG84" s="425">
        <f t="shared" si="62"/>
        <v>0.81564763553886299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2034</v>
      </c>
      <c r="H85" s="84">
        <f t="shared" si="54"/>
        <v>124257.06000000001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1298.2978723404256</v>
      </c>
      <c r="O85" s="183">
        <f t="shared" si="56"/>
        <v>76.370463078848559</v>
      </c>
      <c r="P85" s="54">
        <f t="shared" si="57"/>
        <v>0</v>
      </c>
      <c r="Q85" s="88">
        <f t="shared" si="58"/>
        <v>-8.3354192740926152</v>
      </c>
      <c r="R85" s="185">
        <f t="shared" si="59"/>
        <v>0.90159574468085102</v>
      </c>
      <c r="S85" s="459"/>
      <c r="T85" s="50">
        <v>0.56874999999999998</v>
      </c>
      <c r="U85" s="50">
        <v>0.63402777777777775</v>
      </c>
      <c r="V85" s="421">
        <v>5</v>
      </c>
      <c r="W85" s="418">
        <f t="shared" si="60"/>
        <v>93.999999999999986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-141.70212765957444</v>
      </c>
      <c r="AG85" s="425">
        <f t="shared" si="62"/>
        <v>0.90159574468085113</v>
      </c>
      <c r="AH85" s="459"/>
    </row>
    <row r="86" spans="1:34" ht="19.149999999999999" customHeight="1">
      <c r="A86" s="488"/>
      <c r="B86" s="110" t="s">
        <v>207</v>
      </c>
      <c r="C86" s="97"/>
      <c r="D86" s="186" t="s">
        <v>388</v>
      </c>
      <c r="E86" s="43"/>
      <c r="F86" s="350">
        <v>53.27</v>
      </c>
      <c r="G86" s="44">
        <v>2043.8</v>
      </c>
      <c r="H86" s="84">
        <f t="shared" si="54"/>
        <v>108873.22600000001</v>
      </c>
      <c r="I86" s="421">
        <v>1</v>
      </c>
      <c r="J86" s="87">
        <v>17</v>
      </c>
      <c r="K86" s="57">
        <v>1565</v>
      </c>
      <c r="L86" s="86">
        <v>92.058823529411768</v>
      </c>
      <c r="M86" s="424">
        <v>17</v>
      </c>
      <c r="N86" s="57">
        <f t="shared" si="55"/>
        <v>1277.3750000000005</v>
      </c>
      <c r="O86" s="183">
        <f t="shared" si="56"/>
        <v>75.13970588235297</v>
      </c>
      <c r="P86" s="54">
        <f t="shared" si="57"/>
        <v>0</v>
      </c>
      <c r="Q86" s="88">
        <f t="shared" si="58"/>
        <v>-16.919117647058798</v>
      </c>
      <c r="R86" s="185">
        <f t="shared" si="59"/>
        <v>0.81621405750798748</v>
      </c>
      <c r="S86" s="459"/>
      <c r="T86" s="50">
        <v>0.63888888888888884</v>
      </c>
      <c r="U86" s="50">
        <v>0.70555555555555549</v>
      </c>
      <c r="V86" s="421">
        <v>7</v>
      </c>
      <c r="W86" s="418">
        <f t="shared" si="60"/>
        <v>95.999999999999972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-287.62499999999955</v>
      </c>
      <c r="AG86" s="425">
        <f t="shared" si="62"/>
        <v>0.81621405750798748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246</v>
      </c>
      <c r="E87" s="43"/>
      <c r="F87" s="350">
        <v>50.67</v>
      </c>
      <c r="G87" s="44">
        <v>567.84</v>
      </c>
      <c r="H87" s="84">
        <f t="shared" si="54"/>
        <v>28772.452800000003</v>
      </c>
      <c r="I87" s="421">
        <v>1</v>
      </c>
      <c r="J87" s="87">
        <v>19</v>
      </c>
      <c r="K87" s="57">
        <v>1500</v>
      </c>
      <c r="L87" s="86">
        <v>78.94736842105263</v>
      </c>
      <c r="M87" s="424">
        <v>19</v>
      </c>
      <c r="N87" s="57">
        <f t="shared" si="55"/>
        <v>1310.3999999999967</v>
      </c>
      <c r="O87" s="183">
        <f t="shared" si="56"/>
        <v>68.968421052631399</v>
      </c>
      <c r="P87" s="54">
        <f t="shared" si="57"/>
        <v>0</v>
      </c>
      <c r="Q87" s="88">
        <f t="shared" si="58"/>
        <v>-9.9789473684212311</v>
      </c>
      <c r="R87" s="185">
        <f t="shared" si="59"/>
        <v>0.87359999999999771</v>
      </c>
      <c r="S87" s="459"/>
      <c r="T87" s="50">
        <v>0.72083333333333321</v>
      </c>
      <c r="U87" s="50">
        <v>0.73888888888888882</v>
      </c>
      <c r="V87" s="421">
        <v>22</v>
      </c>
      <c r="W87" s="418">
        <f t="shared" si="60"/>
        <v>26.000000000000068</v>
      </c>
      <c r="X87" s="53">
        <v>0.70972222222222225</v>
      </c>
      <c r="Y87" s="53">
        <v>0.71944444444444444</v>
      </c>
      <c r="Z87" s="54"/>
      <c r="AA87" s="54"/>
      <c r="AB87" s="447"/>
      <c r="AC87" s="447"/>
      <c r="AD87" s="435"/>
      <c r="AE87" s="435"/>
      <c r="AF87" s="48">
        <f t="shared" si="61"/>
        <v>-189.60000000000332</v>
      </c>
      <c r="AG87" s="425">
        <f t="shared" si="62"/>
        <v>0.87359999999999782</v>
      </c>
      <c r="AH87" s="459"/>
    </row>
    <row r="88" spans="1:34" ht="19.149999999999999" customHeight="1">
      <c r="A88" s="488"/>
      <c r="B88" s="110" t="s">
        <v>207</v>
      </c>
      <c r="C88" s="431"/>
      <c r="D88" s="186" t="s">
        <v>217</v>
      </c>
      <c r="E88" s="43"/>
      <c r="F88" s="350">
        <v>49.91</v>
      </c>
      <c r="G88" s="57">
        <v>1445.1499999999999</v>
      </c>
      <c r="H88" s="84">
        <f t="shared" si="54"/>
        <v>72127.436499999982</v>
      </c>
      <c r="I88" s="421">
        <v>1</v>
      </c>
      <c r="J88" s="87">
        <v>17</v>
      </c>
      <c r="K88" s="57">
        <v>1565</v>
      </c>
      <c r="L88" s="86">
        <v>92.058823529411768</v>
      </c>
      <c r="M88" s="424">
        <v>17</v>
      </c>
      <c r="N88" s="57">
        <f t="shared" si="55"/>
        <v>1376.3333333333346</v>
      </c>
      <c r="O88" s="183">
        <f t="shared" si="56"/>
        <v>80.960784313725568</v>
      </c>
      <c r="P88" s="54">
        <f t="shared" si="57"/>
        <v>0</v>
      </c>
      <c r="Q88" s="88">
        <f t="shared" si="58"/>
        <v>-11.0980392156862</v>
      </c>
      <c r="R88" s="185">
        <f t="shared" si="59"/>
        <v>0.87944621938232248</v>
      </c>
      <c r="S88" s="459"/>
      <c r="T88" s="50">
        <v>0.74374999999999991</v>
      </c>
      <c r="U88" s="50">
        <v>0.78749999999999987</v>
      </c>
      <c r="V88" s="421">
        <v>7</v>
      </c>
      <c r="W88" s="418">
        <f t="shared" si="60"/>
        <v>62.999999999999936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-188.66666666666538</v>
      </c>
      <c r="AG88" s="425">
        <f t="shared" si="62"/>
        <v>0.87944621938232248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54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0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0</v>
      </c>
      <c r="AG89" s="425" t="e">
        <f t="shared" si="62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17.333333333333332</v>
      </c>
      <c r="K95" s="202">
        <v>1512.5</v>
      </c>
      <c r="L95" s="203">
        <v>87.422600619195052</v>
      </c>
      <c r="M95" s="202">
        <f t="shared" ref="M95:O95" si="63">AVERAGE(M83:M94)</f>
        <v>17.333333333333332</v>
      </c>
      <c r="N95" s="202">
        <f t="shared" si="63"/>
        <v>1317.2961075093096</v>
      </c>
      <c r="O95" s="203">
        <f t="shared" si="63"/>
        <v>76.135684342652894</v>
      </c>
      <c r="P95" s="204">
        <f>M95-J95</f>
        <v>0</v>
      </c>
      <c r="Q95" s="205">
        <f t="shared" ref="Q95:Q104" si="64">O95-L95</f>
        <v>-11.286916276542158</v>
      </c>
      <c r="R95" s="206">
        <f>O95/L95</f>
        <v>0.87089246720413926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-195.20389249069035</v>
      </c>
      <c r="AG95" s="426">
        <f t="shared" si="62"/>
        <v>0.87093957521276666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1632</v>
      </c>
      <c r="H96" s="45">
        <f t="shared" ref="H96:H105" si="65">F96*G96</f>
        <v>48078.720000000001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4" si="66">G96/W96*60</f>
        <v>1112.7272727272727</v>
      </c>
      <c r="O96" s="47">
        <f t="shared" ref="O96:O104" si="67">N96/M96</f>
        <v>69.545454545454547</v>
      </c>
      <c r="P96" s="48">
        <f t="shared" ref="P96:P104" si="68">M96-J96</f>
        <v>0</v>
      </c>
      <c r="Q96" s="49">
        <f t="shared" si="64"/>
        <v>-17.017045454545453</v>
      </c>
      <c r="R96" s="425">
        <f t="shared" ref="R96:R104" si="69">O96/L96</f>
        <v>0.80341319330489003</v>
      </c>
      <c r="S96" s="459">
        <f>R108</f>
        <v>0.84916549816509013</v>
      </c>
      <c r="T96" s="89">
        <v>0.33333333333333331</v>
      </c>
      <c r="U96" s="89">
        <v>0.39444444444444443</v>
      </c>
      <c r="V96" s="435">
        <v>5</v>
      </c>
      <c r="W96" s="90">
        <f t="shared" ref="W96:W133" si="70">(U96-T96)*24*60</f>
        <v>88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-272.27272727272725</v>
      </c>
      <c r="AG96" s="428">
        <f t="shared" si="62"/>
        <v>0.80341319330489003</v>
      </c>
      <c r="AH96" s="468">
        <f>AG108</f>
        <v>0.8440201065216103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1589.4</v>
      </c>
      <c r="H97" s="210">
        <f t="shared" si="65"/>
        <v>103740.13800000001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1271.5200000000007</v>
      </c>
      <c r="O97" s="47">
        <f t="shared" si="67"/>
        <v>70.640000000000043</v>
      </c>
      <c r="P97" s="48">
        <f t="shared" si="68"/>
        <v>0</v>
      </c>
      <c r="Q97" s="49">
        <f t="shared" si="64"/>
        <v>-9.3599999999999568</v>
      </c>
      <c r="R97" s="425">
        <f t="shared" si="69"/>
        <v>0.88300000000000056</v>
      </c>
      <c r="S97" s="459"/>
      <c r="T97" s="211">
        <v>0.41041666666666665</v>
      </c>
      <c r="U97" s="211">
        <v>0.46249999999999997</v>
      </c>
      <c r="V97" s="212">
        <v>23</v>
      </c>
      <c r="W97" s="90">
        <f t="shared" si="70"/>
        <v>74.999999999999972</v>
      </c>
      <c r="X97" s="53">
        <v>0.39930555555555558</v>
      </c>
      <c r="Y97" s="53">
        <v>0.40972222222222227</v>
      </c>
      <c r="Z97" s="54"/>
      <c r="AA97" s="54"/>
      <c r="AB97" s="447"/>
      <c r="AC97" s="447"/>
      <c r="AD97" s="212"/>
      <c r="AE97" s="212"/>
      <c r="AF97" s="213">
        <f t="shared" si="61"/>
        <v>-168.47999999999934</v>
      </c>
      <c r="AG97" s="214">
        <f t="shared" si="62"/>
        <v>0.88300000000000045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252</v>
      </c>
      <c r="H98" s="210">
        <f t="shared" si="65"/>
        <v>19492.199999999997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1080.0000000000039</v>
      </c>
      <c r="O98" s="47">
        <f t="shared" si="67"/>
        <v>60.000000000000213</v>
      </c>
      <c r="P98" s="48">
        <f t="shared" si="68"/>
        <v>-1</v>
      </c>
      <c r="Q98" s="49">
        <f t="shared" si="64"/>
        <v>-15.789473684210307</v>
      </c>
      <c r="R98" s="425">
        <f t="shared" si="69"/>
        <v>0.79166666666666952</v>
      </c>
      <c r="S98" s="459"/>
      <c r="T98" s="89">
        <v>0.50138888888888888</v>
      </c>
      <c r="U98" s="89">
        <v>0.51111111111111107</v>
      </c>
      <c r="V98" s="435">
        <v>3</v>
      </c>
      <c r="W98" s="90">
        <f t="shared" si="70"/>
        <v>13.99999999999995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-359.99999999999613</v>
      </c>
      <c r="AG98" s="428">
        <f t="shared" si="62"/>
        <v>0.75000000000000266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632</v>
      </c>
      <c r="H99" s="210">
        <f t="shared" si="65"/>
        <v>48878.880000000005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1263.999999999998</v>
      </c>
      <c r="O99" s="47">
        <f t="shared" si="67"/>
        <v>70.222222222222115</v>
      </c>
      <c r="P99" s="48">
        <f t="shared" si="68"/>
        <v>0</v>
      </c>
      <c r="Q99" s="49">
        <f t="shared" si="64"/>
        <v>-9.7777777777778851</v>
      </c>
      <c r="R99" s="425">
        <f t="shared" si="69"/>
        <v>0.87777777777777644</v>
      </c>
      <c r="S99" s="459"/>
      <c r="T99" s="89">
        <v>0.51458333333333328</v>
      </c>
      <c r="U99" s="89">
        <v>0.53541666666666665</v>
      </c>
      <c r="V99" s="435">
        <v>5</v>
      </c>
      <c r="W99" s="90">
        <f t="shared" si="70"/>
        <v>30.000000000000053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-176.00000000000205</v>
      </c>
      <c r="AG99" s="214">
        <f t="shared" si="62"/>
        <v>0.87777777777777632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260</v>
      </c>
      <c r="E100" s="83"/>
      <c r="F100" s="354">
        <v>71.55</v>
      </c>
      <c r="G100" s="57">
        <v>724</v>
      </c>
      <c r="H100" s="210">
        <f t="shared" si="65"/>
        <v>51802.2</v>
      </c>
      <c r="I100" s="43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1241.142857142856</v>
      </c>
      <c r="O100" s="47">
        <f t="shared" si="67"/>
        <v>68.952380952380892</v>
      </c>
      <c r="P100" s="48">
        <f t="shared" si="68"/>
        <v>0</v>
      </c>
      <c r="Q100" s="49">
        <f t="shared" si="64"/>
        <v>-7.9920634920635507</v>
      </c>
      <c r="R100" s="425">
        <f t="shared" si="69"/>
        <v>0.89613202681794668</v>
      </c>
      <c r="S100" s="459"/>
      <c r="T100" s="211">
        <v>0.54027777777777775</v>
      </c>
      <c r="U100" s="211">
        <v>0.56458333333333333</v>
      </c>
      <c r="V100" s="212">
        <v>7</v>
      </c>
      <c r="W100" s="90">
        <f t="shared" si="70"/>
        <v>35.000000000000036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-143.85714285714403</v>
      </c>
      <c r="AG100" s="428">
        <f t="shared" si="62"/>
        <v>0.89613202681794657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261</v>
      </c>
      <c r="E101" s="83"/>
      <c r="F101" s="354">
        <v>59.54</v>
      </c>
      <c r="G101" s="57">
        <v>1491</v>
      </c>
      <c r="H101" s="210">
        <f t="shared" si="65"/>
        <v>88774.14</v>
      </c>
      <c r="I101" s="43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1242.4999999999991</v>
      </c>
      <c r="O101" s="47">
        <f t="shared" si="67"/>
        <v>69.027777777777729</v>
      </c>
      <c r="P101" s="48">
        <f t="shared" si="68"/>
        <v>0</v>
      </c>
      <c r="Q101" s="49">
        <f t="shared" si="64"/>
        <v>-7.916666666666714</v>
      </c>
      <c r="R101" s="425">
        <f t="shared" si="69"/>
        <v>0.89711191335740015</v>
      </c>
      <c r="S101" s="459"/>
      <c r="T101" s="211">
        <v>0.57986111111111105</v>
      </c>
      <c r="U101" s="89">
        <v>0.62986111111111109</v>
      </c>
      <c r="V101" s="212">
        <v>22</v>
      </c>
      <c r="W101" s="90">
        <f t="shared" si="70"/>
        <v>72.000000000000057</v>
      </c>
      <c r="X101" s="220">
        <v>0.56944444444444442</v>
      </c>
      <c r="Y101" s="220">
        <v>0.57916666666666672</v>
      </c>
      <c r="Z101" s="217"/>
      <c r="AA101" s="217"/>
      <c r="AB101" s="447"/>
      <c r="AC101" s="447"/>
      <c r="AD101" s="435"/>
      <c r="AE101" s="435"/>
      <c r="AF101" s="213">
        <f t="shared" si="61"/>
        <v>-142.50000000000091</v>
      </c>
      <c r="AG101" s="214">
        <f t="shared" si="62"/>
        <v>0.89711191335740004</v>
      </c>
      <c r="AH101" s="468"/>
    </row>
    <row r="102" spans="1:34" s="218" customFormat="1" ht="19.149999999999999" customHeight="1">
      <c r="A102" s="490"/>
      <c r="B102" s="421" t="s">
        <v>227</v>
      </c>
      <c r="C102" s="175"/>
      <c r="D102" s="176" t="s">
        <v>255</v>
      </c>
      <c r="E102" s="177"/>
      <c r="F102" s="354">
        <v>51.44</v>
      </c>
      <c r="G102" s="57">
        <v>1451</v>
      </c>
      <c r="H102" s="210">
        <f t="shared" si="65"/>
        <v>74639.44</v>
      </c>
      <c r="I102" s="421"/>
      <c r="J102" s="46">
        <v>20</v>
      </c>
      <c r="K102" s="44">
        <v>1440</v>
      </c>
      <c r="L102" s="47">
        <v>72</v>
      </c>
      <c r="M102" s="87">
        <v>20</v>
      </c>
      <c r="N102" s="44">
        <f t="shared" si="66"/>
        <v>1261.7391304347811</v>
      </c>
      <c r="O102" s="47">
        <f t="shared" si="67"/>
        <v>63.086956521739054</v>
      </c>
      <c r="P102" s="48">
        <f t="shared" si="68"/>
        <v>0</v>
      </c>
      <c r="Q102" s="49">
        <f t="shared" si="64"/>
        <v>-8.9130434782609456</v>
      </c>
      <c r="R102" s="425">
        <f t="shared" si="69"/>
        <v>0.87620772946859793</v>
      </c>
      <c r="S102" s="459"/>
      <c r="T102" s="211">
        <v>0.63472222222222219</v>
      </c>
      <c r="U102" s="211">
        <v>0.68263888888888891</v>
      </c>
      <c r="V102" s="212">
        <v>7</v>
      </c>
      <c r="W102" s="90">
        <f t="shared" si="70"/>
        <v>69.000000000000071</v>
      </c>
      <c r="X102" s="220"/>
      <c r="Y102" s="220"/>
      <c r="Z102" s="217"/>
      <c r="AA102" s="217"/>
      <c r="AB102" s="447"/>
      <c r="AC102" s="447"/>
      <c r="AD102" s="435">
        <v>1</v>
      </c>
      <c r="AE102" s="435"/>
      <c r="AF102" s="54">
        <f t="shared" si="61"/>
        <v>-178.26086956521885</v>
      </c>
      <c r="AG102" s="428">
        <f t="shared" si="62"/>
        <v>0.87620772946859804</v>
      </c>
      <c r="AH102" s="468"/>
    </row>
    <row r="103" spans="1:34" s="218" customFormat="1" ht="19.149999999999999" customHeight="1">
      <c r="A103" s="490"/>
      <c r="B103" s="421" t="s">
        <v>238</v>
      </c>
      <c r="C103" s="221"/>
      <c r="D103" s="82" t="s">
        <v>239</v>
      </c>
      <c r="E103" s="83"/>
      <c r="F103" s="354">
        <v>53.36</v>
      </c>
      <c r="G103" s="57">
        <v>858.9</v>
      </c>
      <c r="H103" s="210">
        <f t="shared" si="65"/>
        <v>45830.903999999995</v>
      </c>
      <c r="I103" s="222"/>
      <c r="J103" s="46">
        <v>19</v>
      </c>
      <c r="K103" s="44">
        <v>1636</v>
      </c>
      <c r="L103" s="47">
        <v>86.10526315789474</v>
      </c>
      <c r="M103" s="87">
        <v>19</v>
      </c>
      <c r="N103" s="44">
        <f t="shared" si="66"/>
        <v>1356.1578947368409</v>
      </c>
      <c r="O103" s="47">
        <f t="shared" si="67"/>
        <v>71.376731301939003</v>
      </c>
      <c r="P103" s="48">
        <f t="shared" si="68"/>
        <v>0</v>
      </c>
      <c r="Q103" s="49">
        <f t="shared" si="64"/>
        <v>-14.728531855955737</v>
      </c>
      <c r="R103" s="425">
        <f t="shared" si="69"/>
        <v>0.82894736842105199</v>
      </c>
      <c r="S103" s="459"/>
      <c r="T103" s="211">
        <v>0.6875</v>
      </c>
      <c r="U103" s="211">
        <v>0.71388888888888891</v>
      </c>
      <c r="V103" s="212">
        <v>7</v>
      </c>
      <c r="W103" s="90">
        <f t="shared" si="70"/>
        <v>38.000000000000028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-279.84210526315906</v>
      </c>
      <c r="AG103" s="428">
        <f t="shared" si="62"/>
        <v>0.82894736842105188</v>
      </c>
      <c r="AH103" s="468"/>
    </row>
    <row r="104" spans="1:34" s="218" customFormat="1" ht="19.149999999999999" customHeight="1">
      <c r="A104" s="490"/>
      <c r="B104" s="421" t="s">
        <v>227</v>
      </c>
      <c r="C104" s="223"/>
      <c r="D104" s="82" t="s">
        <v>329</v>
      </c>
      <c r="E104" s="83"/>
      <c r="F104" s="354">
        <v>54.5</v>
      </c>
      <c r="G104" s="209">
        <v>1551</v>
      </c>
      <c r="H104" s="210">
        <f t="shared" si="65"/>
        <v>84529.5</v>
      </c>
      <c r="I104" s="221"/>
      <c r="J104" s="46">
        <v>21</v>
      </c>
      <c r="K104" s="44">
        <v>1440</v>
      </c>
      <c r="L104" s="47">
        <v>68.571428571428569</v>
      </c>
      <c r="M104" s="87">
        <v>21</v>
      </c>
      <c r="N104" s="44">
        <f t="shared" si="66"/>
        <v>1134.8780487804875</v>
      </c>
      <c r="O104" s="47">
        <f t="shared" si="67"/>
        <v>54.041811846689882</v>
      </c>
      <c r="P104" s="48">
        <f t="shared" si="68"/>
        <v>0</v>
      </c>
      <c r="Q104" s="49">
        <f t="shared" si="64"/>
        <v>-14.529616724738688</v>
      </c>
      <c r="R104" s="425">
        <f t="shared" si="69"/>
        <v>0.78810975609756084</v>
      </c>
      <c r="S104" s="460"/>
      <c r="T104" s="211">
        <v>0.72916666666666663</v>
      </c>
      <c r="U104" s="211">
        <v>0.78611111111111109</v>
      </c>
      <c r="V104" s="212">
        <v>22</v>
      </c>
      <c r="W104" s="90">
        <f t="shared" si="70"/>
        <v>82.000000000000028</v>
      </c>
      <c r="X104" s="220">
        <v>0.71805555555555556</v>
      </c>
      <c r="Y104" s="220">
        <v>0.72777777777777775</v>
      </c>
      <c r="Z104" s="217"/>
      <c r="AA104" s="217"/>
      <c r="AB104" s="447"/>
      <c r="AC104" s="447"/>
      <c r="AD104" s="435"/>
      <c r="AE104" s="435"/>
      <c r="AF104" s="213">
        <f t="shared" si="61"/>
        <v>-305.12195121951254</v>
      </c>
      <c r="AG104" s="214">
        <f t="shared" si="62"/>
        <v>0.78810975609756073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18.555555555555557</v>
      </c>
      <c r="K108" s="101">
        <v>1443.4444444444443</v>
      </c>
      <c r="L108" s="104">
        <v>78.101950478046959</v>
      </c>
      <c r="M108" s="101">
        <f t="shared" ref="M108:O108" si="71">AVERAGE(M96:M107)</f>
        <v>18.444444444444443</v>
      </c>
      <c r="N108" s="101">
        <f t="shared" si="71"/>
        <v>1218.2961337580266</v>
      </c>
      <c r="O108" s="104">
        <f t="shared" si="71"/>
        <v>66.321481685355948</v>
      </c>
      <c r="P108" s="54">
        <f t="shared" ref="P108:P117" si="72">M108-J108</f>
        <v>-0.11111111111111427</v>
      </c>
      <c r="Q108" s="88">
        <f t="shared" ref="Q108:Q117" si="73">O108-L108</f>
        <v>-11.780468792691011</v>
      </c>
      <c r="R108" s="105">
        <f t="shared" ref="R108:R117" si="74">O108/L108</f>
        <v>0.84916549816509013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0</v>
      </c>
      <c r="AF108" s="54">
        <f t="shared" si="61"/>
        <v>-225.14831068641774</v>
      </c>
      <c r="AG108" s="428">
        <f t="shared" si="62"/>
        <v>0.8440201065216103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1535</v>
      </c>
      <c r="H109" s="45">
        <f t="shared" ref="H109:H119" si="75">F109*G109</f>
        <v>45997.032436162866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7" si="76">G109/W109*60</f>
        <v>1180.76923076923</v>
      </c>
      <c r="O109" s="47">
        <f t="shared" ref="O109:O117" si="77">N109/M109</f>
        <v>65.598290598290561</v>
      </c>
      <c r="P109" s="48">
        <f t="shared" si="72"/>
        <v>0</v>
      </c>
      <c r="Q109" s="49">
        <f t="shared" si="73"/>
        <v>-1.0683760683761108</v>
      </c>
      <c r="R109" s="425">
        <f t="shared" si="74"/>
        <v>0.98397435897435837</v>
      </c>
      <c r="S109" s="494">
        <f>R121</f>
        <v>0.87896251289013827</v>
      </c>
      <c r="T109" s="226">
        <v>0.5</v>
      </c>
      <c r="U109" s="226">
        <v>0.5541666666666667</v>
      </c>
      <c r="V109" s="227">
        <v>5</v>
      </c>
      <c r="W109" s="418">
        <f t="shared" si="70"/>
        <v>78.000000000000043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-19.230769230769965</v>
      </c>
      <c r="AG109" s="125">
        <f t="shared" si="62"/>
        <v>0.98397435897435837</v>
      </c>
      <c r="AH109" s="468">
        <f>AG121</f>
        <v>0.88231079367067011</v>
      </c>
    </row>
    <row r="110" spans="1:34" ht="19.149999999999999" customHeight="1">
      <c r="A110" s="492"/>
      <c r="B110" s="421" t="s">
        <v>118</v>
      </c>
      <c r="C110" s="175"/>
      <c r="D110" s="42" t="s">
        <v>256</v>
      </c>
      <c r="E110" s="177"/>
      <c r="F110" s="343">
        <v>36.409999999999997</v>
      </c>
      <c r="G110" s="174">
        <v>1379</v>
      </c>
      <c r="H110" s="45">
        <f t="shared" si="75"/>
        <v>50209.389999999992</v>
      </c>
      <c r="I110" s="421">
        <v>1</v>
      </c>
      <c r="J110" s="46">
        <v>10</v>
      </c>
      <c r="K110" s="44">
        <v>2769</v>
      </c>
      <c r="L110" s="47">
        <v>276.89999999999998</v>
      </c>
      <c r="M110" s="419">
        <v>10</v>
      </c>
      <c r="N110" s="44">
        <f t="shared" si="76"/>
        <v>2298.3333333333317</v>
      </c>
      <c r="O110" s="47">
        <f t="shared" si="77"/>
        <v>229.83333333333317</v>
      </c>
      <c r="P110" s="48">
        <f t="shared" si="72"/>
        <v>0</v>
      </c>
      <c r="Q110" s="49">
        <f t="shared" si="73"/>
        <v>-47.066666666666805</v>
      </c>
      <c r="R110" s="425">
        <f t="shared" si="74"/>
        <v>0.83002287227639293</v>
      </c>
      <c r="S110" s="495"/>
      <c r="T110" s="226">
        <v>0.56944444444444442</v>
      </c>
      <c r="U110" s="226">
        <v>0.59444444444444444</v>
      </c>
      <c r="V110" s="227">
        <v>22</v>
      </c>
      <c r="W110" s="418">
        <f t="shared" si="70"/>
        <v>36.000000000000028</v>
      </c>
      <c r="X110" s="188">
        <v>0.55833333333333335</v>
      </c>
      <c r="Y110" s="188">
        <v>0.56805555555555554</v>
      </c>
      <c r="Z110" s="54"/>
      <c r="AA110" s="54"/>
      <c r="AB110" s="447"/>
      <c r="AC110" s="447"/>
      <c r="AD110" s="435"/>
      <c r="AE110" s="435">
        <v>1</v>
      </c>
      <c r="AF110" s="48">
        <f t="shared" si="61"/>
        <v>-470.66666666666833</v>
      </c>
      <c r="AG110" s="125">
        <f t="shared" si="62"/>
        <v>0.83002287227639282</v>
      </c>
      <c r="AH110" s="468"/>
    </row>
    <row r="111" spans="1:34" ht="19.149999999999999" customHeight="1">
      <c r="A111" s="492"/>
      <c r="B111" s="421" t="s">
        <v>118</v>
      </c>
      <c r="C111" s="175"/>
      <c r="D111" s="176" t="s">
        <v>216</v>
      </c>
      <c r="E111" s="177"/>
      <c r="F111" s="343">
        <v>35.83</v>
      </c>
      <c r="G111" s="57">
        <v>1338</v>
      </c>
      <c r="H111" s="45">
        <f t="shared" si="75"/>
        <v>47940.54</v>
      </c>
      <c r="I111" s="435">
        <v>1</v>
      </c>
      <c r="J111" s="46">
        <v>11</v>
      </c>
      <c r="K111" s="44">
        <v>2250</v>
      </c>
      <c r="L111" s="47">
        <v>204.54545454545453</v>
      </c>
      <c r="M111" s="228">
        <v>11</v>
      </c>
      <c r="N111" s="44">
        <f t="shared" si="76"/>
        <v>2058.4615384615377</v>
      </c>
      <c r="O111" s="47">
        <f t="shared" si="77"/>
        <v>187.13286713286706</v>
      </c>
      <c r="P111" s="48">
        <f t="shared" si="72"/>
        <v>0</v>
      </c>
      <c r="Q111" s="49">
        <f t="shared" si="73"/>
        <v>-17.41258741258747</v>
      </c>
      <c r="R111" s="425">
        <f t="shared" si="74"/>
        <v>0.9148717948717946</v>
      </c>
      <c r="S111" s="495"/>
      <c r="T111" s="226">
        <v>0.59930555555555554</v>
      </c>
      <c r="U111" s="226">
        <v>0.62638888888888888</v>
      </c>
      <c r="V111" s="227">
        <v>7</v>
      </c>
      <c r="W111" s="418">
        <f t="shared" si="70"/>
        <v>39.000000000000021</v>
      </c>
      <c r="X111" s="53"/>
      <c r="Y111" s="53"/>
      <c r="Z111" s="54"/>
      <c r="AA111" s="54"/>
      <c r="AB111" s="447"/>
      <c r="AC111" s="447"/>
      <c r="AD111" s="435"/>
      <c r="AE111" s="435">
        <v>1</v>
      </c>
      <c r="AF111" s="48">
        <f t="shared" si="61"/>
        <v>-191.53846153846234</v>
      </c>
      <c r="AG111" s="125">
        <f t="shared" si="62"/>
        <v>0.91487179487179449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236</v>
      </c>
      <c r="E112" s="83"/>
      <c r="F112" s="343">
        <v>54.09</v>
      </c>
      <c r="G112" s="57">
        <v>382.25</v>
      </c>
      <c r="H112" s="45">
        <f t="shared" si="75"/>
        <v>20675.9025</v>
      </c>
      <c r="I112" s="435">
        <v>1</v>
      </c>
      <c r="J112" s="46">
        <v>16</v>
      </c>
      <c r="K112" s="44">
        <v>1500</v>
      </c>
      <c r="L112" s="47">
        <v>93.75</v>
      </c>
      <c r="M112" s="419">
        <v>16</v>
      </c>
      <c r="N112" s="44">
        <f t="shared" si="76"/>
        <v>1349.1176470588284</v>
      </c>
      <c r="O112" s="47">
        <f t="shared" si="77"/>
        <v>84.319852941176777</v>
      </c>
      <c r="P112" s="48">
        <f t="shared" si="72"/>
        <v>0</v>
      </c>
      <c r="Q112" s="49">
        <f t="shared" si="73"/>
        <v>-9.4301470588232235</v>
      </c>
      <c r="R112" s="425">
        <f t="shared" si="74"/>
        <v>0.89941176470588557</v>
      </c>
      <c r="S112" s="495"/>
      <c r="T112" s="226">
        <v>0.63124999999999998</v>
      </c>
      <c r="U112" s="226">
        <v>0.64305555555555549</v>
      </c>
      <c r="V112" s="227">
        <v>7</v>
      </c>
      <c r="W112" s="418">
        <f t="shared" si="70"/>
        <v>16.99999999999994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-150.88235294117158</v>
      </c>
      <c r="AG112" s="125">
        <f t="shared" si="62"/>
        <v>0.89941176470588557</v>
      </c>
      <c r="AH112" s="468"/>
    </row>
    <row r="113" spans="1:34" s="218" customFormat="1" ht="19.149999999999999" customHeight="1">
      <c r="A113" s="492"/>
      <c r="B113" s="421" t="s">
        <v>238</v>
      </c>
      <c r="C113" s="175"/>
      <c r="D113" s="176" t="s">
        <v>335</v>
      </c>
      <c r="E113" s="83"/>
      <c r="F113" s="343">
        <v>65.27</v>
      </c>
      <c r="G113" s="57">
        <v>176.60000000000002</v>
      </c>
      <c r="H113" s="45">
        <f t="shared" si="75"/>
        <v>11526.682000000001</v>
      </c>
      <c r="I113" s="435">
        <v>1</v>
      </c>
      <c r="J113" s="46">
        <v>18</v>
      </c>
      <c r="K113" s="44">
        <v>1440</v>
      </c>
      <c r="L113" s="47">
        <v>80</v>
      </c>
      <c r="M113" s="424">
        <v>18</v>
      </c>
      <c r="N113" s="44">
        <f t="shared" si="76"/>
        <v>1177.3333333333376</v>
      </c>
      <c r="O113" s="47">
        <f t="shared" si="77"/>
        <v>65.407407407407646</v>
      </c>
      <c r="P113" s="48">
        <f t="shared" si="72"/>
        <v>0</v>
      </c>
      <c r="Q113" s="49">
        <f t="shared" si="73"/>
        <v>-14.592592592592354</v>
      </c>
      <c r="R113" s="425">
        <f t="shared" si="74"/>
        <v>0.81759259259259554</v>
      </c>
      <c r="S113" s="495"/>
      <c r="T113" s="226">
        <v>0.6826388888888888</v>
      </c>
      <c r="U113" s="226">
        <v>0.68888888888888877</v>
      </c>
      <c r="V113" s="227">
        <v>4</v>
      </c>
      <c r="W113" s="418">
        <f t="shared" si="70"/>
        <v>8.999999999999968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-262.66666666666242</v>
      </c>
      <c r="AG113" s="125">
        <f t="shared" si="62"/>
        <v>0.81759259259259554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263</v>
      </c>
      <c r="E114" s="43"/>
      <c r="F114" s="343">
        <v>54.09</v>
      </c>
      <c r="G114" s="44">
        <v>636</v>
      </c>
      <c r="H114" s="45">
        <f t="shared" si="75"/>
        <v>34401.240000000005</v>
      </c>
      <c r="I114" s="435"/>
      <c r="J114" s="46">
        <v>16</v>
      </c>
      <c r="K114" s="44">
        <v>1440</v>
      </c>
      <c r="L114" s="47">
        <v>90</v>
      </c>
      <c r="M114" s="424">
        <v>16</v>
      </c>
      <c r="N114" s="44">
        <f t="shared" si="76"/>
        <v>1271.9999999999977</v>
      </c>
      <c r="O114" s="47">
        <f t="shared" si="77"/>
        <v>79.499999999999858</v>
      </c>
      <c r="P114" s="48">
        <f t="shared" si="72"/>
        <v>0</v>
      </c>
      <c r="Q114" s="49">
        <f t="shared" si="73"/>
        <v>-10.500000000000142</v>
      </c>
      <c r="R114" s="425">
        <f t="shared" si="74"/>
        <v>0.88333333333333175</v>
      </c>
      <c r="S114" s="495"/>
      <c r="T114" s="226">
        <v>0.70833333333333337</v>
      </c>
      <c r="U114" s="226">
        <v>0.72916666666666674</v>
      </c>
      <c r="V114" s="227">
        <v>5</v>
      </c>
      <c r="W114" s="418">
        <f t="shared" si="70"/>
        <v>30.000000000000053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-168.00000000000227</v>
      </c>
      <c r="AG114" s="125">
        <f t="shared" si="62"/>
        <v>0.88333333333333175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267</v>
      </c>
      <c r="E115" s="83"/>
      <c r="F115" s="343">
        <v>51.06</v>
      </c>
      <c r="G115" s="229">
        <v>1821</v>
      </c>
      <c r="H115" s="45">
        <f t="shared" si="75"/>
        <v>92980.260000000009</v>
      </c>
      <c r="I115" s="435"/>
      <c r="J115" s="46">
        <v>16</v>
      </c>
      <c r="K115" s="44">
        <v>1500</v>
      </c>
      <c r="L115" s="47">
        <v>93.75</v>
      </c>
      <c r="M115" s="424">
        <v>16</v>
      </c>
      <c r="N115" s="44">
        <f t="shared" si="76"/>
        <v>1300.7142857142851</v>
      </c>
      <c r="O115" s="47">
        <f t="shared" si="77"/>
        <v>81.294642857142819</v>
      </c>
      <c r="P115" s="48">
        <f t="shared" si="72"/>
        <v>0</v>
      </c>
      <c r="Q115" s="49">
        <f t="shared" si="73"/>
        <v>-12.455357142857181</v>
      </c>
      <c r="R115" s="425">
        <f t="shared" si="74"/>
        <v>0.86714285714285677</v>
      </c>
      <c r="S115" s="495"/>
      <c r="T115" s="226">
        <v>0.73402777777777783</v>
      </c>
      <c r="U115" s="226">
        <v>0.79236111111111118</v>
      </c>
      <c r="V115" s="227">
        <v>7</v>
      </c>
      <c r="W115" s="418">
        <f t="shared" si="70"/>
        <v>84.000000000000028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-199.2857142857149</v>
      </c>
      <c r="AG115" s="125">
        <f t="shared" si="62"/>
        <v>0.86714285714285677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277</v>
      </c>
      <c r="E116" s="83"/>
      <c r="F116" s="343">
        <v>56.43</v>
      </c>
      <c r="G116" s="229">
        <v>1161</v>
      </c>
      <c r="H116" s="45">
        <f t="shared" si="75"/>
        <v>65515.23</v>
      </c>
      <c r="I116" s="435"/>
      <c r="J116" s="46">
        <v>16</v>
      </c>
      <c r="K116" s="44">
        <v>1500</v>
      </c>
      <c r="L116" s="47">
        <v>93.75</v>
      </c>
      <c r="M116" s="424">
        <v>16</v>
      </c>
      <c r="N116" s="44">
        <f t="shared" si="76"/>
        <v>1339.6153846153854</v>
      </c>
      <c r="O116" s="47">
        <f t="shared" si="77"/>
        <v>83.72596153846159</v>
      </c>
      <c r="P116" s="48">
        <f t="shared" si="72"/>
        <v>0</v>
      </c>
      <c r="Q116" s="49">
        <f t="shared" si="73"/>
        <v>-10.02403846153841</v>
      </c>
      <c r="R116" s="425">
        <f t="shared" si="74"/>
        <v>0.89307692307692366</v>
      </c>
      <c r="S116" s="495"/>
      <c r="T116" s="226">
        <v>0.79722222222222228</v>
      </c>
      <c r="U116" s="226">
        <v>0.83333333333333337</v>
      </c>
      <c r="V116" s="227">
        <v>7</v>
      </c>
      <c r="W116" s="418">
        <f t="shared" si="70"/>
        <v>51.999999999999972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-160.38461538461456</v>
      </c>
      <c r="AG116" s="125">
        <f t="shared" si="62"/>
        <v>0.89307692307692366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381</v>
      </c>
      <c r="E117" s="83"/>
      <c r="F117" s="343">
        <v>57.3</v>
      </c>
      <c r="G117" s="229">
        <v>3081</v>
      </c>
      <c r="H117" s="45">
        <f t="shared" si="75"/>
        <v>176541.3</v>
      </c>
      <c r="I117" s="435"/>
      <c r="J117" s="46">
        <v>17</v>
      </c>
      <c r="K117" s="44">
        <v>1440</v>
      </c>
      <c r="L117" s="47">
        <v>84.705882352941174</v>
      </c>
      <c r="M117" s="424">
        <v>17</v>
      </c>
      <c r="N117" s="44">
        <f t="shared" si="76"/>
        <v>1292.727272727273</v>
      </c>
      <c r="O117" s="47">
        <f t="shared" si="77"/>
        <v>76.04278074866312</v>
      </c>
      <c r="P117" s="48">
        <f t="shared" si="72"/>
        <v>0</v>
      </c>
      <c r="Q117" s="49">
        <f t="shared" si="73"/>
        <v>-8.6631016042780544</v>
      </c>
      <c r="R117" s="425">
        <f t="shared" si="74"/>
        <v>0.89772727272727293</v>
      </c>
      <c r="S117" s="495"/>
      <c r="T117" s="226">
        <v>0.84861111111111109</v>
      </c>
      <c r="U117" s="226">
        <v>0.94791666666666663</v>
      </c>
      <c r="V117" s="227">
        <v>22</v>
      </c>
      <c r="W117" s="418">
        <f t="shared" si="70"/>
        <v>142.99999999999997</v>
      </c>
      <c r="X117" s="216">
        <v>0.83750000000000002</v>
      </c>
      <c r="Y117" s="216">
        <v>0.84722222222222221</v>
      </c>
      <c r="Z117" s="217"/>
      <c r="AA117" s="217"/>
      <c r="AB117" s="447"/>
      <c r="AC117" s="447"/>
      <c r="AD117" s="221">
        <v>1</v>
      </c>
      <c r="AE117" s="221"/>
      <c r="AF117" s="48">
        <f t="shared" si="61"/>
        <v>-147.27272727272702</v>
      </c>
      <c r="AG117" s="125">
        <f t="shared" si="62"/>
        <v>0.89772727272727293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15.333333333333334</v>
      </c>
      <c r="K121" s="202">
        <v>1671</v>
      </c>
      <c r="L121" s="203">
        <v>120.45200039611804</v>
      </c>
      <c r="M121" s="202">
        <f t="shared" ref="M121:O121" si="78">AVERAGE(M109:M120)</f>
        <v>15.333333333333334</v>
      </c>
      <c r="N121" s="202">
        <f t="shared" si="78"/>
        <v>1474.3413362236897</v>
      </c>
      <c r="O121" s="203">
        <f t="shared" si="78"/>
        <v>105.87279295081584</v>
      </c>
      <c r="P121" s="48">
        <f t="shared" ref="P121:P130" si="79">M121-J121</f>
        <v>0</v>
      </c>
      <c r="Q121" s="49">
        <f t="shared" ref="Q121:Q130" si="80">O121-L121</f>
        <v>-14.579207445302202</v>
      </c>
      <c r="R121" s="172">
        <f t="shared" ref="R121:R130" si="81">O121/L121</f>
        <v>0.87896251289013827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2</v>
      </c>
      <c r="AF121" s="48">
        <f>N121-K121</f>
        <v>-196.65866377631028</v>
      </c>
      <c r="AG121" s="125">
        <f>N121/K121</f>
        <v>0.88231079367067011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838</v>
      </c>
      <c r="H122" s="45">
        <f t="shared" ref="H122:H132" si="82">F122*G122</f>
        <v>53564.959999999999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1323.1578947368412</v>
      </c>
      <c r="O122" s="237">
        <f t="shared" ref="O122:O130" si="84">N122/M122</f>
        <v>69.639889196675853</v>
      </c>
      <c r="P122" s="108">
        <f t="shared" si="79"/>
        <v>0</v>
      </c>
      <c r="Q122" s="182">
        <f t="shared" si="80"/>
        <v>-6.1495844875346677</v>
      </c>
      <c r="R122" s="109">
        <f t="shared" si="81"/>
        <v>0.91885964912280649</v>
      </c>
      <c r="S122" s="459">
        <f>R134</f>
        <v>0.8960942367614283</v>
      </c>
      <c r="T122" s="50">
        <v>0.5</v>
      </c>
      <c r="U122" s="50">
        <v>0.52638888888888891</v>
      </c>
      <c r="V122" s="227">
        <v>5</v>
      </c>
      <c r="W122" s="418">
        <f t="shared" si="70"/>
        <v>38.000000000000028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-116.84210526315883</v>
      </c>
      <c r="AG122" s="425">
        <f t="shared" si="62"/>
        <v>0.91885964912280638</v>
      </c>
      <c r="AH122" s="473">
        <f>AG134</f>
        <v>0.89747062049675996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1886</v>
      </c>
      <c r="H123" s="45">
        <f t="shared" si="82"/>
        <v>110651.62000000001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1331.2941176470586</v>
      </c>
      <c r="O123" s="86">
        <f t="shared" si="84"/>
        <v>70.068111455108351</v>
      </c>
      <c r="P123" s="54">
        <f t="shared" si="79"/>
        <v>0</v>
      </c>
      <c r="Q123" s="88">
        <f t="shared" si="80"/>
        <v>-5.7213622291021693</v>
      </c>
      <c r="R123" s="428">
        <f t="shared" si="81"/>
        <v>0.92450980392156856</v>
      </c>
      <c r="S123" s="459"/>
      <c r="T123" s="50">
        <v>0.53055555555555556</v>
      </c>
      <c r="U123" s="50">
        <v>0.58958333333333335</v>
      </c>
      <c r="V123" s="227">
        <v>6</v>
      </c>
      <c r="W123" s="418">
        <f t="shared" si="70"/>
        <v>85.000000000000014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-108.70588235294144</v>
      </c>
      <c r="AG123" s="425">
        <f t="shared" si="62"/>
        <v>0.92450980392156845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1921</v>
      </c>
      <c r="H124" s="45">
        <f t="shared" si="82"/>
        <v>114337.92000000001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1266.5934065934066</v>
      </c>
      <c r="O124" s="237">
        <f t="shared" si="84"/>
        <v>60.313971742543174</v>
      </c>
      <c r="P124" s="108">
        <f t="shared" si="79"/>
        <v>0</v>
      </c>
      <c r="Q124" s="182">
        <f t="shared" si="80"/>
        <v>-5.6384092098377749</v>
      </c>
      <c r="R124" s="109">
        <f t="shared" si="81"/>
        <v>0.91450787479668361</v>
      </c>
      <c r="S124" s="497"/>
      <c r="T124" s="50">
        <v>0.60555555555555562</v>
      </c>
      <c r="U124" s="50">
        <v>0.66875000000000007</v>
      </c>
      <c r="V124" s="227">
        <v>23</v>
      </c>
      <c r="W124" s="418">
        <f t="shared" si="70"/>
        <v>91</v>
      </c>
      <c r="X124" s="188">
        <v>0.59375</v>
      </c>
      <c r="Y124" s="188">
        <v>0.60416666666666663</v>
      </c>
      <c r="Z124" s="54"/>
      <c r="AA124" s="54"/>
      <c r="AB124" s="447"/>
      <c r="AC124" s="447"/>
      <c r="AD124" s="435"/>
      <c r="AE124" s="435"/>
      <c r="AF124" s="108">
        <f t="shared" si="61"/>
        <v>-118.4065934065934</v>
      </c>
      <c r="AG124" s="109">
        <f t="shared" si="62"/>
        <v>0.9145078747966835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1555</v>
      </c>
      <c r="H125" s="45">
        <f t="shared" si="82"/>
        <v>88308.45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1435.3846153846168</v>
      </c>
      <c r="O125" s="237">
        <f t="shared" si="84"/>
        <v>79.743589743589823</v>
      </c>
      <c r="P125" s="108">
        <f t="shared" si="79"/>
        <v>0</v>
      </c>
      <c r="Q125" s="182">
        <f t="shared" si="80"/>
        <v>-11.145299145299063</v>
      </c>
      <c r="R125" s="109">
        <f t="shared" si="81"/>
        <v>0.87737445928155067</v>
      </c>
      <c r="S125" s="497"/>
      <c r="T125" s="50">
        <v>0.70902777777777781</v>
      </c>
      <c r="U125" s="50">
        <v>0.75416666666666665</v>
      </c>
      <c r="V125" s="227">
        <v>5</v>
      </c>
      <c r="W125" s="418">
        <f t="shared" si="70"/>
        <v>64.999999999999929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-200.61538461538316</v>
      </c>
      <c r="AG125" s="425">
        <f t="shared" si="62"/>
        <v>0.87737445928155067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1245</v>
      </c>
      <c r="H126" s="45">
        <f t="shared" si="82"/>
        <v>70803.149999999994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1409.4339622641517</v>
      </c>
      <c r="O126" s="86">
        <f t="shared" si="84"/>
        <v>78.301886792452876</v>
      </c>
      <c r="P126" s="54">
        <f t="shared" si="79"/>
        <v>0</v>
      </c>
      <c r="Q126" s="88">
        <f t="shared" si="80"/>
        <v>-12.587002096436009</v>
      </c>
      <c r="R126" s="428">
        <f t="shared" si="81"/>
        <v>0.86151220187295341</v>
      </c>
      <c r="S126" s="497"/>
      <c r="T126" s="50">
        <v>0.75902777777777775</v>
      </c>
      <c r="U126" s="50">
        <v>0.79583333333333328</v>
      </c>
      <c r="V126" s="227">
        <v>7</v>
      </c>
      <c r="W126" s="418">
        <f t="shared" si="70"/>
        <v>52.999999999999972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-226.56603773584834</v>
      </c>
      <c r="AG126" s="109">
        <f t="shared" si="62"/>
        <v>0.8615122018729533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1435</v>
      </c>
      <c r="H127" s="45">
        <f t="shared" si="82"/>
        <v>68306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1304.5454545454561</v>
      </c>
      <c r="O127" s="86">
        <f t="shared" si="84"/>
        <v>68.660287081339789</v>
      </c>
      <c r="P127" s="54">
        <f t="shared" si="79"/>
        <v>0</v>
      </c>
      <c r="Q127" s="88">
        <f t="shared" si="80"/>
        <v>-7.1291866028707318</v>
      </c>
      <c r="R127" s="428">
        <f t="shared" si="81"/>
        <v>0.90593434343434454</v>
      </c>
      <c r="S127" s="497"/>
      <c r="T127" s="50">
        <v>0.80069444444444438</v>
      </c>
      <c r="U127" s="50">
        <v>0.84652777777777766</v>
      </c>
      <c r="V127" s="421">
        <v>7</v>
      </c>
      <c r="W127" s="418">
        <f t="shared" si="70"/>
        <v>65.999999999999929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-135.4545454545439</v>
      </c>
      <c r="AG127" s="109">
        <f t="shared" si="62"/>
        <v>0.90593434343434454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1310</v>
      </c>
      <c r="H128" s="45">
        <f t="shared" si="82"/>
        <v>66377.7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1378.9473684210536</v>
      </c>
      <c r="O128" s="86">
        <f t="shared" si="84"/>
        <v>76.608187134502984</v>
      </c>
      <c r="P128" s="54">
        <f t="shared" si="79"/>
        <v>0</v>
      </c>
      <c r="Q128" s="88">
        <f t="shared" si="80"/>
        <v>-6.7251461988303447</v>
      </c>
      <c r="R128" s="428">
        <f t="shared" si="81"/>
        <v>0.91929824561403584</v>
      </c>
      <c r="S128" s="497"/>
      <c r="T128" s="50">
        <v>0.86180555555555538</v>
      </c>
      <c r="U128" s="50">
        <v>0.90138888888888868</v>
      </c>
      <c r="V128" s="421">
        <v>22</v>
      </c>
      <c r="W128" s="418">
        <f t="shared" si="70"/>
        <v>56.999999999999957</v>
      </c>
      <c r="X128" s="64">
        <v>0.85069444444444453</v>
      </c>
      <c r="Y128" s="64">
        <v>0.86111111111111116</v>
      </c>
      <c r="Z128" s="54"/>
      <c r="AA128" s="54"/>
      <c r="AB128" s="447"/>
      <c r="AC128" s="447"/>
      <c r="AD128" s="435"/>
      <c r="AE128" s="435"/>
      <c r="AF128" s="48">
        <f t="shared" si="61"/>
        <v>-121.05263157894638</v>
      </c>
      <c r="AG128" s="425">
        <f t="shared" si="62"/>
        <v>0.91929824561403573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1023</v>
      </c>
      <c r="H129" s="45">
        <f t="shared" si="82"/>
        <v>59507.91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1395</v>
      </c>
      <c r="O129" s="86">
        <f t="shared" si="84"/>
        <v>87.1875</v>
      </c>
      <c r="P129" s="54">
        <f t="shared" si="79"/>
        <v>0</v>
      </c>
      <c r="Q129" s="88">
        <f t="shared" si="80"/>
        <v>-15.0625</v>
      </c>
      <c r="R129" s="428">
        <f t="shared" si="81"/>
        <v>0.85268948655256727</v>
      </c>
      <c r="S129" s="497"/>
      <c r="T129" s="50">
        <v>0.90624999999999978</v>
      </c>
      <c r="U129" s="50">
        <v>0.93680555555555534</v>
      </c>
      <c r="V129" s="421">
        <v>7</v>
      </c>
      <c r="W129" s="418">
        <f t="shared" si="70"/>
        <v>44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-241</v>
      </c>
      <c r="AG129" s="109">
        <f t="shared" si="62"/>
        <v>0.85268948655256727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1407</v>
      </c>
      <c r="H130" s="45">
        <f t="shared" si="82"/>
        <v>80621.099999999991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1319.0625000000016</v>
      </c>
      <c r="O130" s="86">
        <f t="shared" si="84"/>
        <v>69.424342105263236</v>
      </c>
      <c r="P130" s="54">
        <f t="shared" si="79"/>
        <v>0</v>
      </c>
      <c r="Q130" s="88">
        <f t="shared" si="80"/>
        <v>-6.3651315789472847</v>
      </c>
      <c r="R130" s="428">
        <f t="shared" si="81"/>
        <v>0.91601562500000111</v>
      </c>
      <c r="S130" s="497"/>
      <c r="T130" s="50">
        <v>0.94097222222222199</v>
      </c>
      <c r="U130" s="50">
        <v>0.98541666666666639</v>
      </c>
      <c r="V130" s="421">
        <v>6</v>
      </c>
      <c r="W130" s="418">
        <f t="shared" si="70"/>
        <v>63.999999999999929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-120.93749999999841</v>
      </c>
      <c r="AG130" s="109">
        <f t="shared" si="62"/>
        <v>0.91601562500000111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1351.4910355102875</v>
      </c>
      <c r="O134" s="243">
        <f t="shared" si="85"/>
        <v>73.327529472386232</v>
      </c>
      <c r="P134" s="51">
        <f t="shared" ref="P134:P143" si="86">M134-J134</f>
        <v>0</v>
      </c>
      <c r="Q134" s="139">
        <f t="shared" ref="Q134:Q143" si="87">O134-L134</f>
        <v>-8.5026246165397907</v>
      </c>
      <c r="R134" s="244">
        <f t="shared" ref="R134:R143" si="88">O134/L134</f>
        <v>0.8960942367614283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0</v>
      </c>
      <c r="AF134" s="48">
        <f t="shared" si="61"/>
        <v>-154.39785337860144</v>
      </c>
      <c r="AG134" s="425">
        <f t="shared" si="62"/>
        <v>0.89747062049675996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1967</v>
      </c>
      <c r="H135" s="245">
        <f t="shared" ref="H135:H146" si="89">F135*G135</f>
        <v>113564.745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1356.5517241379321</v>
      </c>
      <c r="O135" s="115">
        <f t="shared" ref="O135:O143" si="91">N135/M135</f>
        <v>84.784482758620754</v>
      </c>
      <c r="P135" s="54">
        <f t="shared" si="86"/>
        <v>0</v>
      </c>
      <c r="Q135" s="88">
        <f t="shared" si="87"/>
        <v>-13.028017241379246</v>
      </c>
      <c r="R135" s="428">
        <f t="shared" si="88"/>
        <v>0.86680621350666587</v>
      </c>
      <c r="S135" s="495">
        <f>R147</f>
        <v>0.8953761565287145</v>
      </c>
      <c r="T135" s="246">
        <v>0.45833333333333331</v>
      </c>
      <c r="U135" s="50">
        <v>0.51874999999999993</v>
      </c>
      <c r="V135" s="142">
        <v>5</v>
      </c>
      <c r="W135" s="247">
        <f t="shared" ref="W135:W147" si="92">(U135-T135)*24*60</f>
        <v>86.999999999999929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-208.44827586206793</v>
      </c>
      <c r="AG135" s="120">
        <f t="shared" si="62"/>
        <v>0.86680621350666587</v>
      </c>
      <c r="AH135" s="468">
        <f>AG147</f>
        <v>0.90408499558527944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1665</v>
      </c>
      <c r="H136" s="84">
        <f t="shared" si="89"/>
        <v>88694.55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1368.4931506849302</v>
      </c>
      <c r="O136" s="86">
        <f t="shared" si="91"/>
        <v>85.53082191780814</v>
      </c>
      <c r="P136" s="54">
        <f t="shared" si="86"/>
        <v>0</v>
      </c>
      <c r="Q136" s="88">
        <f t="shared" si="87"/>
        <v>-8.2191780821918599</v>
      </c>
      <c r="R136" s="428">
        <f t="shared" si="88"/>
        <v>0.91232876712328681</v>
      </c>
      <c r="S136" s="495"/>
      <c r="T136" s="246">
        <v>0.52361111111111103</v>
      </c>
      <c r="U136" s="50">
        <v>0.57430555555555551</v>
      </c>
      <c r="V136" s="142">
        <v>7</v>
      </c>
      <c r="W136" s="247">
        <f t="shared" si="92"/>
        <v>73.000000000000057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-131.50684931506976</v>
      </c>
      <c r="AG136" s="125">
        <f t="shared" si="62"/>
        <v>0.91232876712328681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1768</v>
      </c>
      <c r="H137" s="84">
        <f t="shared" si="89"/>
        <v>89584.56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1377.662337662337</v>
      </c>
      <c r="O137" s="86">
        <f t="shared" si="91"/>
        <v>76.536796536796501</v>
      </c>
      <c r="P137" s="54">
        <f t="shared" si="86"/>
        <v>0</v>
      </c>
      <c r="Q137" s="88">
        <f t="shared" si="87"/>
        <v>-6.7965367965368273</v>
      </c>
      <c r="R137" s="428">
        <f t="shared" si="88"/>
        <v>0.91844155844155806</v>
      </c>
      <c r="S137" s="495"/>
      <c r="T137" s="50">
        <v>0.59027777777777768</v>
      </c>
      <c r="U137" s="50">
        <v>0.64374999999999993</v>
      </c>
      <c r="V137" s="249">
        <v>23</v>
      </c>
      <c r="W137" s="247">
        <f t="shared" si="92"/>
        <v>77.000000000000043</v>
      </c>
      <c r="X137" s="53">
        <v>0.57916666666666672</v>
      </c>
      <c r="Y137" s="53">
        <v>0.58888888888888891</v>
      </c>
      <c r="Z137" s="54"/>
      <c r="AA137" s="54"/>
      <c r="AB137" s="447"/>
      <c r="AC137" s="447"/>
      <c r="AD137" s="435"/>
      <c r="AE137" s="435"/>
      <c r="AF137" s="48">
        <f t="shared" si="61"/>
        <v>-122.33766233766301</v>
      </c>
      <c r="AG137" s="125">
        <f t="shared" si="62"/>
        <v>0.91844155844155795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1700</v>
      </c>
      <c r="H138" s="84">
        <f t="shared" si="89"/>
        <v>86666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1307.6923076923069</v>
      </c>
      <c r="O138" s="86">
        <f t="shared" si="91"/>
        <v>65.384615384615344</v>
      </c>
      <c r="P138" s="54">
        <f t="shared" si="86"/>
        <v>0</v>
      </c>
      <c r="Q138" s="88">
        <f t="shared" si="87"/>
        <v>-6.6153846153846558</v>
      </c>
      <c r="R138" s="434">
        <f t="shared" si="88"/>
        <v>0.90811965811965756</v>
      </c>
      <c r="S138" s="495"/>
      <c r="T138" s="50">
        <v>0.70833333333333337</v>
      </c>
      <c r="U138" s="50">
        <v>0.76250000000000007</v>
      </c>
      <c r="V138" s="249">
        <v>5</v>
      </c>
      <c r="W138" s="247">
        <f t="shared" si="92"/>
        <v>78.000000000000043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-132.30769230769306</v>
      </c>
      <c r="AG138" s="125">
        <f t="shared" si="62"/>
        <v>0.90811965811965756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1072</v>
      </c>
      <c r="H139" s="84">
        <f t="shared" si="89"/>
        <v>54318.240000000005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1368.5106382978724</v>
      </c>
      <c r="O139" s="86">
        <f t="shared" si="91"/>
        <v>80.500625782227786</v>
      </c>
      <c r="P139" s="54">
        <f t="shared" si="86"/>
        <v>0</v>
      </c>
      <c r="Q139" s="88">
        <f t="shared" si="87"/>
        <v>-7.734668335419272</v>
      </c>
      <c r="R139" s="428">
        <f t="shared" si="88"/>
        <v>0.91234042553191497</v>
      </c>
      <c r="S139" s="495"/>
      <c r="T139" s="50">
        <v>0.76736111111111116</v>
      </c>
      <c r="U139" s="50">
        <v>0.8</v>
      </c>
      <c r="V139" s="250">
        <v>7</v>
      </c>
      <c r="W139" s="247">
        <f t="shared" si="92"/>
        <v>46.999999999999993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-131.48936170212755</v>
      </c>
      <c r="AG139" s="125">
        <f t="shared" si="62"/>
        <v>0.91234042553191497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1877</v>
      </c>
      <c r="H140" s="84">
        <f t="shared" si="89"/>
        <v>95576.84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1309.5348837209301</v>
      </c>
      <c r="O140" s="86">
        <f t="shared" si="91"/>
        <v>68.922888616891058</v>
      </c>
      <c r="P140" s="54">
        <f t="shared" si="86"/>
        <v>0</v>
      </c>
      <c r="Q140" s="88">
        <f t="shared" si="87"/>
        <v>-6.8665850673194626</v>
      </c>
      <c r="R140" s="428">
        <f t="shared" si="88"/>
        <v>0.9093992248062015</v>
      </c>
      <c r="S140" s="502"/>
      <c r="T140" s="63">
        <v>0.81597222222222232</v>
      </c>
      <c r="U140" s="252">
        <v>0.87569444444444455</v>
      </c>
      <c r="V140" s="253">
        <v>23</v>
      </c>
      <c r="W140" s="247">
        <f t="shared" si="92"/>
        <v>86.000000000000014</v>
      </c>
      <c r="X140" s="53">
        <v>0.8041666666666667</v>
      </c>
      <c r="Y140" s="53">
        <v>0.81527777777777777</v>
      </c>
      <c r="Z140" s="54"/>
      <c r="AA140" s="54"/>
      <c r="AB140" s="447"/>
      <c r="AC140" s="447"/>
      <c r="AD140" s="435"/>
      <c r="AE140" s="435"/>
      <c r="AF140" s="48">
        <f t="shared" si="61"/>
        <v>-130.46511627906989</v>
      </c>
      <c r="AG140" s="125">
        <f t="shared" si="62"/>
        <v>0.9093992248062015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286</v>
      </c>
      <c r="E141" s="254"/>
      <c r="F141" s="343">
        <v>50.67</v>
      </c>
      <c r="G141" s="57">
        <v>950</v>
      </c>
      <c r="H141" s="84">
        <f t="shared" si="89"/>
        <v>48136.5</v>
      </c>
      <c r="I141" s="435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1295.4545454545455</v>
      </c>
      <c r="O141" s="86">
        <f t="shared" si="91"/>
        <v>76.203208556149733</v>
      </c>
      <c r="P141" s="54">
        <f t="shared" si="86"/>
        <v>0</v>
      </c>
      <c r="Q141" s="88">
        <f t="shared" si="87"/>
        <v>-8.5026737967914414</v>
      </c>
      <c r="R141" s="428">
        <f t="shared" si="88"/>
        <v>0.89962121212121215</v>
      </c>
      <c r="S141" s="502"/>
      <c r="T141" s="63">
        <v>0.88055555555555565</v>
      </c>
      <c r="U141" s="252">
        <v>0.9111111111111112</v>
      </c>
      <c r="V141" s="55">
        <v>7</v>
      </c>
      <c r="W141" s="247">
        <f t="shared" si="92"/>
        <v>44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-144.5454545454545</v>
      </c>
      <c r="AG141" s="125">
        <f t="shared" si="62"/>
        <v>0.89962121212121215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287</v>
      </c>
      <c r="E142" s="254"/>
      <c r="F142" s="343">
        <v>50.49</v>
      </c>
      <c r="G142" s="57">
        <v>1182</v>
      </c>
      <c r="H142" s="84">
        <f t="shared" si="89"/>
        <v>59679.18</v>
      </c>
      <c r="I142" s="435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1289.4545454545464</v>
      </c>
      <c r="O142" s="86">
        <f t="shared" si="91"/>
        <v>85.963636363636425</v>
      </c>
      <c r="P142" s="54">
        <f t="shared" si="86"/>
        <v>1</v>
      </c>
      <c r="Q142" s="88">
        <f t="shared" si="87"/>
        <v>-16.893506493506436</v>
      </c>
      <c r="R142" s="428">
        <f t="shared" si="88"/>
        <v>0.83575757575757637</v>
      </c>
      <c r="S142" s="502"/>
      <c r="T142" s="63">
        <v>0.91527777777777786</v>
      </c>
      <c r="U142" s="252">
        <v>0.95347222222222228</v>
      </c>
      <c r="V142" s="55">
        <v>6</v>
      </c>
      <c r="W142" s="247">
        <f t="shared" si="92"/>
        <v>54.999999999999964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-150.54545454545359</v>
      </c>
      <c r="AG142" s="125">
        <f t="shared" si="62"/>
        <v>0.89545454545454617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353</v>
      </c>
      <c r="E143" s="83"/>
      <c r="F143" s="343">
        <v>54.09</v>
      </c>
      <c r="G143" s="57">
        <v>1979</v>
      </c>
      <c r="H143" s="84">
        <f t="shared" si="89"/>
        <v>107044.11</v>
      </c>
      <c r="I143" s="435"/>
      <c r="J143" s="46">
        <v>19</v>
      </c>
      <c r="K143" s="44">
        <v>1440</v>
      </c>
      <c r="L143" s="47">
        <v>75.78947368421052</v>
      </c>
      <c r="M143" s="228">
        <v>19</v>
      </c>
      <c r="N143" s="57">
        <f t="shared" si="90"/>
        <v>1319.3333333333312</v>
      </c>
      <c r="O143" s="86">
        <f t="shared" si="91"/>
        <v>69.438596491227955</v>
      </c>
      <c r="P143" s="54">
        <f t="shared" si="86"/>
        <v>0</v>
      </c>
      <c r="Q143" s="88">
        <f t="shared" si="87"/>
        <v>-6.3508771929825656</v>
      </c>
      <c r="R143" s="428">
        <f t="shared" si="88"/>
        <v>0.9162037037037023</v>
      </c>
      <c r="S143" s="502"/>
      <c r="T143" s="63">
        <v>0.95833333333333337</v>
      </c>
      <c r="U143" s="252">
        <v>1.0208333333333335</v>
      </c>
      <c r="V143" s="55">
        <v>7</v>
      </c>
      <c r="W143" s="247">
        <f t="shared" si="92"/>
        <v>90.000000000000156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-120.66666666666879</v>
      </c>
      <c r="AG143" s="125">
        <f t="shared" si="62"/>
        <v>0.91620370370370219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/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 t="s">
        <v>49</v>
      </c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17.333333333333332</v>
      </c>
      <c r="K147" s="101">
        <v>1473.8888888888889</v>
      </c>
      <c r="L147" s="104">
        <v>86.030344447720609</v>
      </c>
      <c r="M147" s="242">
        <f t="shared" ref="M147:O147" si="93">AVERAGE(M135:M146)</f>
        <v>17.444444444444443</v>
      </c>
      <c r="N147" s="242">
        <f t="shared" si="93"/>
        <v>1332.5208296043036</v>
      </c>
      <c r="O147" s="243">
        <f t="shared" si="93"/>
        <v>77.029519156441509</v>
      </c>
      <c r="P147" s="51">
        <f t="shared" ref="P147:P153" si="94">M147-J147</f>
        <v>0.11111111111111072</v>
      </c>
      <c r="Q147" s="139">
        <f t="shared" ref="Q147:Q153" si="95">O147-L147</f>
        <v>-9.0008252912790994</v>
      </c>
      <c r="R147" s="258">
        <f t="shared" ref="R147:R153" si="96">O147/L147</f>
        <v>0.8953761565287145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0</v>
      </c>
      <c r="AF147" s="204">
        <f t="shared" si="61"/>
        <v>-141.36805928458534</v>
      </c>
      <c r="AG147" s="259">
        <f t="shared" si="62"/>
        <v>0.90408499558527944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3366</v>
      </c>
      <c r="H148" s="84">
        <f t="shared" ref="H148:H172" si="97">F148*G148</f>
        <v>124272.72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1507.1641791044767</v>
      </c>
      <c r="O148" s="47">
        <f t="shared" ref="O148:O153" si="99">N148/M148</f>
        <v>125.59701492537306</v>
      </c>
      <c r="P148" s="48">
        <f t="shared" si="94"/>
        <v>0</v>
      </c>
      <c r="Q148" s="49">
        <f t="shared" si="95"/>
        <v>-41.069651741293598</v>
      </c>
      <c r="R148" s="425">
        <f t="shared" si="96"/>
        <v>0.75358208955223838</v>
      </c>
      <c r="S148" s="506">
        <f>R160</f>
        <v>0.84754108707551434</v>
      </c>
      <c r="T148" s="246">
        <v>0.45833333333333331</v>
      </c>
      <c r="U148" s="50">
        <v>0.55138888888888893</v>
      </c>
      <c r="V148" s="421">
        <v>5</v>
      </c>
      <c r="W148" s="418">
        <f>(U148-T148)*24*60</f>
        <v>134.00000000000009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-492.83582089552328</v>
      </c>
      <c r="AG148" s="125">
        <f t="shared" si="62"/>
        <v>0.75358208955223838</v>
      </c>
      <c r="AH148" s="468">
        <f>AG160</f>
        <v>0.84030905644140153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683.5</v>
      </c>
      <c r="H149" s="84">
        <f t="shared" si="97"/>
        <v>18112.75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1518.8888888888853</v>
      </c>
      <c r="O149" s="47">
        <f t="shared" si="99"/>
        <v>126.57407407407378</v>
      </c>
      <c r="P149" s="48">
        <f t="shared" si="94"/>
        <v>0</v>
      </c>
      <c r="Q149" s="49">
        <f t="shared" si="95"/>
        <v>-40.092592592592879</v>
      </c>
      <c r="R149" s="425">
        <f t="shared" si="96"/>
        <v>0.7594444444444427</v>
      </c>
      <c r="S149" s="507"/>
      <c r="T149" s="246">
        <v>0.55486111111111114</v>
      </c>
      <c r="U149" s="50">
        <v>0.57361111111111118</v>
      </c>
      <c r="V149" s="421">
        <v>5</v>
      </c>
      <c r="W149" s="418">
        <f t="shared" ref="W149:W159" si="100">(U149-T149)*24*60</f>
        <v>27.000000000000064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-481.11111111111472</v>
      </c>
      <c r="AG149" s="125">
        <f t="shared" si="62"/>
        <v>0.75944444444444259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166</v>
      </c>
      <c r="H150" s="84">
        <f t="shared" si="97"/>
        <v>9214.66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1245.0000000000045</v>
      </c>
      <c r="O150" s="47">
        <f t="shared" si="99"/>
        <v>103.75000000000038</v>
      </c>
      <c r="P150" s="48">
        <f t="shared" si="94"/>
        <v>0</v>
      </c>
      <c r="Q150" s="49">
        <f t="shared" si="95"/>
        <v>-21.249999999999616</v>
      </c>
      <c r="R150" s="425">
        <f t="shared" si="96"/>
        <v>0.83000000000000307</v>
      </c>
      <c r="S150" s="507"/>
      <c r="T150" s="246">
        <v>0.70833333333333337</v>
      </c>
      <c r="U150" s="50">
        <v>0.71388888888888891</v>
      </c>
      <c r="V150" s="421">
        <v>5</v>
      </c>
      <c r="W150" s="418">
        <f t="shared" si="100"/>
        <v>7.9999999999999716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-254.99999999999545</v>
      </c>
      <c r="AG150" s="125">
        <f t="shared" si="62"/>
        <v>0.83000000000000307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1267</v>
      </c>
      <c r="H151" s="84">
        <f t="shared" si="97"/>
        <v>36198.19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1520.4000000000003</v>
      </c>
      <c r="O151" s="47">
        <f t="shared" si="99"/>
        <v>126.70000000000003</v>
      </c>
      <c r="P151" s="48">
        <f t="shared" si="94"/>
        <v>0</v>
      </c>
      <c r="Q151" s="49">
        <f t="shared" si="95"/>
        <v>1.7000000000000313</v>
      </c>
      <c r="R151" s="425">
        <f t="shared" si="96"/>
        <v>1.0136000000000003</v>
      </c>
      <c r="S151" s="507"/>
      <c r="T151" s="246">
        <v>0.71736111111111112</v>
      </c>
      <c r="U151" s="50">
        <v>0.75208333333333333</v>
      </c>
      <c r="V151" s="421">
        <v>5</v>
      </c>
      <c r="W151" s="418">
        <f t="shared" si="100"/>
        <v>49.999999999999986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20.400000000000318</v>
      </c>
      <c r="AG151" s="125">
        <f t="shared" si="62"/>
        <v>1.0136000000000003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294</v>
      </c>
      <c r="E152" s="60"/>
      <c r="F152" s="350">
        <v>18.920000000000002</v>
      </c>
      <c r="G152" s="57">
        <v>619</v>
      </c>
      <c r="H152" s="84">
        <f t="shared" si="97"/>
        <v>11711.480000000001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1954.7368421052702</v>
      </c>
      <c r="O152" s="47">
        <f t="shared" si="99"/>
        <v>390.94736842105402</v>
      </c>
      <c r="P152" s="48">
        <f t="shared" si="94"/>
        <v>0</v>
      </c>
      <c r="Q152" s="49">
        <f t="shared" si="95"/>
        <v>-49.052631578945977</v>
      </c>
      <c r="R152" s="425">
        <f t="shared" si="96"/>
        <v>0.88851674641148637</v>
      </c>
      <c r="S152" s="507"/>
      <c r="T152" s="261">
        <v>0.75555555555555554</v>
      </c>
      <c r="U152" s="63">
        <v>0.76874999999999993</v>
      </c>
      <c r="V152" s="422">
        <v>5</v>
      </c>
      <c r="W152" s="418">
        <f t="shared" si="100"/>
        <v>18.999999999999932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-245.26315789472983</v>
      </c>
      <c r="AG152" s="125">
        <f t="shared" si="62"/>
        <v>0.88851674641148648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295</v>
      </c>
      <c r="E153" s="60"/>
      <c r="F153" s="350">
        <v>17.71</v>
      </c>
      <c r="G153" s="57">
        <v>550</v>
      </c>
      <c r="H153" s="84">
        <f t="shared" si="97"/>
        <v>9740.5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1833.3333333333399</v>
      </c>
      <c r="O153" s="47">
        <f t="shared" si="99"/>
        <v>366.66666666666799</v>
      </c>
      <c r="P153" s="48">
        <f t="shared" si="94"/>
        <v>0</v>
      </c>
      <c r="Q153" s="49">
        <f t="shared" si="95"/>
        <v>-73.333333333332007</v>
      </c>
      <c r="R153" s="425">
        <f t="shared" si="96"/>
        <v>0.83333333333333637</v>
      </c>
      <c r="S153" s="507"/>
      <c r="T153" s="261">
        <v>0.77222222222222214</v>
      </c>
      <c r="U153" s="63">
        <v>0.7847222222222221</v>
      </c>
      <c r="V153" s="422">
        <v>5</v>
      </c>
      <c r="W153" s="418">
        <f t="shared" si="100"/>
        <v>17.999999999999936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-366.66666666666015</v>
      </c>
      <c r="AG153" s="125">
        <f t="shared" si="62"/>
        <v>0.83333333333333626</v>
      </c>
      <c r="AH153" s="508"/>
    </row>
    <row r="154" spans="1:34" s="218" customFormat="1" ht="19.149999999999999" customHeight="1">
      <c r="A154" s="505"/>
      <c r="B154" s="435">
        <v>0</v>
      </c>
      <c r="C154" s="221"/>
      <c r="D154" s="251"/>
      <c r="E154" s="60"/>
      <c r="F154" s="350" t="s">
        <v>109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5"/>
      <c r="S154" s="507"/>
      <c r="T154" s="261"/>
      <c r="U154" s="63"/>
      <c r="V154" s="422"/>
      <c r="W154" s="418">
        <f t="shared" si="100"/>
        <v>0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0</v>
      </c>
      <c r="AG154" s="125" t="e">
        <f t="shared" si="62"/>
        <v>#DIV/0!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M160:O160" si="101">AVERAGE(M148:M159)</f>
        <v>9.6666666666666661</v>
      </c>
      <c r="N160" s="269">
        <f t="shared" si="101"/>
        <v>1596.5872072386628</v>
      </c>
      <c r="O160" s="270">
        <f t="shared" si="101"/>
        <v>206.70585401452823</v>
      </c>
      <c r="P160" s="65">
        <f t="shared" ref="P160:P163" si="102">M160-J160</f>
        <v>0</v>
      </c>
      <c r="Q160" s="74">
        <f t="shared" ref="Q160:Q163" si="103">O160-L160</f>
        <v>-37.183034874360658</v>
      </c>
      <c r="R160" s="271">
        <f>O160/L160</f>
        <v>0.84754108707551434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-303.41279276133719</v>
      </c>
      <c r="AG160" s="129">
        <f t="shared" si="62"/>
        <v>0.84030905644140153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1920</v>
      </c>
      <c r="H161" s="84">
        <f t="shared" ref="H161:H170" si="104">F161*G161</f>
        <v>67833.599999999991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5" si="105">G161/W161*60</f>
        <v>2021.0526315789473</v>
      </c>
      <c r="O161" s="86">
        <f t="shared" ref="O161:O165" si="106">N161/M161</f>
        <v>168.42105263157893</v>
      </c>
      <c r="P161" s="54">
        <f t="shared" si="102"/>
        <v>0</v>
      </c>
      <c r="Q161" s="88">
        <f t="shared" si="103"/>
        <v>-8.0789473684210691</v>
      </c>
      <c r="R161" s="428">
        <f t="shared" ref="R161:R163" si="107">O161/L161</f>
        <v>0.9542269270910988</v>
      </c>
      <c r="S161" s="468">
        <f>R173</f>
        <v>0.91759166108637336</v>
      </c>
      <c r="T161" s="89">
        <v>0.16666666666666666</v>
      </c>
      <c r="U161" s="89">
        <v>0.20624999999999999</v>
      </c>
      <c r="V161" s="435">
        <v>5</v>
      </c>
      <c r="W161" s="90">
        <f t="shared" ref="W161:W172" si="108">(U161-T161)*24*60</f>
        <v>57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-96.947368421052715</v>
      </c>
      <c r="AG161" s="428">
        <f t="shared" si="62"/>
        <v>0.9542269270910988</v>
      </c>
      <c r="AH161" s="468">
        <f>AG173</f>
        <v>0.92096705637883591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3311</v>
      </c>
      <c r="H162" s="84">
        <f t="shared" si="104"/>
        <v>113335.52999999998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2113.4042553191484</v>
      </c>
      <c r="O162" s="86">
        <f t="shared" si="106"/>
        <v>162.56955810147295</v>
      </c>
      <c r="P162" s="54">
        <f t="shared" si="102"/>
        <v>0</v>
      </c>
      <c r="Q162" s="88">
        <f t="shared" si="103"/>
        <v>-10.507364975450116</v>
      </c>
      <c r="R162" s="428">
        <f t="shared" si="107"/>
        <v>0.93929078014184375</v>
      </c>
      <c r="S162" s="468"/>
      <c r="T162" s="89">
        <v>0.21111111111111111</v>
      </c>
      <c r="U162" s="89">
        <v>0.27638888888888891</v>
      </c>
      <c r="V162" s="435">
        <v>7</v>
      </c>
      <c r="W162" s="90">
        <f t="shared" si="108"/>
        <v>94.000000000000028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-136.59574468085157</v>
      </c>
      <c r="AG162" s="428">
        <f t="shared" si="62"/>
        <v>0.93929078014184375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3122</v>
      </c>
      <c r="H163" s="84">
        <f t="shared" si="104"/>
        <v>111861.26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2104.7191011235955</v>
      </c>
      <c r="O163" s="86">
        <f t="shared" si="106"/>
        <v>191.33810010214503</v>
      </c>
      <c r="P163" s="54">
        <f t="shared" si="102"/>
        <v>0</v>
      </c>
      <c r="Q163" s="88">
        <f t="shared" si="103"/>
        <v>-13.207354443309498</v>
      </c>
      <c r="R163" s="428">
        <f t="shared" si="107"/>
        <v>0.93543071161048685</v>
      </c>
      <c r="S163" s="468"/>
      <c r="T163" s="89">
        <v>0.29166666666666669</v>
      </c>
      <c r="U163" s="89">
        <v>0.35347222222222224</v>
      </c>
      <c r="V163" s="435">
        <v>22</v>
      </c>
      <c r="W163" s="90">
        <f t="shared" si="108"/>
        <v>89</v>
      </c>
      <c r="X163" s="96">
        <v>0.28055555555555556</v>
      </c>
      <c r="Y163" s="96">
        <v>0.2902777777777778</v>
      </c>
      <c r="Z163" s="54"/>
      <c r="AA163" s="54"/>
      <c r="AB163" s="447"/>
      <c r="AC163" s="447"/>
      <c r="AD163" s="435"/>
      <c r="AE163" s="435"/>
      <c r="AF163" s="54">
        <f t="shared" si="61"/>
        <v>-145.28089887640454</v>
      </c>
      <c r="AG163" s="428">
        <f t="shared" si="62"/>
        <v>0.93543071161048685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2995</v>
      </c>
      <c r="H164" s="84">
        <f t="shared" si="104"/>
        <v>102518.84999999999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2114.117647058823</v>
      </c>
      <c r="O164" s="86">
        <f t="shared" si="106"/>
        <v>162.62443438914022</v>
      </c>
      <c r="P164" s="54">
        <f>M164-J164</f>
        <v>0</v>
      </c>
      <c r="Q164" s="88">
        <f>O164-L164</f>
        <v>-10.452488687782846</v>
      </c>
      <c r="R164" s="428">
        <f>O164/L164</f>
        <v>0.93960784313725465</v>
      </c>
      <c r="S164" s="468"/>
      <c r="T164" s="89">
        <v>0.35833333333333334</v>
      </c>
      <c r="U164" s="89">
        <v>0.41736111111111113</v>
      </c>
      <c r="V164" s="435">
        <v>7</v>
      </c>
      <c r="W164" s="90">
        <f t="shared" si="108"/>
        <v>85.000000000000014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-135.88235294117703</v>
      </c>
      <c r="AG164" s="428">
        <f>N164/K164</f>
        <v>0.93960784313725465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5516</v>
      </c>
      <c r="H165" s="84">
        <f t="shared" si="104"/>
        <v>200837.55999999997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2363.9999999999991</v>
      </c>
      <c r="O165" s="86">
        <f t="shared" si="106"/>
        <v>236.39999999999992</v>
      </c>
      <c r="P165" s="54">
        <f t="shared" ref="P165" si="109">M165-J165</f>
        <v>0</v>
      </c>
      <c r="Q165" s="88">
        <f t="shared" ref="Q165" si="110">O165-L165</f>
        <v>-40.500000000000057</v>
      </c>
      <c r="R165" s="428">
        <f t="shared" ref="R165" si="111">O165/L165</f>
        <v>0.85373781148429018</v>
      </c>
      <c r="S165" s="468"/>
      <c r="T165" s="89">
        <v>0.45694444444444443</v>
      </c>
      <c r="U165" s="89">
        <v>0.5541666666666667</v>
      </c>
      <c r="V165" s="435">
        <v>4</v>
      </c>
      <c r="W165" s="90">
        <f t="shared" si="108"/>
        <v>140.00000000000006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-405.00000000000091</v>
      </c>
      <c r="AG165" s="428">
        <f>N165/K165</f>
        <v>0.85373781148429007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2143.4587270161028</v>
      </c>
      <c r="O173" s="104">
        <f t="shared" si="112"/>
        <v>184.27062904486743</v>
      </c>
      <c r="P173" s="54">
        <f>M173-J173</f>
        <v>0</v>
      </c>
      <c r="Q173" s="88">
        <f>O173-L173</f>
        <v>-16.549231094992706</v>
      </c>
      <c r="R173" s="105">
        <f>O173/L173</f>
        <v>0.91759166108637336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0</v>
      </c>
      <c r="AF173" s="54">
        <f t="shared" si="61"/>
        <v>-183.94127298389731</v>
      </c>
      <c r="AG173" s="428">
        <f t="shared" si="62"/>
        <v>0.92096705637883591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 xr:uid="{00000000-0002-0000-3E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390</v>
      </c>
      <c r="E3" s="583"/>
      <c r="F3" s="572" t="s">
        <v>3</v>
      </c>
      <c r="G3" s="533"/>
      <c r="H3" s="584">
        <v>258381</v>
      </c>
      <c r="I3" s="585"/>
      <c r="J3" s="572" t="s">
        <v>4</v>
      </c>
      <c r="K3" s="533"/>
      <c r="L3" s="577">
        <v>8685402.0149294175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383.72247824920208</v>
      </c>
      <c r="G6" s="574"/>
      <c r="H6" s="552">
        <f>AVERAGE(D13:P13,Q13)</f>
        <v>147.99246582017466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5</v>
      </c>
      <c r="Q6" s="541">
        <v>5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330.20491082394881</v>
      </c>
      <c r="G7" s="545"/>
      <c r="H7" s="546">
        <f>AVERAGE(D14:P14,Q14)</f>
        <v>133.90188042617123</v>
      </c>
      <c r="I7" s="547"/>
      <c r="J7" s="546">
        <f>AVERAGE(D31:E31,G31:H31)</f>
        <v>686.26229312780401</v>
      </c>
      <c r="K7" s="547"/>
      <c r="L7" s="548">
        <f>AVERAGE(K31:M31)</f>
        <v>771.54254294177019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0.89876806646561258</v>
      </c>
      <c r="G8" s="551"/>
      <c r="H8" s="550">
        <f>AVERAGE(D15:O15,P15:Q15)</f>
        <v>0.89813554244246585</v>
      </c>
      <c r="I8" s="551"/>
      <c r="J8" s="550">
        <f>AVERAGE(D32:E32,G32:H32)</f>
        <v>0.93210583127769331</v>
      </c>
      <c r="K8" s="551"/>
      <c r="L8" s="550">
        <f>AVERAGE(K32:M32)</f>
        <v>0.85726949215752246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141.0577989090373</v>
      </c>
      <c r="E13" s="19">
        <v>118.41279669762643</v>
      </c>
      <c r="F13" s="19">
        <v>114.94943591471676</v>
      </c>
      <c r="G13" s="19">
        <v>314.44047619047615</v>
      </c>
      <c r="H13" s="19">
        <v>228.57142857142858</v>
      </c>
      <c r="I13" s="19">
        <v>87.578895768833846</v>
      </c>
      <c r="J13" s="19">
        <v>94.632352941176464</v>
      </c>
      <c r="K13" s="19">
        <v>78.864694287802834</v>
      </c>
      <c r="L13" s="19">
        <v>130.04542908072321</v>
      </c>
      <c r="M13" s="19">
        <v>81.830154088926022</v>
      </c>
      <c r="N13" s="19">
        <v>86.802310002948545</v>
      </c>
      <c r="O13" s="19">
        <v>243.88888888888889</v>
      </c>
      <c r="P13" s="19">
        <v>200.81986013986014</v>
      </c>
      <c r="Q13" s="21">
        <v>150</v>
      </c>
    </row>
    <row r="14" spans="2:17" ht="39.950000000000003" customHeight="1">
      <c r="B14" s="525"/>
      <c r="C14" s="14" t="s">
        <v>42</v>
      </c>
      <c r="D14" s="19">
        <v>125.71619960892086</v>
      </c>
      <c r="E14" s="19">
        <v>101.27627889654009</v>
      </c>
      <c r="F14" s="19">
        <v>94.347348611151105</v>
      </c>
      <c r="G14" s="19">
        <v>282.48760891981743</v>
      </c>
      <c r="H14" s="19">
        <v>222.96935161648631</v>
      </c>
      <c r="I14" s="19">
        <v>78.605411498424374</v>
      </c>
      <c r="J14" s="19">
        <v>82.751244444044005</v>
      </c>
      <c r="K14" s="19">
        <v>67.005969418022701</v>
      </c>
      <c r="L14" s="19">
        <v>117.63431183330701</v>
      </c>
      <c r="M14" s="19">
        <v>73.489005493004981</v>
      </c>
      <c r="N14" s="19">
        <v>77.842014942733442</v>
      </c>
      <c r="O14" s="19">
        <v>212.11147396772731</v>
      </c>
      <c r="P14" s="19">
        <v>186.08017081878162</v>
      </c>
      <c r="Q14" s="9">
        <v>152.30993589743599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0.89123891469475114</v>
      </c>
      <c r="E15" s="10">
        <f t="shared" si="0"/>
        <v>0.85528153815296348</v>
      </c>
      <c r="F15" s="10">
        <f t="shared" si="0"/>
        <v>0.82077261067335083</v>
      </c>
      <c r="G15" s="10">
        <f t="shared" si="0"/>
        <v>0.89838182520973264</v>
      </c>
      <c r="H15" s="10">
        <f t="shared" si="0"/>
        <v>0.97549091332212756</v>
      </c>
      <c r="I15" s="10">
        <f t="shared" si="0"/>
        <v>0.89753828029420291</v>
      </c>
      <c r="J15" s="10">
        <f t="shared" si="0"/>
        <v>0.87444982473892663</v>
      </c>
      <c r="K15" s="10">
        <f t="shared" si="0"/>
        <v>0.84963201877758121</v>
      </c>
      <c r="L15" s="10">
        <f t="shared" si="0"/>
        <v>0.90456321813731544</v>
      </c>
      <c r="M15" s="10">
        <f t="shared" si="0"/>
        <v>0.8980675438194019</v>
      </c>
      <c r="N15" s="10">
        <f t="shared" si="0"/>
        <v>0.89677354139641285</v>
      </c>
      <c r="O15" s="10">
        <f t="shared" si="0"/>
        <v>0.86970536023213929</v>
      </c>
      <c r="P15" s="362">
        <f t="shared" si="0"/>
        <v>0.92660243209604309</v>
      </c>
      <c r="Q15" s="11">
        <f t="shared" si="0"/>
        <v>1.0153995726495733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0.47222222222222227</v>
      </c>
    </row>
    <row r="17" spans="2:23" ht="22.9" customHeight="1">
      <c r="B17" s="528"/>
      <c r="C17" s="360" t="s">
        <v>46</v>
      </c>
      <c r="D17" s="12">
        <v>0.70694444444444449</v>
      </c>
      <c r="E17" s="12">
        <v>0.58472222222222225</v>
      </c>
      <c r="F17" s="12">
        <v>0.56874999999999998</v>
      </c>
      <c r="G17" s="12">
        <v>0.67638888888888893</v>
      </c>
      <c r="H17" s="12">
        <v>0.67777777777777781</v>
      </c>
      <c r="I17" s="12">
        <v>0.69444444444444464</v>
      </c>
      <c r="J17" s="12">
        <v>0.72916666666666641</v>
      </c>
      <c r="K17" s="12">
        <v>0.76527777777777783</v>
      </c>
      <c r="L17" s="12">
        <v>0.93541666666666679</v>
      </c>
      <c r="M17" s="12">
        <v>0.95624999999999971</v>
      </c>
      <c r="N17" s="12">
        <v>0.99444444444444446</v>
      </c>
      <c r="O17" s="22">
        <v>0.78819444444444453</v>
      </c>
      <c r="P17" s="12">
        <v>0.53819444444444442</v>
      </c>
      <c r="Q17" s="363">
        <v>0.64236111111111105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>
        <v>1</v>
      </c>
      <c r="F20" s="365" t="s">
        <v>49</v>
      </c>
      <c r="G20" s="365" t="s">
        <v>49</v>
      </c>
      <c r="H20" s="365" t="s">
        <v>49</v>
      </c>
      <c r="I20" s="365" t="s">
        <v>49</v>
      </c>
      <c r="J20" s="365">
        <v>1</v>
      </c>
      <c r="K20" s="365" t="s">
        <v>49</v>
      </c>
      <c r="L20" s="365" t="s">
        <v>49</v>
      </c>
      <c r="M20" s="365" t="s">
        <v>49</v>
      </c>
      <c r="N20" s="365" t="s">
        <v>49</v>
      </c>
      <c r="O20" s="365">
        <v>1</v>
      </c>
      <c r="P20" s="365">
        <v>1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>
        <v>1</v>
      </c>
      <c r="G21" s="365">
        <v>1</v>
      </c>
      <c r="H21" s="365" t="s">
        <v>49</v>
      </c>
      <c r="I21" s="365">
        <v>1</v>
      </c>
      <c r="J21" s="365" t="s">
        <v>49</v>
      </c>
      <c r="K21" s="365" t="s">
        <v>49</v>
      </c>
      <c r="L21" s="365">
        <v>1</v>
      </c>
      <c r="M21" s="365" t="s">
        <v>49</v>
      </c>
      <c r="N21" s="365">
        <v>1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19.142857142857142</v>
      </c>
      <c r="E22" s="367">
        <v>17</v>
      </c>
      <c r="F22" s="367">
        <v>17.571428571428573</v>
      </c>
      <c r="G22" s="367">
        <v>6.125</v>
      </c>
      <c r="H22" s="367">
        <v>6.6</v>
      </c>
      <c r="I22" s="367">
        <v>17.399999999999999</v>
      </c>
      <c r="J22" s="367">
        <v>17.25</v>
      </c>
      <c r="K22" s="367">
        <v>18.25</v>
      </c>
      <c r="L22" s="367">
        <v>15</v>
      </c>
      <c r="M22" s="367">
        <v>18.555555555555557</v>
      </c>
      <c r="N22" s="367">
        <v>17.399999999999999</v>
      </c>
      <c r="O22" s="367">
        <v>8.6666666666666661</v>
      </c>
      <c r="P22" s="367">
        <v>11.8</v>
      </c>
      <c r="Q22" s="368">
        <v>11.5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173.498756302521</v>
      </c>
      <c r="E31" s="8">
        <v>816.89230668756579</v>
      </c>
      <c r="F31" s="8">
        <v>0</v>
      </c>
      <c r="G31" s="8">
        <v>817.63237351244027</v>
      </c>
      <c r="H31" s="376">
        <v>937.02573600868914</v>
      </c>
      <c r="I31" s="375">
        <v>0</v>
      </c>
      <c r="J31" s="8">
        <v>0</v>
      </c>
      <c r="K31" s="8">
        <v>639.01190476190288</v>
      </c>
      <c r="L31" s="8">
        <v>804.26810501108559</v>
      </c>
      <c r="M31" s="376">
        <v>871.34761905232222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0.78863071046600453</v>
      </c>
      <c r="E32" s="10">
        <f t="shared" si="1"/>
        <v>0.99017249295462517</v>
      </c>
      <c r="F32" s="10">
        <f t="shared" si="1"/>
        <v>0</v>
      </c>
      <c r="G32" s="10">
        <f t="shared" si="1"/>
        <v>0.90848041501382248</v>
      </c>
      <c r="H32" s="10">
        <f t="shared" si="1"/>
        <v>1.0411397066763213</v>
      </c>
      <c r="I32" s="375">
        <f t="shared" si="1"/>
        <v>0</v>
      </c>
      <c r="J32" s="10">
        <f t="shared" si="1"/>
        <v>0</v>
      </c>
      <c r="K32" s="10">
        <f t="shared" si="1"/>
        <v>0.71001322751322538</v>
      </c>
      <c r="L32" s="10">
        <f t="shared" si="1"/>
        <v>0.89363122779009507</v>
      </c>
      <c r="M32" s="11">
        <f t="shared" si="1"/>
        <v>0.96816402116924694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1057.1052631578962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2.7777777777777776E-2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0.43055555555555558</v>
      </c>
      <c r="E34" s="12">
        <v>0.36180555555555555</v>
      </c>
      <c r="F34" s="12">
        <v>0</v>
      </c>
      <c r="G34" s="12">
        <v>1059.5348837209301</v>
      </c>
      <c r="H34" s="363">
        <v>0.51111111111111118</v>
      </c>
      <c r="I34" s="23">
        <v>0</v>
      </c>
      <c r="J34" s="12">
        <v>0</v>
      </c>
      <c r="K34" s="12">
        <v>0.8125</v>
      </c>
      <c r="L34" s="12">
        <v>46226.0625</v>
      </c>
      <c r="M34" s="13">
        <v>46226.013888888891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3F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theme="8" tint="0.79998168889431442"/>
    <pageSetUpPr fitToPage="1"/>
  </sheetPr>
  <dimension ref="A1:R126"/>
  <sheetViews>
    <sheetView zoomScale="70" zoomScaleNormal="70" workbookViewId="0">
      <selection activeCell="O39" sqref="O39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85164</v>
      </c>
      <c r="F1" s="278" t="s">
        <v>4</v>
      </c>
      <c r="G1" s="279">
        <f>SUM(H5:H124)</f>
        <v>1626129.3205194802</v>
      </c>
      <c r="H1" s="280" t="s">
        <v>80</v>
      </c>
      <c r="I1" s="281">
        <f>+J16+J64+J24+J38+J51+J81+J100+J91+J57+J124+J111</f>
        <v>43.05238095238095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391</v>
      </c>
      <c r="B2" s="634"/>
      <c r="C2" s="283"/>
      <c r="D2" s="409" t="s">
        <v>84</v>
      </c>
      <c r="E2" s="284">
        <f>AVERAGE(L16,L24,L38,L51,L100,L111,L91)</f>
        <v>517.19620173210228</v>
      </c>
      <c r="F2" s="285" t="s">
        <v>85</v>
      </c>
      <c r="G2" s="286">
        <f>G1/E1</f>
        <v>19.094092815267956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771</v>
      </c>
      <c r="H5" s="291">
        <f>F5*G5</f>
        <v>19768.439999999999</v>
      </c>
      <c r="I5" s="412"/>
      <c r="J5" s="292">
        <v>10</v>
      </c>
      <c r="K5" s="293">
        <f t="shared" ref="K5:K8" si="0">G5/P5*60</f>
        <v>1542.0000000000014</v>
      </c>
      <c r="L5" s="294">
        <f t="shared" ref="L5:L8" si="1">K5/J5</f>
        <v>154.20000000000013</v>
      </c>
      <c r="M5" s="295">
        <v>0.47222222222222227</v>
      </c>
      <c r="N5" s="295">
        <v>0.49305555555555558</v>
      </c>
      <c r="O5" s="289">
        <v>5</v>
      </c>
      <c r="P5" s="415">
        <f t="shared" ref="P5:P8" si="2">(N5-M5)*24*60</f>
        <v>29.999999999999972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2001</v>
      </c>
      <c r="H6" s="291">
        <f t="shared" ref="H6:H15" si="3">F6*G6</f>
        <v>59729.850000000006</v>
      </c>
      <c r="I6" s="412"/>
      <c r="J6" s="292">
        <v>12</v>
      </c>
      <c r="K6" s="293">
        <f t="shared" si="0"/>
        <v>1847.0769230769226</v>
      </c>
      <c r="L6" s="294">
        <f t="shared" si="1"/>
        <v>153.92307692307688</v>
      </c>
      <c r="M6" s="295">
        <v>0.49652777777777773</v>
      </c>
      <c r="N6" s="295">
        <v>0.54166666666666663</v>
      </c>
      <c r="O6" s="289">
        <v>5</v>
      </c>
      <c r="P6" s="415">
        <f t="shared" si="2"/>
        <v>65.000000000000014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1819</v>
      </c>
      <c r="H7" s="291">
        <f t="shared" si="3"/>
        <v>53696.88</v>
      </c>
      <c r="I7" s="412"/>
      <c r="J7" s="292">
        <v>12</v>
      </c>
      <c r="K7" s="293">
        <f t="shared" si="0"/>
        <v>1819.0000000000016</v>
      </c>
      <c r="L7" s="294">
        <f t="shared" si="1"/>
        <v>151.58333333333346</v>
      </c>
      <c r="M7" s="295">
        <v>0.54513888888888895</v>
      </c>
      <c r="N7" s="295">
        <v>0.58680555555555558</v>
      </c>
      <c r="O7" s="289">
        <v>5</v>
      </c>
      <c r="P7" s="415">
        <f t="shared" si="2"/>
        <v>59.999999999999943</v>
      </c>
      <c r="Q7" s="296"/>
      <c r="R7" s="296"/>
    </row>
    <row r="8" spans="1:18">
      <c r="A8" s="621"/>
      <c r="B8" s="290" t="s">
        <v>118</v>
      </c>
      <c r="C8" s="290"/>
      <c r="D8" s="306" t="s">
        <v>384</v>
      </c>
      <c r="E8" s="408"/>
      <c r="F8" s="397">
        <v>30</v>
      </c>
      <c r="G8" s="411">
        <v>2243</v>
      </c>
      <c r="H8" s="291">
        <f t="shared" si="3"/>
        <v>67290</v>
      </c>
      <c r="I8" s="412"/>
      <c r="J8" s="292">
        <v>12</v>
      </c>
      <c r="K8" s="293">
        <f t="shared" si="0"/>
        <v>1794.4000000000028</v>
      </c>
      <c r="L8" s="294">
        <f t="shared" si="1"/>
        <v>149.53333333333356</v>
      </c>
      <c r="M8" s="295">
        <v>0.59027777777777779</v>
      </c>
      <c r="N8" s="295">
        <v>0.64236111111111105</v>
      </c>
      <c r="O8" s="289">
        <v>5</v>
      </c>
      <c r="P8" s="415">
        <f t="shared" si="2"/>
        <v>74.999999999999886</v>
      </c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11.5</v>
      </c>
      <c r="K16" s="302">
        <f>AVERAGE(K5:K15)</f>
        <v>1750.6192307692322</v>
      </c>
      <c r="L16" s="303">
        <f>AVERAGE(L5:L15)</f>
        <v>152.30993589743599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385</v>
      </c>
      <c r="E17" s="306"/>
      <c r="F17" s="397" t="s">
        <v>109</v>
      </c>
      <c r="G17" s="411">
        <v>2243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1794.4000000000005</v>
      </c>
      <c r="L17" s="294">
        <f>K17/J17</f>
        <v>179.44000000000005</v>
      </c>
      <c r="M17" s="295">
        <v>0.17361111111111113</v>
      </c>
      <c r="N17" s="295">
        <v>0.22569444444444445</v>
      </c>
      <c r="O17" s="289">
        <v>10</v>
      </c>
      <c r="P17" s="415">
        <f>(N17-M17)*24*60</f>
        <v>74.999999999999972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113</v>
      </c>
      <c r="E18" s="306"/>
      <c r="F18" s="397" t="s">
        <v>109</v>
      </c>
      <c r="G18" s="410">
        <v>2001</v>
      </c>
      <c r="H18" s="291">
        <f t="shared" si="4"/>
        <v>0</v>
      </c>
      <c r="I18" s="412"/>
      <c r="J18" s="292">
        <v>9</v>
      </c>
      <c r="K18" s="293">
        <f t="shared" si="5"/>
        <v>1600.7999999999997</v>
      </c>
      <c r="L18" s="294">
        <f t="shared" ref="L18:L21" si="6">K18/J18</f>
        <v>177.86666666666665</v>
      </c>
      <c r="M18" s="295">
        <v>0.22916666666666666</v>
      </c>
      <c r="N18" s="295">
        <v>0.28125</v>
      </c>
      <c r="O18" s="289">
        <v>5</v>
      </c>
      <c r="P18" s="415">
        <f t="shared" ref="P18:P21" si="7">(N18-M18)*24*60</f>
        <v>75.000000000000014</v>
      </c>
      <c r="Q18" s="296"/>
      <c r="R18" s="296"/>
    </row>
    <row r="19" spans="1:18" ht="15.75" customHeight="1">
      <c r="A19" s="624"/>
      <c r="B19" s="290">
        <v>0</v>
      </c>
      <c r="C19" s="411"/>
      <c r="D19" s="306" t="s">
        <v>114</v>
      </c>
      <c r="E19" s="306"/>
      <c r="F19" s="397" t="s">
        <v>109</v>
      </c>
      <c r="G19" s="410">
        <v>1819</v>
      </c>
      <c r="H19" s="291">
        <f t="shared" si="4"/>
        <v>0</v>
      </c>
      <c r="I19" s="412"/>
      <c r="J19" s="292">
        <v>9</v>
      </c>
      <c r="K19" s="293">
        <f t="shared" si="5"/>
        <v>1559.1428571428576</v>
      </c>
      <c r="L19" s="294">
        <f t="shared" si="6"/>
        <v>173.2380952380953</v>
      </c>
      <c r="M19" s="295">
        <v>0.28472222222222221</v>
      </c>
      <c r="N19" s="295">
        <v>0.33333333333333331</v>
      </c>
      <c r="O19" s="289">
        <v>5</v>
      </c>
      <c r="P19" s="415">
        <f t="shared" si="7"/>
        <v>69.999999999999986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115</v>
      </c>
      <c r="E20" s="306"/>
      <c r="F20" s="397">
        <v>19.63</v>
      </c>
      <c r="G20" s="410">
        <v>1560</v>
      </c>
      <c r="H20" s="291">
        <f t="shared" si="4"/>
        <v>30622.799999999999</v>
      </c>
      <c r="I20" s="412"/>
      <c r="J20" s="292">
        <v>15</v>
      </c>
      <c r="K20" s="293">
        <f t="shared" si="5"/>
        <v>2080</v>
      </c>
      <c r="L20" s="294">
        <f t="shared" si="6"/>
        <v>138.66666666666666</v>
      </c>
      <c r="M20" s="295">
        <v>0.33680555555555558</v>
      </c>
      <c r="N20" s="295">
        <v>0.36805555555555558</v>
      </c>
      <c r="O20" s="289">
        <v>5</v>
      </c>
      <c r="P20" s="415">
        <f t="shared" si="7"/>
        <v>45</v>
      </c>
      <c r="Q20" s="296"/>
      <c r="R20" s="296"/>
    </row>
    <row r="21" spans="1:18" ht="15.75" customHeight="1">
      <c r="A21" s="625"/>
      <c r="B21" s="290" t="s">
        <v>105</v>
      </c>
      <c r="C21" s="411"/>
      <c r="D21" s="306" t="s">
        <v>332</v>
      </c>
      <c r="E21" s="306"/>
      <c r="F21" s="397">
        <v>36.450000000000003</v>
      </c>
      <c r="G21" s="410">
        <v>2809</v>
      </c>
      <c r="H21" s="291">
        <f t="shared" si="4"/>
        <v>102388.05</v>
      </c>
      <c r="I21" s="412"/>
      <c r="J21" s="292">
        <v>10</v>
      </c>
      <c r="K21" s="293">
        <f t="shared" si="5"/>
        <v>1982.8235294117626</v>
      </c>
      <c r="L21" s="294">
        <f t="shared" si="6"/>
        <v>198.28235294117627</v>
      </c>
      <c r="M21" s="295">
        <v>0.37152777777777773</v>
      </c>
      <c r="N21" s="295">
        <v>0.43055555555555558</v>
      </c>
      <c r="O21" s="289">
        <v>5</v>
      </c>
      <c r="P21" s="415">
        <f t="shared" si="7"/>
        <v>85.000000000000099</v>
      </c>
      <c r="Q21" s="296">
        <v>0.43055555555555558</v>
      </c>
      <c r="R21" s="296">
        <v>0.47222222222222227</v>
      </c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10.6</v>
      </c>
      <c r="K24" s="302">
        <f>AVERAGE(K17:K23)</f>
        <v>1803.433277310924</v>
      </c>
      <c r="L24" s="303">
        <f>AVERAGE(L17:L23)</f>
        <v>173.498756302521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1495</v>
      </c>
      <c r="H25" s="291">
        <f t="shared" ref="H25:H37" si="8">F25*G25</f>
        <v>27702.350000000002</v>
      </c>
      <c r="I25" s="412"/>
      <c r="J25" s="292">
        <v>3</v>
      </c>
      <c r="K25" s="293">
        <f t="shared" ref="K25:K28" si="9">G25/P25*60</f>
        <v>2718.1818181818212</v>
      </c>
      <c r="L25" s="294">
        <f t="shared" ref="L25:L28" si="10">K25/J25</f>
        <v>906.06060606060703</v>
      </c>
      <c r="M25" s="295">
        <v>0.18055555555555555</v>
      </c>
      <c r="N25" s="295">
        <v>0.20347222222222219</v>
      </c>
      <c r="O25" s="289">
        <v>20</v>
      </c>
      <c r="P25" s="415">
        <f>(N25-M25)*24*60</f>
        <v>32.999999999999964</v>
      </c>
      <c r="Q25" s="296">
        <v>0.20347222222222219</v>
      </c>
      <c r="R25" s="296">
        <v>0.24513888888888888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708</v>
      </c>
      <c r="H26" s="291">
        <f t="shared" si="8"/>
        <v>10641.24</v>
      </c>
      <c r="I26" s="412"/>
      <c r="J26" s="292">
        <v>4</v>
      </c>
      <c r="K26" s="293">
        <f t="shared" si="9"/>
        <v>2655.0000000000095</v>
      </c>
      <c r="L26" s="294">
        <f t="shared" si="10"/>
        <v>663.75000000000239</v>
      </c>
      <c r="M26" s="295">
        <v>0.26250000000000001</v>
      </c>
      <c r="N26" s="295">
        <v>0.27361111111111108</v>
      </c>
      <c r="O26" s="289">
        <v>25</v>
      </c>
      <c r="P26" s="415">
        <f>(N26-M26)*24*60</f>
        <v>15.999999999999943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2706</v>
      </c>
      <c r="H27" s="291">
        <f t="shared" si="8"/>
        <v>49195.08</v>
      </c>
      <c r="I27" s="412"/>
      <c r="J27" s="292">
        <v>4</v>
      </c>
      <c r="K27" s="293">
        <f t="shared" si="9"/>
        <v>2799.3103448275883</v>
      </c>
      <c r="L27" s="294">
        <f t="shared" si="10"/>
        <v>699.82758620689708</v>
      </c>
      <c r="M27" s="295">
        <v>0.28750000000000003</v>
      </c>
      <c r="N27" s="295">
        <v>0.32777777777777778</v>
      </c>
      <c r="O27" s="289">
        <v>20</v>
      </c>
      <c r="P27" s="415">
        <f t="shared" ref="P27:P28" si="11">(N27-M27)*24*60</f>
        <v>57.999999999999957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1447</v>
      </c>
      <c r="H28" s="291">
        <f t="shared" si="8"/>
        <v>36073.71</v>
      </c>
      <c r="I28" s="412"/>
      <c r="J28" s="292">
        <v>3</v>
      </c>
      <c r="K28" s="293">
        <f t="shared" si="9"/>
        <v>2993.7931034482704</v>
      </c>
      <c r="L28" s="294">
        <f t="shared" si="10"/>
        <v>997.93103448275679</v>
      </c>
      <c r="M28" s="295">
        <v>0.34166666666666662</v>
      </c>
      <c r="N28" s="295">
        <v>0.36180555555555555</v>
      </c>
      <c r="O28" s="289">
        <v>20</v>
      </c>
      <c r="P28" s="415">
        <f t="shared" si="11"/>
        <v>29.000000000000057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2791.5713166144224</v>
      </c>
      <c r="L38" s="303">
        <f>AVERAGE(L25:L37)</f>
        <v>816.89230668756579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894</v>
      </c>
      <c r="H52" s="291">
        <f>F52*G52</f>
        <v>16252.92</v>
      </c>
      <c r="I52" s="412"/>
      <c r="J52" s="292">
        <v>3</v>
      </c>
      <c r="K52" s="293">
        <f>G52/P52*60</f>
        <v>3155.2941176470404</v>
      </c>
      <c r="L52" s="294">
        <f>K52/J52</f>
        <v>1051.7647058823468</v>
      </c>
      <c r="M52" s="295">
        <v>0.30555555555555552</v>
      </c>
      <c r="N52" s="295">
        <v>0.31736111111111115</v>
      </c>
      <c r="O52" s="293">
        <v>20</v>
      </c>
      <c r="P52" s="415">
        <f>(N52-M52)*24*60</f>
        <v>17.000000000000099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504</v>
      </c>
      <c r="H53" s="291">
        <f t="shared" ref="H53:H116" si="13">F53*G53</f>
        <v>12615.12</v>
      </c>
      <c r="I53" s="412"/>
      <c r="J53" s="292">
        <v>4</v>
      </c>
      <c r="K53" s="293">
        <f t="shared" ref="K53:K59" si="14">G53/P53*60</f>
        <v>3023.9999999999868</v>
      </c>
      <c r="L53" s="294">
        <f t="shared" ref="L53:L59" si="15">K53/J53</f>
        <v>755.9999999999967</v>
      </c>
      <c r="M53" s="295">
        <v>0.33124999999999999</v>
      </c>
      <c r="N53" s="295">
        <v>0.33819444444444446</v>
      </c>
      <c r="O53" s="293">
        <v>20</v>
      </c>
      <c r="P53" s="415">
        <f t="shared" ref="P53:P59" si="16">(N53-M53)*24*60</f>
        <v>10.000000000000044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710</v>
      </c>
      <c r="H54" s="291">
        <f t="shared" si="13"/>
        <v>17622.2</v>
      </c>
      <c r="I54" s="412"/>
      <c r="J54" s="292">
        <v>4</v>
      </c>
      <c r="K54" s="293">
        <f t="shared" si="14"/>
        <v>3042.8571428571363</v>
      </c>
      <c r="L54" s="294">
        <f t="shared" si="15"/>
        <v>760.71428571428407</v>
      </c>
      <c r="M54" s="295">
        <v>0.3520833333333333</v>
      </c>
      <c r="N54" s="295">
        <v>0.36180555555555555</v>
      </c>
      <c r="O54" s="293">
        <v>20</v>
      </c>
      <c r="P54" s="415">
        <f t="shared" si="16"/>
        <v>14.00000000000003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345</v>
      </c>
      <c r="H55" s="291">
        <f t="shared" si="13"/>
        <v>8183.4</v>
      </c>
      <c r="I55" s="412"/>
      <c r="J55" s="292">
        <v>4</v>
      </c>
      <c r="K55" s="293">
        <f t="shared" si="14"/>
        <v>2957.1428571429014</v>
      </c>
      <c r="L55" s="294">
        <f t="shared" si="15"/>
        <v>739.28571428572536</v>
      </c>
      <c r="M55" s="295">
        <v>0.3756944444444445</v>
      </c>
      <c r="N55" s="295">
        <v>0.38055555555555554</v>
      </c>
      <c r="O55" s="293">
        <v>20</v>
      </c>
      <c r="P55" s="415">
        <f t="shared" si="16"/>
        <v>6.9999999999998952</v>
      </c>
      <c r="Q55" s="296">
        <v>0.38055555555555554</v>
      </c>
      <c r="R55" s="296">
        <v>0.42222222222222222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1091</v>
      </c>
      <c r="H56" s="291">
        <f t="shared" si="13"/>
        <v>32730</v>
      </c>
      <c r="I56" s="412"/>
      <c r="J56" s="292">
        <v>4</v>
      </c>
      <c r="K56" s="293">
        <f t="shared" si="14"/>
        <v>3117.1428571428678</v>
      </c>
      <c r="L56" s="294">
        <f t="shared" si="15"/>
        <v>779.28571428571695</v>
      </c>
      <c r="M56" s="295">
        <v>0.43958333333333338</v>
      </c>
      <c r="N56" s="295">
        <v>0.45416666666666666</v>
      </c>
      <c r="O56" s="293">
        <v>25</v>
      </c>
      <c r="P56" s="415">
        <f t="shared" si="16"/>
        <v>20.999999999999925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990</v>
      </c>
      <c r="H57" s="291">
        <f t="shared" si="13"/>
        <v>20512.8</v>
      </c>
      <c r="I57" s="412"/>
      <c r="J57" s="292">
        <v>3</v>
      </c>
      <c r="K57" s="293">
        <f t="shared" si="14"/>
        <v>3126.3157894736692</v>
      </c>
      <c r="L57" s="294">
        <f t="shared" si="15"/>
        <v>1042.1052631578898</v>
      </c>
      <c r="M57" s="295">
        <v>0.4680555555555555</v>
      </c>
      <c r="N57" s="295">
        <v>0.48125000000000001</v>
      </c>
      <c r="O57" s="293">
        <v>20</v>
      </c>
      <c r="P57" s="415">
        <f t="shared" si="16"/>
        <v>19.000000000000092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1339</v>
      </c>
      <c r="H58" s="291">
        <f t="shared" si="13"/>
        <v>22856.73</v>
      </c>
      <c r="I58" s="412"/>
      <c r="J58" s="292">
        <v>3</v>
      </c>
      <c r="K58" s="293">
        <f t="shared" si="14"/>
        <v>1057.1052631578962</v>
      </c>
      <c r="L58" s="294">
        <f t="shared" si="15"/>
        <v>352.36842105263207</v>
      </c>
      <c r="M58" s="295">
        <v>0.4604166666666667</v>
      </c>
      <c r="N58" s="295">
        <v>0.5131944444444444</v>
      </c>
      <c r="O58" s="293">
        <v>20</v>
      </c>
      <c r="P58" s="415">
        <f t="shared" si="16"/>
        <v>75.999999999999886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386</v>
      </c>
      <c r="E59" s="311"/>
      <c r="F59" s="397">
        <v>27.48</v>
      </c>
      <c r="G59" s="297">
        <v>2278</v>
      </c>
      <c r="H59" s="291">
        <f t="shared" si="13"/>
        <v>62599.44</v>
      </c>
      <c r="I59" s="412"/>
      <c r="J59" s="292">
        <v>3</v>
      </c>
      <c r="K59" s="293">
        <f t="shared" si="14"/>
        <v>3178.6046511627901</v>
      </c>
      <c r="L59" s="294">
        <f t="shared" si="15"/>
        <v>1059.5348837209301</v>
      </c>
      <c r="M59" s="295">
        <v>0.52708333333333335</v>
      </c>
      <c r="N59" s="295">
        <v>0.55694444444444446</v>
      </c>
      <c r="O59" s="293">
        <v>20</v>
      </c>
      <c r="P59" s="415">
        <f t="shared" si="16"/>
        <v>43.000000000000007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2832.307834823036</v>
      </c>
      <c r="L64" s="303">
        <f>AVERAGE(L52:L63)</f>
        <v>817.63237351244027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512</v>
      </c>
      <c r="H65" s="291">
        <f>F65*G65</f>
        <v>11408.290909090909</v>
      </c>
      <c r="I65" s="412"/>
      <c r="J65" s="292">
        <v>4</v>
      </c>
      <c r="K65" s="293">
        <f t="shared" ref="K65:K71" si="17">G65/P65*60</f>
        <v>3071.9999999999991</v>
      </c>
      <c r="L65" s="294">
        <f t="shared" ref="L65:L71" si="18">K65/J65</f>
        <v>767.99999999999977</v>
      </c>
      <c r="M65" s="295">
        <v>0.18055555555555555</v>
      </c>
      <c r="N65" s="295">
        <v>0.1875</v>
      </c>
      <c r="O65" s="293">
        <v>20</v>
      </c>
      <c r="P65" s="415">
        <f>(N65-M65)*24*60</f>
        <v>10.000000000000004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2702</v>
      </c>
      <c r="H66" s="291">
        <f t="shared" ref="H66:H74" si="19">F66*G66</f>
        <v>37909.06</v>
      </c>
      <c r="I66" s="412"/>
      <c r="J66" s="292">
        <v>3</v>
      </c>
      <c r="K66" s="293">
        <f t="shared" si="17"/>
        <v>3178.8235294117612</v>
      </c>
      <c r="L66" s="294">
        <f t="shared" si="18"/>
        <v>1059.6078431372537</v>
      </c>
      <c r="M66" s="295">
        <v>0.20138888888888887</v>
      </c>
      <c r="N66" s="295">
        <v>0.23680555555555557</v>
      </c>
      <c r="O66" s="293">
        <v>20</v>
      </c>
      <c r="P66" s="415">
        <f t="shared" ref="P66:P71" si="20">(N66-M66)*24*60</f>
        <v>51.000000000000057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1404</v>
      </c>
      <c r="H67" s="291">
        <f t="shared" si="19"/>
        <v>25524.720000000001</v>
      </c>
      <c r="I67" s="412"/>
      <c r="J67" s="292">
        <v>3</v>
      </c>
      <c r="K67" s="293">
        <f t="shared" si="17"/>
        <v>3120.0000000000018</v>
      </c>
      <c r="L67" s="294">
        <f t="shared" si="18"/>
        <v>1040.0000000000007</v>
      </c>
      <c r="M67" s="295">
        <v>0.25069444444444444</v>
      </c>
      <c r="N67" s="295">
        <v>0.26944444444444443</v>
      </c>
      <c r="O67" s="293">
        <v>20</v>
      </c>
      <c r="P67" s="415">
        <f t="shared" si="20"/>
        <v>26.999999999999986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1455</v>
      </c>
      <c r="H68" s="291">
        <f t="shared" si="19"/>
        <v>26031.272727272728</v>
      </c>
      <c r="I68" s="412"/>
      <c r="J68" s="292">
        <v>3</v>
      </c>
      <c r="K68" s="293">
        <f t="shared" si="17"/>
        <v>3117.8571428571449</v>
      </c>
      <c r="L68" s="294">
        <f t="shared" si="18"/>
        <v>1039.2857142857149</v>
      </c>
      <c r="M68" s="295">
        <v>0.28333333333333333</v>
      </c>
      <c r="N68" s="295">
        <v>0.30277777777777776</v>
      </c>
      <c r="O68" s="293">
        <v>20</v>
      </c>
      <c r="P68" s="415">
        <f t="shared" si="20"/>
        <v>27.999999999999979</v>
      </c>
      <c r="Q68" s="296">
        <v>0.30277777777777776</v>
      </c>
      <c r="R68" s="296">
        <v>0.3444444444444445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2582</v>
      </c>
      <c r="H69" s="291">
        <f t="shared" si="19"/>
        <v>43016.12</v>
      </c>
      <c r="I69" s="412"/>
      <c r="J69" s="292">
        <v>4</v>
      </c>
      <c r="K69" s="293">
        <f t="shared" si="17"/>
        <v>3161.632653061225</v>
      </c>
      <c r="L69" s="294">
        <f t="shared" si="18"/>
        <v>790.40816326530626</v>
      </c>
      <c r="M69" s="295">
        <v>0.36180555555555555</v>
      </c>
      <c r="N69" s="295">
        <v>0.39583333333333331</v>
      </c>
      <c r="O69" s="293">
        <v>25</v>
      </c>
      <c r="P69" s="415">
        <f t="shared" si="20"/>
        <v>48.999999999999986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2701</v>
      </c>
      <c r="H70" s="291">
        <f t="shared" si="19"/>
        <v>81030</v>
      </c>
      <c r="I70" s="412"/>
      <c r="J70" s="292">
        <v>4</v>
      </c>
      <c r="K70" s="293">
        <f t="shared" si="17"/>
        <v>3177.6470588235306</v>
      </c>
      <c r="L70" s="294">
        <f t="shared" si="18"/>
        <v>794.41176470588266</v>
      </c>
      <c r="M70" s="295">
        <v>0.40972222222222227</v>
      </c>
      <c r="N70" s="295">
        <v>0.44513888888888892</v>
      </c>
      <c r="O70" s="293">
        <v>20</v>
      </c>
      <c r="P70" s="415">
        <f t="shared" si="20"/>
        <v>50.999999999999979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4003</v>
      </c>
      <c r="H71" s="291">
        <f t="shared" si="19"/>
        <v>57185.714285714275</v>
      </c>
      <c r="I71" s="412"/>
      <c r="J71" s="292">
        <v>3</v>
      </c>
      <c r="K71" s="293">
        <f t="shared" si="17"/>
        <v>3202.3999999999974</v>
      </c>
      <c r="L71" s="294">
        <f t="shared" si="18"/>
        <v>1067.4666666666658</v>
      </c>
      <c r="M71" s="295">
        <v>0.45902777777777781</v>
      </c>
      <c r="N71" s="295">
        <v>0.51111111111111118</v>
      </c>
      <c r="O71" s="293">
        <v>20</v>
      </c>
      <c r="P71" s="415">
        <f t="shared" si="20"/>
        <v>75.000000000000057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3147.1943405933803</v>
      </c>
      <c r="L75" s="303">
        <f>AVERAGE(L65:L74)</f>
        <v>937.02573600868914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1264</v>
      </c>
      <c r="H92" s="291">
        <f t="shared" ref="H92:H99" si="22">F92*G92</f>
        <v>31018.559999999998</v>
      </c>
      <c r="I92" s="412"/>
      <c r="J92" s="292">
        <v>3</v>
      </c>
      <c r="K92" s="293">
        <f>G92/P92*60</f>
        <v>2166.8571428571408</v>
      </c>
      <c r="L92" s="294">
        <f t="shared" ref="L92:L94" si="23">K92/J92</f>
        <v>722.28571428571365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654</v>
      </c>
      <c r="H93" s="291">
        <f t="shared" si="22"/>
        <v>15218.58</v>
      </c>
      <c r="I93" s="412"/>
      <c r="J93" s="292">
        <v>4</v>
      </c>
      <c r="K93" s="293">
        <f t="shared" ref="K93:K94" si="24">G93/P93*60</f>
        <v>2615.9999999999814</v>
      </c>
      <c r="L93" s="294">
        <f t="shared" si="23"/>
        <v>653.99999999999534</v>
      </c>
      <c r="M93" s="295">
        <v>0.76041666666666663</v>
      </c>
      <c r="N93" s="295">
        <v>0.77083333333333337</v>
      </c>
      <c r="O93" s="289">
        <v>20</v>
      </c>
      <c r="P93" s="415">
        <f>(N93-M93)*24*60</f>
        <v>15.000000000000107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1442</v>
      </c>
      <c r="H94" s="291">
        <f t="shared" si="22"/>
        <v>35083.86</v>
      </c>
      <c r="I94" s="412"/>
      <c r="J94" s="292">
        <v>4</v>
      </c>
      <c r="K94" s="293">
        <f t="shared" si="24"/>
        <v>2162.9999999999995</v>
      </c>
      <c r="L94" s="294">
        <f t="shared" si="23"/>
        <v>540.74999999999989</v>
      </c>
      <c r="M94" s="295">
        <v>0.78472222222222221</v>
      </c>
      <c r="N94" s="295">
        <v>0.8125</v>
      </c>
      <c r="O94" s="289">
        <v>20</v>
      </c>
      <c r="P94" s="415">
        <f>(N94-M94)*24*60</f>
        <v>40.000000000000014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2315.2857142857069</v>
      </c>
      <c r="L100" s="303">
        <f>AVERAGE(L92:L99)</f>
        <v>639.01190476190288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839</v>
      </c>
      <c r="H101" s="291">
        <f t="shared" ref="H101:H110" si="25">F101*G101</f>
        <v>21000.170000000002</v>
      </c>
      <c r="I101" s="412"/>
      <c r="J101" s="292">
        <v>4</v>
      </c>
      <c r="K101" s="293">
        <f>G101/P101*60</f>
        <v>3356.0000000000118</v>
      </c>
      <c r="L101" s="294">
        <f t="shared" ref="L101:L107" si="26">K101/J101</f>
        <v>839.00000000000296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2873</v>
      </c>
      <c r="H102" s="291">
        <f t="shared" si="25"/>
        <v>82081.61</v>
      </c>
      <c r="I102" s="412"/>
      <c r="J102" s="292">
        <v>3</v>
      </c>
      <c r="K102" s="293">
        <f t="shared" ref="K102:K107" si="28">G102/P102*60</f>
        <v>3134.1818181818203</v>
      </c>
      <c r="L102" s="294">
        <f t="shared" si="26"/>
        <v>1044.7272727272734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526</v>
      </c>
      <c r="H103" s="291">
        <f t="shared" si="25"/>
        <v>0</v>
      </c>
      <c r="I103" s="412"/>
      <c r="J103" s="292">
        <v>5</v>
      </c>
      <c r="K103" s="293">
        <f t="shared" si="28"/>
        <v>2104.0000000000073</v>
      </c>
      <c r="L103" s="294">
        <f t="shared" si="26"/>
        <v>420.80000000000143</v>
      </c>
      <c r="M103" s="295">
        <v>0.79861111111111116</v>
      </c>
      <c r="N103" s="295">
        <v>0.80902777777777779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615</v>
      </c>
      <c r="H104" s="291">
        <f t="shared" si="25"/>
        <v>0</v>
      </c>
      <c r="I104" s="412"/>
      <c r="J104" s="292">
        <v>5</v>
      </c>
      <c r="K104" s="293">
        <f t="shared" si="28"/>
        <v>2460.0000000000086</v>
      </c>
      <c r="L104" s="294">
        <f t="shared" si="26"/>
        <v>492.00000000000171</v>
      </c>
      <c r="M104" s="295">
        <v>0.81944444444444453</v>
      </c>
      <c r="N104" s="295">
        <v>0.82986111111111116</v>
      </c>
      <c r="O104" s="289">
        <v>20</v>
      </c>
      <c r="P104" s="293">
        <f>(N104-M104)*24*60</f>
        <v>14.999999999999947</v>
      </c>
      <c r="Q104" s="296">
        <v>0.82986111111111116</v>
      </c>
      <c r="R104" s="296">
        <v>0.87152777777777779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1531</v>
      </c>
      <c r="H105" s="291">
        <f t="shared" si="25"/>
        <v>37999.42</v>
      </c>
      <c r="I105" s="412"/>
      <c r="J105" s="292">
        <v>4</v>
      </c>
      <c r="K105" s="293">
        <f t="shared" si="28"/>
        <v>3061.9999999999945</v>
      </c>
      <c r="L105" s="294">
        <f t="shared" si="26"/>
        <v>765.49999999999864</v>
      </c>
      <c r="M105" s="295">
        <v>0.88541666666666663</v>
      </c>
      <c r="N105" s="295">
        <v>0.90625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1577</v>
      </c>
      <c r="H106" s="291">
        <f t="shared" si="25"/>
        <v>47310</v>
      </c>
      <c r="I106" s="412"/>
      <c r="J106" s="292">
        <v>3</v>
      </c>
      <c r="K106" s="293">
        <f t="shared" si="28"/>
        <v>3153.9999999999941</v>
      </c>
      <c r="L106" s="294">
        <f t="shared" si="26"/>
        <v>1051.3333333333314</v>
      </c>
      <c r="M106" s="295">
        <v>0.92013888888888884</v>
      </c>
      <c r="N106" s="295">
        <v>0.94097222222222221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7878</v>
      </c>
      <c r="H107" s="291">
        <f t="shared" si="25"/>
        <v>112542.85714285712</v>
      </c>
      <c r="I107" s="412"/>
      <c r="J107" s="292">
        <v>3</v>
      </c>
      <c r="K107" s="293">
        <f t="shared" si="28"/>
        <v>3049.5483870509661</v>
      </c>
      <c r="L107" s="294">
        <f t="shared" si="26"/>
        <v>1016.5161290169887</v>
      </c>
      <c r="M107" s="295">
        <v>46225.954861111109</v>
      </c>
      <c r="N107" s="295">
        <v>46226.0625</v>
      </c>
      <c r="O107" s="289">
        <v>20</v>
      </c>
      <c r="P107" s="293">
        <f>(N107-M107)*24*60</f>
        <v>155.00000000232831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2902.8186007475438</v>
      </c>
      <c r="L111" s="303">
        <f>AVERAGE(L101:L110)</f>
        <v>804.26810501108559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1108</v>
      </c>
      <c r="H112" s="329">
        <f t="shared" si="13"/>
        <v>18503.599999999999</v>
      </c>
      <c r="I112" s="412"/>
      <c r="J112" s="292">
        <v>3</v>
      </c>
      <c r="K112" s="293">
        <f t="shared" ref="K112:K118" si="29">G112/P112*60</f>
        <v>2659.1999999999925</v>
      </c>
      <c r="L112" s="294">
        <f t="shared" ref="L112:L118" si="30">K112/J112</f>
        <v>886.39999999999748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1066</v>
      </c>
      <c r="H113" s="329">
        <f t="shared" si="13"/>
        <v>19379.88</v>
      </c>
      <c r="I113" s="412"/>
      <c r="J113" s="292">
        <v>4</v>
      </c>
      <c r="K113" s="293">
        <f t="shared" si="29"/>
        <v>3197.9999999999859</v>
      </c>
      <c r="L113" s="294">
        <f t="shared" si="30"/>
        <v>799.49999999999648</v>
      </c>
      <c r="M113" s="295">
        <v>0.75347222222222221</v>
      </c>
      <c r="N113" s="295">
        <v>0.76736111111111116</v>
      </c>
      <c r="O113" s="289">
        <v>20</v>
      </c>
      <c r="P113" s="415">
        <f t="shared" si="31"/>
        <v>20.000000000000089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1131</v>
      </c>
      <c r="H114" s="329">
        <f t="shared" si="13"/>
        <v>20561.579999999998</v>
      </c>
      <c r="I114" s="412"/>
      <c r="J114" s="292">
        <v>3</v>
      </c>
      <c r="K114" s="293">
        <f t="shared" si="29"/>
        <v>2714.3999999999924</v>
      </c>
      <c r="L114" s="294">
        <f t="shared" si="30"/>
        <v>904.79999999999745</v>
      </c>
      <c r="M114" s="295">
        <v>0.78125</v>
      </c>
      <c r="N114" s="295">
        <v>0.79861111111111116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5031</v>
      </c>
      <c r="H115" s="329">
        <f t="shared" si="13"/>
        <v>83816.460000000006</v>
      </c>
      <c r="I115" s="412"/>
      <c r="J115" s="292">
        <v>4</v>
      </c>
      <c r="K115" s="293">
        <f t="shared" si="29"/>
        <v>3018.5999999999963</v>
      </c>
      <c r="L115" s="294">
        <f t="shared" si="30"/>
        <v>754.64999999999907</v>
      </c>
      <c r="M115" s="295">
        <v>0.8125</v>
      </c>
      <c r="N115" s="295">
        <v>0.88194444444444453</v>
      </c>
      <c r="O115" s="289">
        <v>20</v>
      </c>
      <c r="P115" s="415">
        <f t="shared" si="31"/>
        <v>100.00000000000013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1015</v>
      </c>
      <c r="H116" s="329">
        <f t="shared" si="13"/>
        <v>22616.045454545452</v>
      </c>
      <c r="I116" s="412"/>
      <c r="J116" s="292">
        <v>4</v>
      </c>
      <c r="K116" s="293">
        <f t="shared" si="29"/>
        <v>3045.0000000000105</v>
      </c>
      <c r="L116" s="294">
        <f t="shared" si="30"/>
        <v>761.25000000000261</v>
      </c>
      <c r="M116" s="295">
        <v>0.89583333333333337</v>
      </c>
      <c r="N116" s="331">
        <v>0.90972222222222221</v>
      </c>
      <c r="O116" s="289">
        <v>20</v>
      </c>
      <c r="P116" s="415">
        <f t="shared" si="31"/>
        <v>19.999999999999929</v>
      </c>
      <c r="Q116" s="296">
        <v>0.90972222222222221</v>
      </c>
      <c r="R116" s="296">
        <v>0.95138888888888884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3465</v>
      </c>
      <c r="H117" s="329">
        <f t="shared" ref="H117:H123" si="32">F117*G117</f>
        <v>61992</v>
      </c>
      <c r="I117" s="412"/>
      <c r="J117" s="292">
        <v>3</v>
      </c>
      <c r="K117" s="293">
        <f t="shared" si="29"/>
        <v>2970.000000098787</v>
      </c>
      <c r="L117" s="294">
        <f t="shared" si="30"/>
        <v>990.00000003292905</v>
      </c>
      <c r="M117" s="295">
        <v>46225.965277777781</v>
      </c>
      <c r="N117" s="295">
        <v>46226.013888888891</v>
      </c>
      <c r="O117" s="293">
        <v>20</v>
      </c>
      <c r="P117" s="415">
        <f t="shared" si="31"/>
        <v>69.999999997671694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6017</v>
      </c>
      <c r="H118" s="329">
        <f t="shared" si="32"/>
        <v>84418.51</v>
      </c>
      <c r="I118" s="412"/>
      <c r="J118" s="292">
        <v>3</v>
      </c>
      <c r="K118" s="293">
        <f t="shared" si="29"/>
        <v>3008.5</v>
      </c>
      <c r="L118" s="294">
        <f t="shared" si="30"/>
        <v>1002.8333333333334</v>
      </c>
      <c r="M118" s="295">
        <v>2.7777777777777776E-2</v>
      </c>
      <c r="N118" s="295">
        <v>0.1111111111111111</v>
      </c>
      <c r="O118" s="293">
        <v>20</v>
      </c>
      <c r="P118" s="415">
        <f t="shared" si="31"/>
        <v>120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2944.8142857283951</v>
      </c>
      <c r="L124" s="303">
        <f>AVERAGE(L112:L123)</f>
        <v>871.34761905232222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L9" sqref="L9"/>
      <selection activeCell="I139" sqref="I139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173217</v>
      </c>
      <c r="F1" s="421" t="s">
        <v>4</v>
      </c>
      <c r="G1" s="30">
        <f>SUM(H5:H173)</f>
        <v>7059272.6944099376</v>
      </c>
      <c r="H1" s="417" t="s">
        <v>166</v>
      </c>
      <c r="I1" s="31">
        <f>M17+M30+M43+M56+M69+M82+M95+M108+M121+M134+M147+M160+M173</f>
        <v>190.76150793650794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392</v>
      </c>
      <c r="B2" s="446"/>
      <c r="C2" s="420"/>
      <c r="D2" s="420" t="s">
        <v>84</v>
      </c>
      <c r="E2" s="34">
        <f>AVERAGE(O17,O30,O43,O56,O69,O82,O95,O108,O121,O134,O147,O160,O173)</f>
        <v>132.48587615915088</v>
      </c>
      <c r="F2" s="35" t="s">
        <v>85</v>
      </c>
      <c r="G2" s="36">
        <f>G1/E1</f>
        <v>40.753925390752279</v>
      </c>
      <c r="H2" s="417" t="s">
        <v>176</v>
      </c>
      <c r="I2" s="417">
        <f>COUNT(I5:I173)</f>
        <v>10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5</v>
      </c>
      <c r="AE2" s="38">
        <f>AE17+AE30+AE43+AE56+AE69+AE82+AE95+AE108+AE121+AE134+AE147+AE160+AE173</f>
        <v>5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5879</v>
      </c>
      <c r="H5" s="45">
        <f t="shared" ref="H5:H16" si="0">F5*G5</f>
        <v>222402.56999999998</v>
      </c>
      <c r="I5" s="418"/>
      <c r="J5" s="46">
        <v>20</v>
      </c>
      <c r="K5" s="44">
        <v>2400</v>
      </c>
      <c r="L5" s="47">
        <v>120</v>
      </c>
      <c r="M5" s="419">
        <v>21</v>
      </c>
      <c r="N5" s="44">
        <f t="shared" ref="N5:N11" si="1">G5/W5*60</f>
        <v>2383.3783783783792</v>
      </c>
      <c r="O5" s="47">
        <f t="shared" ref="O5:O11" si="2">N5/M5</f>
        <v>113.49420849420854</v>
      </c>
      <c r="P5" s="48">
        <f t="shared" ref="P5:P11" si="3">M5-J5</f>
        <v>1</v>
      </c>
      <c r="Q5" s="49">
        <f t="shared" ref="Q5:Q11" si="4">O5-L5</f>
        <v>-6.5057915057914641</v>
      </c>
      <c r="R5" s="425">
        <f t="shared" ref="R5:R11" si="5">O5/L5</f>
        <v>0.94578507078507112</v>
      </c>
      <c r="S5" s="459">
        <f>R17</f>
        <v>0.89123891469475114</v>
      </c>
      <c r="T5" s="89">
        <v>0.25</v>
      </c>
      <c r="U5" s="89">
        <v>0.35277777777777775</v>
      </c>
      <c r="V5" s="421">
        <v>5</v>
      </c>
      <c r="W5" s="418">
        <f>(U5-T5)*24*60</f>
        <v>147.99999999999994</v>
      </c>
      <c r="X5" s="421"/>
      <c r="Y5" s="421"/>
      <c r="Z5" s="51"/>
      <c r="AA5" s="51"/>
      <c r="AB5" s="447"/>
      <c r="AC5" s="447"/>
      <c r="AD5" s="52">
        <v>1</v>
      </c>
      <c r="AE5" s="52"/>
      <c r="AF5" s="48">
        <f t="shared" ref="AF5:AF70" si="6">N5-K5</f>
        <v>-16.621621621620761</v>
      </c>
      <c r="AG5" s="425">
        <f t="shared" ref="AG5:AG70" si="7">N5/K5</f>
        <v>0.99307432432432463</v>
      </c>
      <c r="AH5" s="459">
        <f>AG17</f>
        <v>0.91170574038070484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2451</v>
      </c>
      <c r="H6" s="45">
        <f t="shared" si="0"/>
        <v>101495.90999999999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2162.6470588235297</v>
      </c>
      <c r="O6" s="47">
        <f t="shared" si="2"/>
        <v>113.82352941176472</v>
      </c>
      <c r="P6" s="48">
        <f t="shared" si="3"/>
        <v>0</v>
      </c>
      <c r="Q6" s="49">
        <f t="shared" si="4"/>
        <v>-21.492260061919495</v>
      </c>
      <c r="R6" s="425">
        <f t="shared" si="5"/>
        <v>0.84116960669915586</v>
      </c>
      <c r="S6" s="459"/>
      <c r="T6" s="89">
        <v>0.36805555555555552</v>
      </c>
      <c r="U6" s="89">
        <v>0.41527777777777775</v>
      </c>
      <c r="V6" s="421">
        <v>22</v>
      </c>
      <c r="W6" s="418">
        <f t="shared" ref="W6:W17" si="8">(U6-T6)*24*60</f>
        <v>68</v>
      </c>
      <c r="X6" s="53">
        <v>0.35694444444444445</v>
      </c>
      <c r="Y6" s="53">
        <v>0.3666666666666667</v>
      </c>
      <c r="Z6" s="54"/>
      <c r="AA6" s="54"/>
      <c r="AB6" s="447"/>
      <c r="AC6" s="447"/>
      <c r="AD6" s="435"/>
      <c r="AE6" s="435"/>
      <c r="AF6" s="48">
        <f t="shared" si="6"/>
        <v>-408.35294117647027</v>
      </c>
      <c r="AG6" s="425">
        <f t="shared" si="7"/>
        <v>0.84116960669915586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2537</v>
      </c>
      <c r="H7" s="45">
        <f t="shared" si="0"/>
        <v>91052.930000000008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2341.8461538461534</v>
      </c>
      <c r="O7" s="47">
        <f t="shared" si="2"/>
        <v>130.10256410256409</v>
      </c>
      <c r="P7" s="48">
        <f t="shared" si="3"/>
        <v>0</v>
      </c>
      <c r="Q7" s="49">
        <f t="shared" si="4"/>
        <v>-12.730769230769255</v>
      </c>
      <c r="R7" s="425">
        <f t="shared" si="5"/>
        <v>0.91086976034467271</v>
      </c>
      <c r="S7" s="459"/>
      <c r="T7" s="89">
        <v>0.42013888888888884</v>
      </c>
      <c r="U7" s="89">
        <v>0.46527777777777773</v>
      </c>
      <c r="V7" s="421">
        <v>7</v>
      </c>
      <c r="W7" s="418">
        <f t="shared" si="8"/>
        <v>65.000000000000014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-229.15384615384664</v>
      </c>
      <c r="AG7" s="425">
        <f t="shared" si="7"/>
        <v>0.9108697603446726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1647</v>
      </c>
      <c r="H8" s="45">
        <f t="shared" si="0"/>
        <v>47532.42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2352.8571428571422</v>
      </c>
      <c r="O8" s="47">
        <f t="shared" si="2"/>
        <v>138.40336134453779</v>
      </c>
      <c r="P8" s="48">
        <f t="shared" si="3"/>
        <v>0</v>
      </c>
      <c r="Q8" s="49">
        <f t="shared" si="4"/>
        <v>-12.831932773109287</v>
      </c>
      <c r="R8" s="425">
        <f t="shared" si="5"/>
        <v>0.9151525254209032</v>
      </c>
      <c r="S8" s="459"/>
      <c r="T8" s="89">
        <v>0.47013888888888883</v>
      </c>
      <c r="U8" s="89">
        <v>0.4993055555555555</v>
      </c>
      <c r="V8" s="421">
        <v>7</v>
      </c>
      <c r="W8" s="418">
        <f t="shared" si="8"/>
        <v>42.000000000000014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-218.14285714285779</v>
      </c>
      <c r="AG8" s="425">
        <f t="shared" si="7"/>
        <v>0.9151525254209032</v>
      </c>
      <c r="AH8" s="459"/>
    </row>
    <row r="9" spans="1:34" ht="19.149999999999999" customHeight="1">
      <c r="A9" s="457"/>
      <c r="B9" s="40" t="s">
        <v>193</v>
      </c>
      <c r="C9" s="55"/>
      <c r="D9" s="42" t="s">
        <v>199</v>
      </c>
      <c r="E9" s="56"/>
      <c r="F9" s="343">
        <v>31.11</v>
      </c>
      <c r="G9" s="57">
        <v>2197</v>
      </c>
      <c r="H9" s="45">
        <f t="shared" si="0"/>
        <v>68348.67</v>
      </c>
      <c r="I9" s="435"/>
      <c r="J9" s="46">
        <v>18</v>
      </c>
      <c r="K9" s="44">
        <v>2769</v>
      </c>
      <c r="L9" s="47">
        <v>153.83333333333334</v>
      </c>
      <c r="M9" s="419">
        <v>19</v>
      </c>
      <c r="N9" s="44">
        <f t="shared" si="1"/>
        <v>2487.1698113207558</v>
      </c>
      <c r="O9" s="47">
        <f t="shared" si="2"/>
        <v>130.90367428003978</v>
      </c>
      <c r="P9" s="48">
        <f t="shared" si="3"/>
        <v>1</v>
      </c>
      <c r="Q9" s="49">
        <f t="shared" si="4"/>
        <v>-22.929659053293562</v>
      </c>
      <c r="R9" s="425">
        <f t="shared" si="5"/>
        <v>0.8509447948864991</v>
      </c>
      <c r="S9" s="459"/>
      <c r="T9" s="89">
        <v>0.5395833333333333</v>
      </c>
      <c r="U9" s="89">
        <v>0.57638888888888884</v>
      </c>
      <c r="V9" s="421">
        <v>5</v>
      </c>
      <c r="W9" s="418">
        <f t="shared" si="8"/>
        <v>52.999999999999972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-281.8301886792442</v>
      </c>
      <c r="AG9" s="425">
        <f t="shared" si="7"/>
        <v>0.89821950571352682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210</v>
      </c>
      <c r="E10" s="43"/>
      <c r="F10" s="343">
        <v>38.479999999999997</v>
      </c>
      <c r="G10" s="44">
        <v>3093</v>
      </c>
      <c r="H10" s="45">
        <f t="shared" si="0"/>
        <v>119018.63999999998</v>
      </c>
      <c r="I10" s="418"/>
      <c r="J10" s="46">
        <v>19</v>
      </c>
      <c r="K10" s="44">
        <v>2769</v>
      </c>
      <c r="L10" s="47">
        <v>145.73684210526315</v>
      </c>
      <c r="M10" s="419">
        <v>20</v>
      </c>
      <c r="N10" s="44">
        <f t="shared" si="1"/>
        <v>2542.1917808219159</v>
      </c>
      <c r="O10" s="47">
        <f t="shared" si="2"/>
        <v>127.1095890410958</v>
      </c>
      <c r="P10" s="48">
        <f t="shared" si="3"/>
        <v>1</v>
      </c>
      <c r="Q10" s="49">
        <f t="shared" si="4"/>
        <v>-18.627253064167348</v>
      </c>
      <c r="R10" s="425">
        <f t="shared" si="5"/>
        <v>0.87218569583994954</v>
      </c>
      <c r="S10" s="460"/>
      <c r="T10" s="89">
        <v>0.58124999999999993</v>
      </c>
      <c r="U10" s="89">
        <v>0.63194444444444442</v>
      </c>
      <c r="V10" s="421">
        <v>7</v>
      </c>
      <c r="W10" s="418">
        <f t="shared" si="8"/>
        <v>73.000000000000057</v>
      </c>
      <c r="X10" s="53"/>
      <c r="Y10" s="53"/>
      <c r="Z10" s="54"/>
      <c r="AA10" s="54"/>
      <c r="AB10" s="447"/>
      <c r="AC10" s="447"/>
      <c r="AD10" s="435"/>
      <c r="AE10" s="435"/>
      <c r="AF10" s="48">
        <f t="shared" si="6"/>
        <v>-226.80821917808407</v>
      </c>
      <c r="AG10" s="425">
        <f t="shared" si="7"/>
        <v>0.91809020614731529</v>
      </c>
      <c r="AH10" s="460"/>
    </row>
    <row r="11" spans="1:34" ht="19.149999999999999" customHeight="1">
      <c r="A11" s="458"/>
      <c r="B11" s="40" t="s">
        <v>193</v>
      </c>
      <c r="C11" s="41"/>
      <c r="D11" s="42" t="s">
        <v>200</v>
      </c>
      <c r="E11" s="43"/>
      <c r="F11" s="343">
        <v>37.799999999999997</v>
      </c>
      <c r="G11" s="44">
        <v>3575</v>
      </c>
      <c r="H11" s="45">
        <f t="shared" si="0"/>
        <v>135135</v>
      </c>
      <c r="I11" s="418"/>
      <c r="J11" s="46">
        <v>20</v>
      </c>
      <c r="K11" s="44">
        <v>2769</v>
      </c>
      <c r="L11" s="47">
        <v>138.44999999999999</v>
      </c>
      <c r="M11" s="419">
        <v>20</v>
      </c>
      <c r="N11" s="44">
        <f t="shared" si="1"/>
        <v>2523.5294117647059</v>
      </c>
      <c r="O11" s="47">
        <f t="shared" si="2"/>
        <v>126.17647058823529</v>
      </c>
      <c r="P11" s="48">
        <f t="shared" si="3"/>
        <v>0</v>
      </c>
      <c r="Q11" s="49">
        <f t="shared" si="4"/>
        <v>-12.273529411764699</v>
      </c>
      <c r="R11" s="425">
        <f t="shared" si="5"/>
        <v>0.91135045567522788</v>
      </c>
      <c r="S11" s="460"/>
      <c r="T11" s="89">
        <v>0.6479166666666667</v>
      </c>
      <c r="U11" s="89">
        <v>0.70694444444444449</v>
      </c>
      <c r="V11" s="421">
        <v>23</v>
      </c>
      <c r="W11" s="418">
        <f t="shared" si="8"/>
        <v>85.000000000000014</v>
      </c>
      <c r="X11" s="53">
        <v>0.63611111111111118</v>
      </c>
      <c r="Y11" s="53">
        <v>0.64722222222222225</v>
      </c>
      <c r="Z11" s="54"/>
      <c r="AA11" s="54"/>
      <c r="AB11" s="447"/>
      <c r="AC11" s="447"/>
      <c r="AD11" s="435"/>
      <c r="AE11" s="435"/>
      <c r="AF11" s="48">
        <f t="shared" si="6"/>
        <v>-245.47058823529414</v>
      </c>
      <c r="AG11" s="425">
        <f t="shared" si="7"/>
        <v>0.91135045567522788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18.714285714285715</v>
      </c>
      <c r="K17" s="70">
        <v>2631.4285714285716</v>
      </c>
      <c r="L17" s="73">
        <v>141.0577989090373</v>
      </c>
      <c r="M17" s="70">
        <f t="shared" ref="M17:O17" si="9">AVERAGE(M5:M16)</f>
        <v>19.142857142857142</v>
      </c>
      <c r="N17" s="70">
        <f t="shared" si="9"/>
        <v>2399.0885339732263</v>
      </c>
      <c r="O17" s="73">
        <f t="shared" si="9"/>
        <v>125.71619960892086</v>
      </c>
      <c r="P17" s="65">
        <f t="shared" ref="P17:P23" si="10">M17-J17</f>
        <v>0.42857142857142705</v>
      </c>
      <c r="Q17" s="74">
        <f t="shared" ref="Q17:Q23" si="11">O17-L17</f>
        <v>-15.341599300116442</v>
      </c>
      <c r="R17" s="75">
        <f>O17/L17</f>
        <v>0.89123891469475114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-232.34003745534528</v>
      </c>
      <c r="AG17" s="426">
        <f t="shared" si="7"/>
        <v>0.91170574038070484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742</v>
      </c>
      <c r="H18" s="84">
        <f t="shared" ref="H18:H29" si="12">F18*G18</f>
        <v>20405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1535.1724137931026</v>
      </c>
      <c r="O18" s="86">
        <f t="shared" ref="O18:O23" si="14">N18/M18</f>
        <v>127.93103448275855</v>
      </c>
      <c r="P18" s="54">
        <f t="shared" si="10"/>
        <v>0</v>
      </c>
      <c r="Q18" s="88">
        <f t="shared" si="11"/>
        <v>-38.735632183908109</v>
      </c>
      <c r="R18" s="428">
        <f t="shared" ref="R18:R23" si="15">O18/L18</f>
        <v>0.76758620689655133</v>
      </c>
      <c r="S18" s="468">
        <f>R30</f>
        <v>0.85528153815296348</v>
      </c>
      <c r="T18" s="89">
        <v>0.125</v>
      </c>
      <c r="U18" s="89">
        <v>0.1451388888888889</v>
      </c>
      <c r="V18" s="435">
        <v>5</v>
      </c>
      <c r="W18" s="90">
        <f>(U18-T18)*24*60</f>
        <v>29.000000000000018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-464.82758620689742</v>
      </c>
      <c r="AG18" s="92">
        <f t="shared" si="7"/>
        <v>0.76758620689655133</v>
      </c>
      <c r="AH18" s="469">
        <f>AG30</f>
        <v>0.88395564868297161</v>
      </c>
    </row>
    <row r="19" spans="1:34" ht="19.149999999999999" customHeight="1">
      <c r="A19" s="467"/>
      <c r="B19" s="432" t="s">
        <v>207</v>
      </c>
      <c r="C19" s="431"/>
      <c r="D19" s="82" t="s">
        <v>246</v>
      </c>
      <c r="E19" s="83"/>
      <c r="F19" s="343">
        <v>50.67</v>
      </c>
      <c r="G19" s="57">
        <v>3656</v>
      </c>
      <c r="H19" s="84">
        <f t="shared" si="12"/>
        <v>185249.52000000002</v>
      </c>
      <c r="I19" s="435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1388.3544303797469</v>
      </c>
      <c r="O19" s="95">
        <f t="shared" si="14"/>
        <v>73.071285809460363</v>
      </c>
      <c r="P19" s="54">
        <f t="shared" si="10"/>
        <v>0</v>
      </c>
      <c r="Q19" s="88">
        <f t="shared" si="11"/>
        <v>-5.8760826115922669</v>
      </c>
      <c r="R19" s="428">
        <f t="shared" si="15"/>
        <v>0.92556962025316458</v>
      </c>
      <c r="S19" s="468"/>
      <c r="T19" s="89">
        <v>0.15000000000000002</v>
      </c>
      <c r="U19" s="89">
        <v>0.25972222222222224</v>
      </c>
      <c r="V19" s="435">
        <v>7</v>
      </c>
      <c r="W19" s="90">
        <f>(U19-T19)*24*60</f>
        <v>158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-111.64556962025313</v>
      </c>
      <c r="AG19" s="425">
        <f t="shared" si="7"/>
        <v>0.92556962025316458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1822.72</v>
      </c>
      <c r="H20" s="84">
        <f t="shared" si="12"/>
        <v>78632.140800000008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1402.092307692307</v>
      </c>
      <c r="O20" s="95">
        <f t="shared" si="14"/>
        <v>82.476018099547474</v>
      </c>
      <c r="P20" s="54">
        <f t="shared" si="10"/>
        <v>0</v>
      </c>
      <c r="Q20" s="88">
        <f t="shared" si="11"/>
        <v>-5.7592760180995839</v>
      </c>
      <c r="R20" s="428">
        <f t="shared" si="15"/>
        <v>0.93472820512820476</v>
      </c>
      <c r="S20" s="468"/>
      <c r="T20" s="89">
        <v>0.27569444444444446</v>
      </c>
      <c r="U20" s="89">
        <v>0.32986111111111116</v>
      </c>
      <c r="V20" s="435">
        <v>23</v>
      </c>
      <c r="W20" s="90">
        <f t="shared" ref="W20:W29" si="16">(U20-T20)*24*60</f>
        <v>78.000000000000043</v>
      </c>
      <c r="X20" s="96">
        <v>0.2638888888888889</v>
      </c>
      <c r="Y20" s="96">
        <v>0.27499999999999997</v>
      </c>
      <c r="Z20" s="54"/>
      <c r="AA20" s="54"/>
      <c r="AB20" s="447"/>
      <c r="AC20" s="447"/>
      <c r="AD20" s="435"/>
      <c r="AE20" s="435"/>
      <c r="AF20" s="91">
        <f t="shared" si="6"/>
        <v>-97.907692307692969</v>
      </c>
      <c r="AG20" s="92">
        <f t="shared" si="7"/>
        <v>0.93472820512820465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388</v>
      </c>
      <c r="E21" s="43"/>
      <c r="F21" s="343">
        <v>53.27</v>
      </c>
      <c r="G21" s="44">
        <v>3691.8</v>
      </c>
      <c r="H21" s="84">
        <f t="shared" si="12"/>
        <v>196662.18600000002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1334.3855421686744</v>
      </c>
      <c r="O21" s="95">
        <f t="shared" si="14"/>
        <v>78.493267186392615</v>
      </c>
      <c r="P21" s="54">
        <f t="shared" si="10"/>
        <v>0</v>
      </c>
      <c r="Q21" s="88">
        <f t="shared" si="11"/>
        <v>-13.565556343019153</v>
      </c>
      <c r="R21" s="428">
        <f t="shared" si="15"/>
        <v>0.85264251895761944</v>
      </c>
      <c r="S21" s="468"/>
      <c r="T21" s="89">
        <v>0.3354166666666667</v>
      </c>
      <c r="U21" s="89">
        <v>0.45069444444444451</v>
      </c>
      <c r="V21" s="435">
        <v>8</v>
      </c>
      <c r="W21" s="90">
        <f t="shared" si="16"/>
        <v>166.00000000000006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-230.61445783132558</v>
      </c>
      <c r="AG21" s="425">
        <f t="shared" si="7"/>
        <v>0.85264251895761944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389</v>
      </c>
      <c r="E22" s="43"/>
      <c r="F22" s="343">
        <v>48.4</v>
      </c>
      <c r="G22" s="44">
        <v>2745.28</v>
      </c>
      <c r="H22" s="84">
        <f t="shared" si="12"/>
        <v>132871.552</v>
      </c>
      <c r="I22" s="421"/>
      <c r="J22" s="85">
        <v>17</v>
      </c>
      <c r="K22" s="57">
        <v>2571</v>
      </c>
      <c r="L22" s="86">
        <v>151.23529411764707</v>
      </c>
      <c r="M22" s="93">
        <v>18</v>
      </c>
      <c r="N22" s="94">
        <f t="shared" si="13"/>
        <v>2353.0971428571406</v>
      </c>
      <c r="O22" s="95">
        <f t="shared" si="14"/>
        <v>130.72761904761893</v>
      </c>
      <c r="P22" s="54">
        <f t="shared" si="10"/>
        <v>1</v>
      </c>
      <c r="Q22" s="88">
        <f t="shared" si="11"/>
        <v>-20.507675070028142</v>
      </c>
      <c r="R22" s="428">
        <f t="shared" si="15"/>
        <v>0.86439888129502984</v>
      </c>
      <c r="S22" s="468"/>
      <c r="T22" s="89">
        <v>0.49097222222222225</v>
      </c>
      <c r="U22" s="89">
        <v>0.53958333333333341</v>
      </c>
      <c r="V22" s="435">
        <v>5</v>
      </c>
      <c r="W22" s="90">
        <f t="shared" si="16"/>
        <v>70.000000000000071</v>
      </c>
      <c r="X22" s="96"/>
      <c r="Y22" s="96"/>
      <c r="Z22" s="54"/>
      <c r="AA22" s="54"/>
      <c r="AB22" s="447"/>
      <c r="AC22" s="447"/>
      <c r="AD22" s="435">
        <v>1</v>
      </c>
      <c r="AE22" s="435"/>
      <c r="AF22" s="91">
        <f t="shared" si="6"/>
        <v>-217.90285714285938</v>
      </c>
      <c r="AG22" s="92">
        <f t="shared" si="7"/>
        <v>0.91524587431238458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205</v>
      </c>
      <c r="E23" s="43"/>
      <c r="F23" s="343">
        <v>36.729999999999997</v>
      </c>
      <c r="G23" s="44">
        <v>2075</v>
      </c>
      <c r="H23" s="84">
        <f t="shared" si="12"/>
        <v>76214.75</v>
      </c>
      <c r="I23" s="421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2184.210526315791</v>
      </c>
      <c r="O23" s="95">
        <f t="shared" si="14"/>
        <v>114.95844875346268</v>
      </c>
      <c r="P23" s="54">
        <f t="shared" si="10"/>
        <v>1</v>
      </c>
      <c r="Q23" s="88">
        <f t="shared" si="11"/>
        <v>-18.374884579870667</v>
      </c>
      <c r="R23" s="428">
        <f t="shared" si="15"/>
        <v>0.86218836565097001</v>
      </c>
      <c r="S23" s="468"/>
      <c r="T23" s="89">
        <v>0.54513888888888895</v>
      </c>
      <c r="U23" s="89">
        <v>0.58472222222222225</v>
      </c>
      <c r="V23" s="435">
        <v>8</v>
      </c>
      <c r="W23" s="90">
        <f t="shared" si="16"/>
        <v>56.999999999999957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-215.78947368420904</v>
      </c>
      <c r="AG23" s="425">
        <f t="shared" si="7"/>
        <v>0.91008771929824628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16.666666666666668</v>
      </c>
      <c r="K30" s="101">
        <v>1922.6666666666667</v>
      </c>
      <c r="L30" s="104">
        <v>118.41279669762643</v>
      </c>
      <c r="M30" s="101">
        <f t="shared" ref="M30:O30" si="17">AVERAGE(M18:M29)</f>
        <v>17</v>
      </c>
      <c r="N30" s="101">
        <f t="shared" si="17"/>
        <v>1699.5520605344602</v>
      </c>
      <c r="O30" s="104">
        <f t="shared" si="17"/>
        <v>101.27627889654009</v>
      </c>
      <c r="P30" s="54">
        <f t="shared" ref="P30:P37" si="18">M30-J30</f>
        <v>0.33333333333333215</v>
      </c>
      <c r="Q30" s="88">
        <f t="shared" ref="Q30:Q37" si="19">O30-L30</f>
        <v>-17.136517801086342</v>
      </c>
      <c r="R30" s="105">
        <f t="shared" ref="R30:R37" si="20">O30/L30</f>
        <v>0.85528153815296348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0</v>
      </c>
      <c r="AF30" s="108">
        <f t="shared" si="6"/>
        <v>-223.11460613220652</v>
      </c>
      <c r="AG30" s="109">
        <f t="shared" ref="AG30" si="21">N30/K30</f>
        <v>0.88395564868297161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2061</v>
      </c>
      <c r="H31" s="112">
        <f t="shared" ref="H31:H40" si="22">F31*G31</f>
        <v>54616.5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1437.9069767441858</v>
      </c>
      <c r="O31" s="115">
        <f t="shared" ref="O31:O37" si="24">N31/M31</f>
        <v>119.82558139534882</v>
      </c>
      <c r="P31" s="116">
        <f t="shared" si="18"/>
        <v>0</v>
      </c>
      <c r="Q31" s="117">
        <f t="shared" si="19"/>
        <v>-46.841085271317837</v>
      </c>
      <c r="R31" s="429">
        <f t="shared" si="20"/>
        <v>0.71895348837209294</v>
      </c>
      <c r="S31" s="477">
        <f>R43</f>
        <v>0.82077261067335083</v>
      </c>
      <c r="T31" s="118">
        <v>0.125</v>
      </c>
      <c r="U31" s="118">
        <v>0.18472222222222223</v>
      </c>
      <c r="V31" s="142">
        <v>5</v>
      </c>
      <c r="W31" s="119">
        <f t="shared" ref="W31:W42" si="25">(U31-T31)*24*60</f>
        <v>86.000000000000014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-562.09302325581416</v>
      </c>
      <c r="AG31" s="120">
        <f t="shared" si="7"/>
        <v>0.71895348837209294</v>
      </c>
      <c r="AH31" s="473">
        <f>AG43</f>
        <v>0.82861472745519471</v>
      </c>
    </row>
    <row r="32" spans="1:34" ht="19.149999999999999" customHeight="1">
      <c r="A32" s="476"/>
      <c r="B32" s="121" t="s">
        <v>193</v>
      </c>
      <c r="C32" s="122"/>
      <c r="D32" s="42" t="s">
        <v>195</v>
      </c>
      <c r="E32" s="43"/>
      <c r="F32" s="343">
        <v>46.93</v>
      </c>
      <c r="G32" s="134">
        <v>2100</v>
      </c>
      <c r="H32" s="84">
        <f t="shared" si="22"/>
        <v>98553</v>
      </c>
      <c r="I32" s="418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2032.2580645161297</v>
      </c>
      <c r="O32" s="47">
        <f t="shared" si="24"/>
        <v>96.774193548387132</v>
      </c>
      <c r="P32" s="116">
        <f t="shared" si="18"/>
        <v>0</v>
      </c>
      <c r="Q32" s="49">
        <f t="shared" si="19"/>
        <v>-17.51152073732716</v>
      </c>
      <c r="R32" s="425">
        <f t="shared" si="20"/>
        <v>0.84677419354838734</v>
      </c>
      <c r="S32" s="468"/>
      <c r="T32" s="89">
        <v>0.18958333333333335</v>
      </c>
      <c r="U32" s="89">
        <v>0.2326388888888889</v>
      </c>
      <c r="V32" s="142">
        <v>7</v>
      </c>
      <c r="W32" s="90">
        <f t="shared" si="25"/>
        <v>61.999999999999979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-367.74193548387029</v>
      </c>
      <c r="AG32" s="425">
        <f t="shared" si="7"/>
        <v>0.84677419354838734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209</v>
      </c>
      <c r="E33" s="83"/>
      <c r="F33" s="343">
        <v>49.91</v>
      </c>
      <c r="G33" s="134">
        <v>2332</v>
      </c>
      <c r="H33" s="84">
        <f t="shared" si="22"/>
        <v>116390.12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1319.9999999999995</v>
      </c>
      <c r="O33" s="47">
        <f t="shared" si="24"/>
        <v>77.647058823529392</v>
      </c>
      <c r="P33" s="116">
        <f t="shared" si="18"/>
        <v>0</v>
      </c>
      <c r="Q33" s="49">
        <f t="shared" si="19"/>
        <v>-14.411764705882376</v>
      </c>
      <c r="R33" s="425">
        <f t="shared" si="20"/>
        <v>0.84345047923322658</v>
      </c>
      <c r="S33" s="468"/>
      <c r="T33" s="89">
        <v>0.24861111111111112</v>
      </c>
      <c r="U33" s="89">
        <v>0.32222222222222224</v>
      </c>
      <c r="V33" s="142">
        <v>23</v>
      </c>
      <c r="W33" s="90">
        <f t="shared" si="25"/>
        <v>106.00000000000003</v>
      </c>
      <c r="X33" s="123">
        <v>0.23750000000000002</v>
      </c>
      <c r="Y33" s="123">
        <v>0.24722222222222223</v>
      </c>
      <c r="Z33" s="124"/>
      <c r="AA33" s="124"/>
      <c r="AB33" s="447"/>
      <c r="AC33" s="447"/>
      <c r="AD33" s="435"/>
      <c r="AE33" s="435"/>
      <c r="AF33" s="48">
        <f t="shared" si="6"/>
        <v>-245.00000000000045</v>
      </c>
      <c r="AG33" s="125">
        <f t="shared" si="7"/>
        <v>0.84345047923322658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208</v>
      </c>
      <c r="E34" s="83"/>
      <c r="F34" s="343">
        <v>44.3</v>
      </c>
      <c r="G34" s="137">
        <v>1906</v>
      </c>
      <c r="H34" s="84">
        <f t="shared" si="22"/>
        <v>84435.799999999988</v>
      </c>
      <c r="I34" s="43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1329.7674418604647</v>
      </c>
      <c r="O34" s="47">
        <f t="shared" si="24"/>
        <v>73.875968992248033</v>
      </c>
      <c r="P34" s="116">
        <f t="shared" si="18"/>
        <v>0</v>
      </c>
      <c r="Q34" s="49">
        <f t="shared" si="19"/>
        <v>-13.068475452196409</v>
      </c>
      <c r="R34" s="425">
        <f t="shared" si="20"/>
        <v>0.84969165614087194</v>
      </c>
      <c r="S34" s="468"/>
      <c r="T34" s="89">
        <v>0.32708333333333334</v>
      </c>
      <c r="U34" s="89">
        <v>0.38680555555555557</v>
      </c>
      <c r="V34" s="137">
        <v>7</v>
      </c>
      <c r="W34" s="90">
        <f t="shared" si="25"/>
        <v>86.000000000000014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-235.23255813953529</v>
      </c>
      <c r="AG34" s="125">
        <f t="shared" si="7"/>
        <v>0.84969165614087205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2859.48</v>
      </c>
      <c r="H35" s="84">
        <f t="shared" si="22"/>
        <v>142716.64679999999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1361.6571428571433</v>
      </c>
      <c r="O35" s="47">
        <f t="shared" si="24"/>
        <v>80.09747899159666</v>
      </c>
      <c r="P35" s="116">
        <f t="shared" si="18"/>
        <v>0</v>
      </c>
      <c r="Q35" s="49">
        <f t="shared" si="19"/>
        <v>-11.961344537815108</v>
      </c>
      <c r="R35" s="425">
        <f t="shared" si="20"/>
        <v>0.87006846188954834</v>
      </c>
      <c r="S35" s="468"/>
      <c r="T35" s="89">
        <v>0.39166666666666666</v>
      </c>
      <c r="U35" s="89">
        <v>0.47916666666666663</v>
      </c>
      <c r="V35" s="134">
        <v>7</v>
      </c>
      <c r="W35" s="90">
        <f t="shared" si="25"/>
        <v>125.99999999999996</v>
      </c>
      <c r="X35" s="123"/>
      <c r="Y35" s="123"/>
      <c r="Z35" s="124"/>
      <c r="AA35" s="124"/>
      <c r="AB35" s="447"/>
      <c r="AC35" s="447"/>
      <c r="AD35" s="435"/>
      <c r="AE35" s="435"/>
      <c r="AF35" s="116">
        <f t="shared" si="6"/>
        <v>-203.3428571428567</v>
      </c>
      <c r="AG35" s="120">
        <f t="shared" si="7"/>
        <v>0.87006846188954845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911</v>
      </c>
      <c r="H36" s="84">
        <f t="shared" si="22"/>
        <v>42753.23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2024.4444444444398</v>
      </c>
      <c r="O36" s="47">
        <f t="shared" si="24"/>
        <v>106.54970760233894</v>
      </c>
      <c r="P36" s="116">
        <f t="shared" si="18"/>
        <v>0</v>
      </c>
      <c r="Q36" s="49">
        <f t="shared" si="19"/>
        <v>-19.766081871345264</v>
      </c>
      <c r="R36" s="425">
        <f t="shared" si="20"/>
        <v>0.84351851851851667</v>
      </c>
      <c r="S36" s="468"/>
      <c r="T36" s="89">
        <v>0.51944444444444438</v>
      </c>
      <c r="U36" s="89">
        <v>0.53819444444444442</v>
      </c>
      <c r="V36" s="134">
        <v>5</v>
      </c>
      <c r="W36" s="90">
        <f t="shared" si="25"/>
        <v>27.000000000000064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-375.5555555555602</v>
      </c>
      <c r="AG36" s="425">
        <f t="shared" si="7"/>
        <v>0.84351851851851656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219</v>
      </c>
      <c r="E37" s="83"/>
      <c r="F37" s="343">
        <v>43.96</v>
      </c>
      <c r="G37" s="134">
        <v>1238</v>
      </c>
      <c r="H37" s="84">
        <f t="shared" si="22"/>
        <v>54422.48</v>
      </c>
      <c r="I37" s="43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2007.5675675675659</v>
      </c>
      <c r="O37" s="47">
        <f t="shared" si="24"/>
        <v>105.66145092460873</v>
      </c>
      <c r="P37" s="116">
        <f t="shared" si="18"/>
        <v>0</v>
      </c>
      <c r="Q37" s="49">
        <f t="shared" si="19"/>
        <v>-20.654338549075476</v>
      </c>
      <c r="R37" s="425">
        <f t="shared" si="20"/>
        <v>0.83648648648648583</v>
      </c>
      <c r="S37" s="468"/>
      <c r="T37" s="89">
        <v>0.54305555555555551</v>
      </c>
      <c r="U37" s="89">
        <v>0.56874999999999998</v>
      </c>
      <c r="V37" s="134">
        <v>7</v>
      </c>
      <c r="W37" s="90">
        <f t="shared" si="25"/>
        <v>37.000000000000028</v>
      </c>
      <c r="X37" s="123"/>
      <c r="Y37" s="123"/>
      <c r="Z37" s="124"/>
      <c r="AA37" s="124"/>
      <c r="AB37" s="447"/>
      <c r="AC37" s="447"/>
      <c r="AD37" s="435"/>
      <c r="AE37" s="435">
        <v>1</v>
      </c>
      <c r="AF37" s="48">
        <f t="shared" si="6"/>
        <v>-392.4324324324341</v>
      </c>
      <c r="AG37" s="125">
        <f t="shared" si="7"/>
        <v>0.83648648648648583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113"/>
      <c r="K38" s="94"/>
      <c r="L38" s="95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17.571428571428573</v>
      </c>
      <c r="K43" s="101">
        <v>1985</v>
      </c>
      <c r="L43" s="104">
        <v>114.94943591471676</v>
      </c>
      <c r="M43" s="101">
        <f t="shared" ref="M43:O43" si="26">AVERAGE(M31:M42)</f>
        <v>17.571428571428573</v>
      </c>
      <c r="N43" s="101">
        <f t="shared" si="26"/>
        <v>1644.8002339985615</v>
      </c>
      <c r="O43" s="104">
        <f t="shared" si="26"/>
        <v>94.347348611151105</v>
      </c>
      <c r="P43" s="54">
        <f>M43-J43</f>
        <v>0</v>
      </c>
      <c r="Q43" s="88">
        <f>N43-K43</f>
        <v>-340.19976600143855</v>
      </c>
      <c r="R43" s="105">
        <f t="shared" ref="R43:R51" si="27">O43/L43</f>
        <v>0.82077261067335083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-340.19976600143855</v>
      </c>
      <c r="AG43" s="426">
        <f t="shared" si="7"/>
        <v>0.82861472745519471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1593</v>
      </c>
      <c r="H44" s="45">
        <f>F44*G44</f>
        <v>39394.89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2124</v>
      </c>
      <c r="O44" s="138">
        <f t="shared" ref="O44:O51" si="30">N44/M44</f>
        <v>424.8</v>
      </c>
      <c r="P44" s="51">
        <f t="shared" ref="P44:P51" si="31">M44-J44</f>
        <v>1</v>
      </c>
      <c r="Q44" s="139">
        <f t="shared" ref="Q44:Q51" si="32">O44-L44</f>
        <v>-75.199999999999989</v>
      </c>
      <c r="R44" s="140">
        <f t="shared" si="27"/>
        <v>0.84960000000000002</v>
      </c>
      <c r="S44" s="459">
        <f>R56</f>
        <v>0.89838182520973264</v>
      </c>
      <c r="T44" s="118">
        <v>0.125</v>
      </c>
      <c r="U44" s="118">
        <v>0.15625</v>
      </c>
      <c r="V44" s="142">
        <v>5</v>
      </c>
      <c r="W44" s="143">
        <f t="shared" ref="W44:W56" si="33">(U44-T44)*24*60</f>
        <v>45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124</v>
      </c>
      <c r="AG44" s="430">
        <f t="shared" si="7"/>
        <v>1.0620000000000001</v>
      </c>
      <c r="AH44" s="482">
        <f>AG56</f>
        <v>0.97019740536556487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1564</v>
      </c>
      <c r="H45" s="45">
        <f>F45*G45</f>
        <v>38677.72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2085.333333333333</v>
      </c>
      <c r="O45" s="138">
        <f t="shared" si="30"/>
        <v>417.06666666666661</v>
      </c>
      <c r="P45" s="51">
        <f t="shared" si="31"/>
        <v>1</v>
      </c>
      <c r="Q45" s="139">
        <f t="shared" si="32"/>
        <v>-82.933333333333394</v>
      </c>
      <c r="R45" s="140">
        <f t="shared" si="27"/>
        <v>0.83413333333333317</v>
      </c>
      <c r="S45" s="459"/>
      <c r="T45" s="89">
        <v>0.15972222222222221</v>
      </c>
      <c r="U45" s="89">
        <v>0.19097222222222221</v>
      </c>
      <c r="V45" s="142">
        <v>5</v>
      </c>
      <c r="W45" s="143">
        <f t="shared" si="33"/>
        <v>45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85.33333333333303</v>
      </c>
      <c r="AG45" s="430">
        <f t="shared" si="7"/>
        <v>1.0426666666666664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1072</v>
      </c>
      <c r="H46" s="45">
        <f t="shared" ref="H46:H51" si="34">F46*G46</f>
        <v>27078.720000000001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2074.8387096774186</v>
      </c>
      <c r="O46" s="138">
        <f t="shared" si="30"/>
        <v>296.40552995391693</v>
      </c>
      <c r="P46" s="51">
        <f t="shared" si="31"/>
        <v>0</v>
      </c>
      <c r="Q46" s="139">
        <f t="shared" si="32"/>
        <v>-17.880184331797352</v>
      </c>
      <c r="R46" s="140">
        <f t="shared" si="27"/>
        <v>0.94310850439882665</v>
      </c>
      <c r="S46" s="459"/>
      <c r="T46" s="89">
        <v>0.19444444444444442</v>
      </c>
      <c r="U46" s="89">
        <v>0.2159722222222222</v>
      </c>
      <c r="V46" s="142">
        <v>5</v>
      </c>
      <c r="W46" s="143">
        <f t="shared" si="33"/>
        <v>31.000000000000011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-125.16129032258141</v>
      </c>
      <c r="AG46" s="430">
        <f t="shared" si="7"/>
        <v>0.94310850439882665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2011</v>
      </c>
      <c r="H47" s="45">
        <f t="shared" si="34"/>
        <v>63205.729999999996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1419.5294117647063</v>
      </c>
      <c r="O47" s="138">
        <f t="shared" si="30"/>
        <v>202.78991596638662</v>
      </c>
      <c r="P47" s="51">
        <f t="shared" si="31"/>
        <v>0</v>
      </c>
      <c r="Q47" s="139">
        <f t="shared" si="32"/>
        <v>-11.495798319327662</v>
      </c>
      <c r="R47" s="140">
        <f t="shared" si="27"/>
        <v>0.94635294117647095</v>
      </c>
      <c r="S47" s="459"/>
      <c r="T47" s="89">
        <v>0.23333333333333331</v>
      </c>
      <c r="U47" s="89">
        <v>0.29236111111111107</v>
      </c>
      <c r="V47" s="137">
        <v>25</v>
      </c>
      <c r="W47" s="143">
        <f t="shared" si="33"/>
        <v>84.999999999999972</v>
      </c>
      <c r="X47" s="123">
        <v>0.22083333333333333</v>
      </c>
      <c r="Y47" s="123">
        <v>0.23263888888888887</v>
      </c>
      <c r="Z47" s="124"/>
      <c r="AA47" s="124"/>
      <c r="AB47" s="447"/>
      <c r="AC47" s="447"/>
      <c r="AD47" s="435"/>
      <c r="AE47" s="435"/>
      <c r="AF47" s="144">
        <f t="shared" si="28"/>
        <v>-80.47058823529369</v>
      </c>
      <c r="AG47" s="430">
        <f t="shared" si="7"/>
        <v>0.94635294117647084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1653</v>
      </c>
      <c r="H48" s="45">
        <f t="shared" si="34"/>
        <v>19604.579999999998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1416.8571428571431</v>
      </c>
      <c r="O48" s="138">
        <f t="shared" si="30"/>
        <v>236.1428571428572</v>
      </c>
      <c r="P48" s="51">
        <f t="shared" si="31"/>
        <v>0</v>
      </c>
      <c r="Q48" s="139">
        <f t="shared" si="32"/>
        <v>-36.52380952380949</v>
      </c>
      <c r="R48" s="140">
        <f t="shared" si="27"/>
        <v>0.86604959832343709</v>
      </c>
      <c r="S48" s="459"/>
      <c r="T48" s="89">
        <v>0.30277777777777776</v>
      </c>
      <c r="U48" s="89">
        <v>0.35138888888888886</v>
      </c>
      <c r="V48" s="134">
        <v>15</v>
      </c>
      <c r="W48" s="143">
        <f t="shared" si="33"/>
        <v>69.999999999999986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-219.14285714285688</v>
      </c>
      <c r="AG48" s="430">
        <f t="shared" si="7"/>
        <v>0.86604959832343709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1376</v>
      </c>
      <c r="H49" s="45">
        <f t="shared" si="34"/>
        <v>39174.720000000001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1448.421052631578</v>
      </c>
      <c r="O49" s="138">
        <f t="shared" si="30"/>
        <v>206.91729323308257</v>
      </c>
      <c r="P49" s="51">
        <f t="shared" si="31"/>
        <v>0</v>
      </c>
      <c r="Q49" s="139">
        <f t="shared" si="32"/>
        <v>-7.3684210526317031</v>
      </c>
      <c r="R49" s="140">
        <f t="shared" si="27"/>
        <v>0.9656140350877187</v>
      </c>
      <c r="S49" s="459"/>
      <c r="T49" s="89">
        <v>0.36180555555555555</v>
      </c>
      <c r="U49" s="89">
        <v>0.40138888888888891</v>
      </c>
      <c r="V49" s="134">
        <v>15</v>
      </c>
      <c r="W49" s="143">
        <f t="shared" si="33"/>
        <v>57.000000000000036</v>
      </c>
      <c r="X49" s="152"/>
      <c r="Y49" s="152"/>
      <c r="Z49" s="153"/>
      <c r="AA49" s="124"/>
      <c r="AB49" s="447"/>
      <c r="AC49" s="447"/>
      <c r="AD49" s="435"/>
      <c r="AE49" s="435">
        <v>1</v>
      </c>
      <c r="AF49" s="144">
        <f t="shared" si="28"/>
        <v>-51.57894736842195</v>
      </c>
      <c r="AG49" s="430">
        <f t="shared" si="7"/>
        <v>0.9656140350877187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3517.36</v>
      </c>
      <c r="H50" s="45">
        <f t="shared" si="34"/>
        <v>35490.162400000001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1425.9567567567565</v>
      </c>
      <c r="O50" s="138">
        <f t="shared" si="30"/>
        <v>237.65945945945941</v>
      </c>
      <c r="P50" s="51">
        <f t="shared" si="31"/>
        <v>0</v>
      </c>
      <c r="Q50" s="139">
        <f t="shared" si="32"/>
        <v>-12.340540540540587</v>
      </c>
      <c r="R50" s="140">
        <f t="shared" si="27"/>
        <v>0.95063783783783762</v>
      </c>
      <c r="S50" s="459"/>
      <c r="T50" s="89">
        <v>0.42222222222222222</v>
      </c>
      <c r="U50" s="89">
        <v>0.52500000000000002</v>
      </c>
      <c r="V50" s="134">
        <v>30</v>
      </c>
      <c r="W50" s="143">
        <f t="shared" si="33"/>
        <v>148.00000000000003</v>
      </c>
      <c r="X50" s="152">
        <v>0.4055555555555555</v>
      </c>
      <c r="Y50" s="152">
        <v>0.42083333333333334</v>
      </c>
      <c r="Z50" s="153"/>
      <c r="AA50" s="153"/>
      <c r="AB50" s="447"/>
      <c r="AC50" s="447"/>
      <c r="AD50" s="435"/>
      <c r="AE50" s="435"/>
      <c r="AF50" s="144">
        <f t="shared" si="28"/>
        <v>-74.043243243243523</v>
      </c>
      <c r="AG50" s="430">
        <f t="shared" si="7"/>
        <v>0.95063783783783762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4476.6400000000003</v>
      </c>
      <c r="H51" s="45">
        <f t="shared" si="34"/>
        <v>45169.297600000005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1428.7148936170215</v>
      </c>
      <c r="O51" s="138">
        <f t="shared" si="30"/>
        <v>238.11914893617026</v>
      </c>
      <c r="P51" s="51">
        <f t="shared" si="31"/>
        <v>0</v>
      </c>
      <c r="Q51" s="139">
        <f t="shared" si="32"/>
        <v>-11.880851063829738</v>
      </c>
      <c r="R51" s="140">
        <f t="shared" si="27"/>
        <v>0.95247659574468102</v>
      </c>
      <c r="S51" s="459"/>
      <c r="T51" s="151">
        <v>0.54583333333333339</v>
      </c>
      <c r="U51" s="151">
        <v>0.67638888888888893</v>
      </c>
      <c r="V51" s="134">
        <v>30</v>
      </c>
      <c r="W51" s="143">
        <f t="shared" si="33"/>
        <v>187.99999999999997</v>
      </c>
      <c r="X51" s="152">
        <v>0.52916666666666667</v>
      </c>
      <c r="Y51" s="152">
        <v>0.54513888888888895</v>
      </c>
      <c r="Z51" s="153"/>
      <c r="AA51" s="153"/>
      <c r="AB51" s="447"/>
      <c r="AC51" s="447"/>
      <c r="AD51" s="435"/>
      <c r="AE51" s="435"/>
      <c r="AF51" s="144">
        <f t="shared" si="28"/>
        <v>-71.285106382978483</v>
      </c>
      <c r="AG51" s="430">
        <f t="shared" si="7"/>
        <v>0.95247659574468102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1677.9564125797444</v>
      </c>
      <c r="O56" s="104">
        <f t="shared" si="35"/>
        <v>282.48760891981743</v>
      </c>
      <c r="P56" s="158">
        <f>M56-J56</f>
        <v>0.25</v>
      </c>
      <c r="Q56" s="117">
        <f>N56-K56</f>
        <v>-51.543587420255562</v>
      </c>
      <c r="R56" s="159">
        <f t="shared" ref="R56:R61" si="36">O56/L56</f>
        <v>0.89838182520973264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-51.543587420255562</v>
      </c>
      <c r="AG56" s="428">
        <f>N56/K56</f>
        <v>0.97019740536556487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1412</v>
      </c>
      <c r="H57" s="84">
        <f t="shared" ref="H57:H66" si="37">F57*G57</f>
        <v>39903.120000000003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1460.6896551724139</v>
      </c>
      <c r="O57" s="86">
        <f t="shared" ref="O57:O61" si="39">N57/M57</f>
        <v>208.66995073891627</v>
      </c>
      <c r="P57" s="165">
        <f t="shared" ref="P57:P61" si="40">M57-J57</f>
        <v>0</v>
      </c>
      <c r="Q57" s="49">
        <f t="shared" ref="Q57:Q61" si="41">O57-L57</f>
        <v>-5.6157635467980072</v>
      </c>
      <c r="R57" s="425">
        <f t="shared" si="36"/>
        <v>0.97379310344827597</v>
      </c>
      <c r="S57" s="459">
        <f>R69</f>
        <v>0.97549091332212756</v>
      </c>
      <c r="T57" s="50">
        <v>0.125</v>
      </c>
      <c r="U57" s="50">
        <v>0.16527777777777777</v>
      </c>
      <c r="V57" s="421">
        <v>5</v>
      </c>
      <c r="W57" s="418">
        <f>(U57-T57)*24*60</f>
        <v>57.999999999999993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-39.31034482758605</v>
      </c>
      <c r="AG57" s="429">
        <f t="shared" si="7"/>
        <v>0.97379310344827597</v>
      </c>
      <c r="AH57" s="473">
        <f>AG69</f>
        <v>0.97553556439996525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4027</v>
      </c>
      <c r="H58" s="45">
        <f t="shared" si="37"/>
        <v>112272.76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1464.3636363636365</v>
      </c>
      <c r="O58" s="47">
        <f t="shared" si="39"/>
        <v>209.19480519480521</v>
      </c>
      <c r="P58" s="165">
        <f t="shared" si="40"/>
        <v>0</v>
      </c>
      <c r="Q58" s="49">
        <f t="shared" si="41"/>
        <v>-5.0909090909090651</v>
      </c>
      <c r="R58" s="425">
        <f t="shared" si="36"/>
        <v>0.97624242424242436</v>
      </c>
      <c r="S58" s="459"/>
      <c r="T58" s="50">
        <v>0.17916666666666667</v>
      </c>
      <c r="U58" s="50">
        <v>0.29375000000000001</v>
      </c>
      <c r="V58" s="421">
        <v>20</v>
      </c>
      <c r="W58" s="418">
        <f>(U58-T58)*24*60</f>
        <v>165</v>
      </c>
      <c r="X58" s="53">
        <v>0.16944444444444443</v>
      </c>
      <c r="Y58" s="53">
        <v>0.17777777777777778</v>
      </c>
      <c r="Z58" s="54"/>
      <c r="AA58" s="54"/>
      <c r="AB58" s="483"/>
      <c r="AC58" s="484"/>
      <c r="AD58" s="435"/>
      <c r="AE58" s="435"/>
      <c r="AF58" s="48">
        <f t="shared" si="6"/>
        <v>-35.636363636363512</v>
      </c>
      <c r="AG58" s="425">
        <f t="shared" si="7"/>
        <v>0.97624242424242436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3423</v>
      </c>
      <c r="H59" s="45">
        <f t="shared" si="37"/>
        <v>95844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1467.0000000000005</v>
      </c>
      <c r="O59" s="47">
        <f t="shared" si="39"/>
        <v>209.57142857142864</v>
      </c>
      <c r="P59" s="165">
        <f t="shared" si="40"/>
        <v>0</v>
      </c>
      <c r="Q59" s="49">
        <f t="shared" si="41"/>
        <v>-4.7142857142856371</v>
      </c>
      <c r="R59" s="425">
        <f t="shared" si="36"/>
        <v>0.97800000000000031</v>
      </c>
      <c r="S59" s="459"/>
      <c r="T59" s="50">
        <v>0.31111111111111112</v>
      </c>
      <c r="U59" s="50">
        <v>0.40833333333333333</v>
      </c>
      <c r="V59" s="142">
        <v>25</v>
      </c>
      <c r="W59" s="418">
        <f t="shared" ref="W59:W69" si="42">(U59-T59)*24*60</f>
        <v>139.99999999999997</v>
      </c>
      <c r="X59" s="53">
        <v>0.2986111111111111</v>
      </c>
      <c r="Y59" s="53">
        <v>0.30972222222222223</v>
      </c>
      <c r="Z59" s="54"/>
      <c r="AA59" s="54"/>
      <c r="AB59" s="447"/>
      <c r="AC59" s="447"/>
      <c r="AD59" s="435"/>
      <c r="AE59" s="435"/>
      <c r="AF59" s="48">
        <f t="shared" si="6"/>
        <v>-32.999999999999545</v>
      </c>
      <c r="AG59" s="425">
        <f t="shared" si="7"/>
        <v>0.97800000000000031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3677.2400000000002</v>
      </c>
      <c r="H60" s="45">
        <f t="shared" si="37"/>
        <v>37103.351600000002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1461.154966887417</v>
      </c>
      <c r="O60" s="47">
        <f t="shared" si="39"/>
        <v>243.52582781456951</v>
      </c>
      <c r="P60" s="165">
        <f t="shared" si="40"/>
        <v>0</v>
      </c>
      <c r="Q60" s="49">
        <f t="shared" si="41"/>
        <v>-6.4741721854304899</v>
      </c>
      <c r="R60" s="425">
        <f t="shared" si="36"/>
        <v>0.97410331125827809</v>
      </c>
      <c r="S60" s="459"/>
      <c r="T60" s="50">
        <v>0.42916666666666664</v>
      </c>
      <c r="U60" s="50">
        <v>0.53402777777777777</v>
      </c>
      <c r="V60" s="142">
        <v>30</v>
      </c>
      <c r="W60" s="418">
        <f t="shared" si="42"/>
        <v>151.00000000000003</v>
      </c>
      <c r="X60" s="53">
        <v>0.41250000000000003</v>
      </c>
      <c r="Y60" s="53">
        <v>0.42777777777777781</v>
      </c>
      <c r="Z60" s="54"/>
      <c r="AA60" s="54"/>
      <c r="AB60" s="447"/>
      <c r="AC60" s="447"/>
      <c r="AD60" s="435"/>
      <c r="AE60" s="435"/>
      <c r="AF60" s="48">
        <f t="shared" si="6"/>
        <v>-38.845033112582996</v>
      </c>
      <c r="AG60" s="429">
        <f t="shared" si="7"/>
        <v>0.97410331125827798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4316.76</v>
      </c>
      <c r="H61" s="45">
        <f t="shared" si="37"/>
        <v>43556.108400000005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1463.3084745762715</v>
      </c>
      <c r="O61" s="47">
        <f t="shared" si="39"/>
        <v>243.8847457627119</v>
      </c>
      <c r="P61" s="165">
        <f t="shared" si="40"/>
        <v>0</v>
      </c>
      <c r="Q61" s="49">
        <f t="shared" si="41"/>
        <v>-6.1152542372880987</v>
      </c>
      <c r="R61" s="425">
        <f t="shared" si="36"/>
        <v>0.97553898305084763</v>
      </c>
      <c r="S61" s="459"/>
      <c r="T61" s="50">
        <v>0.55486111111111114</v>
      </c>
      <c r="U61" s="50">
        <v>0.67777777777777781</v>
      </c>
      <c r="V61" s="142">
        <v>30</v>
      </c>
      <c r="W61" s="418">
        <f t="shared" si="42"/>
        <v>177</v>
      </c>
      <c r="X61" s="53">
        <v>0.53819444444444442</v>
      </c>
      <c r="Y61" s="53">
        <v>0.5541666666666667</v>
      </c>
      <c r="Z61" s="54"/>
      <c r="AA61" s="54"/>
      <c r="AB61" s="447"/>
      <c r="AC61" s="447"/>
      <c r="AD61" s="435"/>
      <c r="AE61" s="435"/>
      <c r="AF61" s="48">
        <f t="shared" si="6"/>
        <v>-36.691525423728535</v>
      </c>
      <c r="AG61" s="425">
        <f t="shared" si="7"/>
        <v>0.97553898305084763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1463.3033465999479</v>
      </c>
      <c r="O69" s="73">
        <f t="shared" si="43"/>
        <v>222.96935161648631</v>
      </c>
      <c r="P69" s="48">
        <f>M69-J69</f>
        <v>0</v>
      </c>
      <c r="Q69" s="49">
        <f>N69-K69</f>
        <v>-36.696653400052128</v>
      </c>
      <c r="R69" s="172">
        <f t="shared" ref="R69:R74" si="44">O69/L69</f>
        <v>0.97549091332212756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-36.696653400052128</v>
      </c>
      <c r="AG69" s="425">
        <f t="shared" si="7"/>
        <v>0.97553556439996525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2823.48</v>
      </c>
      <c r="H70" s="45">
        <f>F70*G70</f>
        <v>152722.03320000001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4" si="45">G70/W70*60</f>
        <v>1377.3073170731702</v>
      </c>
      <c r="O70" s="47">
        <f t="shared" ref="O70:O74" si="46">N70/M70</f>
        <v>81.018077474892365</v>
      </c>
      <c r="P70" s="48">
        <f t="shared" ref="P70:P74" si="47">M70-J70</f>
        <v>1</v>
      </c>
      <c r="Q70" s="49">
        <f t="shared" ref="Q70:Q74" si="48">O70-L70</f>
        <v>-12.731922525107635</v>
      </c>
      <c r="R70" s="425">
        <f t="shared" si="44"/>
        <v>0.86419282639885187</v>
      </c>
      <c r="S70" s="459">
        <f>R82</f>
        <v>0.89753828029420291</v>
      </c>
      <c r="T70" s="50">
        <v>0.25</v>
      </c>
      <c r="U70" s="50">
        <v>0.3354166666666667</v>
      </c>
      <c r="V70" s="421">
        <v>5</v>
      </c>
      <c r="W70" s="418">
        <f>(U70-T70)*24*60</f>
        <v>123.00000000000004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-122.69268292682978</v>
      </c>
      <c r="AG70" s="425">
        <f t="shared" si="7"/>
        <v>0.91820487804878015</v>
      </c>
      <c r="AH70" s="459">
        <f>AG82</f>
        <v>0.90794781836867622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4229.3999999999996</v>
      </c>
      <c r="H71" s="45">
        <f>F71*G71</f>
        <v>225680.78399999999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1441.840909090909</v>
      </c>
      <c r="O71" s="47">
        <f t="shared" si="46"/>
        <v>75.886363636363626</v>
      </c>
      <c r="P71" s="48">
        <f t="shared" si="47"/>
        <v>0</v>
      </c>
      <c r="Q71" s="49">
        <f t="shared" si="48"/>
        <v>-10.218899521531114</v>
      </c>
      <c r="R71" s="425">
        <f t="shared" si="44"/>
        <v>0.88132084907757269</v>
      </c>
      <c r="S71" s="459"/>
      <c r="T71" s="50">
        <v>0.35138888888888892</v>
      </c>
      <c r="U71" s="50">
        <v>0.47361111111111115</v>
      </c>
      <c r="V71" s="421">
        <v>23</v>
      </c>
      <c r="W71" s="418">
        <f t="shared" ref="W71:W81" si="49">(U71-T71)*24*60</f>
        <v>176</v>
      </c>
      <c r="X71" s="53">
        <v>0.34027777777777773</v>
      </c>
      <c r="Y71" s="53">
        <v>0.35069444444444442</v>
      </c>
      <c r="Z71" s="54"/>
      <c r="AA71" s="54"/>
      <c r="AB71" s="447"/>
      <c r="AC71" s="447"/>
      <c r="AD71" s="435"/>
      <c r="AE71" s="435">
        <v>1</v>
      </c>
      <c r="AF71" s="48">
        <f>N71-K71</f>
        <v>-194.15909090909099</v>
      </c>
      <c r="AG71" s="425">
        <f>N71/K71</f>
        <v>0.8813208490775728</v>
      </c>
      <c r="AH71" s="459"/>
    </row>
    <row r="72" spans="1:34" ht="19.149999999999999" customHeight="1">
      <c r="A72" s="455"/>
      <c r="B72" s="421" t="s">
        <v>227</v>
      </c>
      <c r="C72" s="66"/>
      <c r="D72" s="173" t="s">
        <v>240</v>
      </c>
      <c r="E72" s="43"/>
      <c r="F72" s="343">
        <v>56.43</v>
      </c>
      <c r="G72" s="44">
        <v>912</v>
      </c>
      <c r="H72" s="45">
        <f t="shared" ref="H72:H80" si="50">F72*G72</f>
        <v>51464.159999999996</v>
      </c>
      <c r="I72" s="421"/>
      <c r="J72" s="87">
        <v>18</v>
      </c>
      <c r="K72" s="57">
        <v>1500</v>
      </c>
      <c r="L72" s="86">
        <v>83.333333333333329</v>
      </c>
      <c r="M72" s="419">
        <v>18</v>
      </c>
      <c r="N72" s="44">
        <f t="shared" si="45"/>
        <v>1334.6341463414628</v>
      </c>
      <c r="O72" s="47">
        <f t="shared" si="46"/>
        <v>74.146341463414601</v>
      </c>
      <c r="P72" s="48">
        <f t="shared" si="47"/>
        <v>0</v>
      </c>
      <c r="Q72" s="49">
        <f t="shared" si="48"/>
        <v>-9.1869918699187281</v>
      </c>
      <c r="R72" s="425">
        <f t="shared" si="44"/>
        <v>0.88975609756097529</v>
      </c>
      <c r="S72" s="459"/>
      <c r="T72" s="50">
        <v>0.51388888888888895</v>
      </c>
      <c r="U72" s="50">
        <v>0.54236111111111118</v>
      </c>
      <c r="V72" s="421">
        <v>5</v>
      </c>
      <c r="W72" s="418">
        <f t="shared" si="49"/>
        <v>41.000000000000014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-165.36585365853716</v>
      </c>
      <c r="AG72" s="425">
        <f>N72/K72</f>
        <v>0.88975609756097518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242</v>
      </c>
      <c r="E73" s="177"/>
      <c r="F73" s="343">
        <v>47.51</v>
      </c>
      <c r="G73" s="44">
        <v>1740</v>
      </c>
      <c r="H73" s="45">
        <f t="shared" si="50"/>
        <v>82667.399999999994</v>
      </c>
      <c r="I73" s="435"/>
      <c r="J73" s="178">
        <v>17</v>
      </c>
      <c r="K73" s="179">
        <v>1440</v>
      </c>
      <c r="L73" s="86">
        <v>84.705882352941174</v>
      </c>
      <c r="M73" s="424">
        <v>17</v>
      </c>
      <c r="N73" s="44">
        <f t="shared" si="45"/>
        <v>1338.4615384615377</v>
      </c>
      <c r="O73" s="47">
        <f t="shared" si="46"/>
        <v>78.733031674208092</v>
      </c>
      <c r="P73" s="48">
        <f t="shared" si="47"/>
        <v>0</v>
      </c>
      <c r="Q73" s="49">
        <f t="shared" si="48"/>
        <v>-5.9728506787330815</v>
      </c>
      <c r="R73" s="425">
        <f t="shared" si="44"/>
        <v>0.92948717948717885</v>
      </c>
      <c r="S73" s="459"/>
      <c r="T73" s="50">
        <v>0.54722222222222228</v>
      </c>
      <c r="U73" s="50">
        <v>0.60138888888888897</v>
      </c>
      <c r="V73" s="421">
        <v>7</v>
      </c>
      <c r="W73" s="418">
        <f t="shared" si="49"/>
        <v>78.000000000000043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-101.53846153846234</v>
      </c>
      <c r="AG73" s="425">
        <f>N73/K73</f>
        <v>0.92948717948717896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2464</v>
      </c>
      <c r="H74" s="45">
        <f t="shared" si="50"/>
        <v>132464.63999999998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1331.891891891891</v>
      </c>
      <c r="O74" s="47">
        <f t="shared" si="46"/>
        <v>83.243243243243185</v>
      </c>
      <c r="P74" s="48">
        <f t="shared" si="47"/>
        <v>0</v>
      </c>
      <c r="Q74" s="49">
        <f t="shared" si="48"/>
        <v>-6.7567567567568148</v>
      </c>
      <c r="R74" s="425">
        <f t="shared" si="44"/>
        <v>0.92492492492492429</v>
      </c>
      <c r="S74" s="459"/>
      <c r="T74" s="50">
        <v>0.61736111111111125</v>
      </c>
      <c r="U74" s="50">
        <v>0.69444444444444464</v>
      </c>
      <c r="V74" s="421">
        <v>23</v>
      </c>
      <c r="W74" s="418">
        <f t="shared" si="49"/>
        <v>111.00000000000009</v>
      </c>
      <c r="X74" s="180">
        <v>0.60555555555555551</v>
      </c>
      <c r="Y74" s="180">
        <v>0.6166666666666667</v>
      </c>
      <c r="Z74" s="124"/>
      <c r="AA74" s="124"/>
      <c r="AB74" s="447"/>
      <c r="AC74" s="447"/>
      <c r="AD74" s="435"/>
      <c r="AE74" s="435"/>
      <c r="AF74" s="48">
        <f t="shared" ref="AF74:AF80" si="51">N74-K74</f>
        <v>-108.10810810810904</v>
      </c>
      <c r="AG74" s="425">
        <f t="shared" ref="AG74:AG80" si="52">N74/K74</f>
        <v>0.92492492492492429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178"/>
      <c r="K75" s="179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1364.8271605717941</v>
      </c>
      <c r="O82" s="184">
        <f t="shared" si="53"/>
        <v>78.605411498424374</v>
      </c>
      <c r="P82" s="116">
        <f>M82-J82</f>
        <v>0.19999999999999929</v>
      </c>
      <c r="Q82" s="117">
        <f>N82-K82</f>
        <v>-138.37283942820591</v>
      </c>
      <c r="R82" s="172">
        <f>O82/L82</f>
        <v>0.89753828029420291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-138.37283942820591</v>
      </c>
      <c r="AG82" s="425">
        <f>N82/K82</f>
        <v>0.90794781836867622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2544</v>
      </c>
      <c r="H83" s="84">
        <f t="shared" ref="H83:H94" si="54">F83*G83</f>
        <v>155234.88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0" si="55">G83/W83*60</f>
        <v>1350.7964601769911</v>
      </c>
      <c r="O83" s="183">
        <f t="shared" ref="O83:O90" si="56">N83/M83</f>
        <v>79.458615304528891</v>
      </c>
      <c r="P83" s="54">
        <f t="shared" ref="P83:P90" si="57">M83-J83</f>
        <v>0</v>
      </c>
      <c r="Q83" s="88">
        <f t="shared" ref="Q83:Q90" si="58">O83-L83</f>
        <v>-5.247267048412283</v>
      </c>
      <c r="R83" s="185">
        <f t="shared" ref="R83:R90" si="59">O83/L83</f>
        <v>0.93805309734513276</v>
      </c>
      <c r="S83" s="459">
        <f>R95</f>
        <v>0.87444982473892663</v>
      </c>
      <c r="T83" s="50">
        <v>0.33333333333333331</v>
      </c>
      <c r="U83" s="50">
        <v>0.41180555555555554</v>
      </c>
      <c r="V83" s="421">
        <v>5</v>
      </c>
      <c r="W83" s="418">
        <f t="shared" ref="W83:W93" si="60">(U83-T83)*24*60</f>
        <v>113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-89.203539823008896</v>
      </c>
      <c r="AG83" s="425">
        <f t="shared" ref="AG83:AG173" si="62">N83/K83</f>
        <v>0.93805309734513276</v>
      </c>
      <c r="AH83" s="459">
        <f>AG95</f>
        <v>0.86461433834608048</v>
      </c>
    </row>
    <row r="84" spans="1:34" ht="19.149999999999999" customHeight="1">
      <c r="A84" s="488"/>
      <c r="B84" s="110" t="s">
        <v>207</v>
      </c>
      <c r="C84" s="431"/>
      <c r="D84" s="186" t="s">
        <v>388</v>
      </c>
      <c r="E84" s="43"/>
      <c r="F84" s="350">
        <v>53.27</v>
      </c>
      <c r="G84" s="44">
        <v>2168.1999999999998</v>
      </c>
      <c r="H84" s="84">
        <f t="shared" si="54"/>
        <v>115500.014</v>
      </c>
      <c r="I84" s="421"/>
      <c r="J84" s="87">
        <v>17</v>
      </c>
      <c r="K84" s="57">
        <v>1565</v>
      </c>
      <c r="L84" s="86">
        <v>92.058823529411768</v>
      </c>
      <c r="M84" s="424">
        <v>17</v>
      </c>
      <c r="N84" s="57">
        <f t="shared" si="55"/>
        <v>1288.0396039603954</v>
      </c>
      <c r="O84" s="183">
        <f t="shared" si="56"/>
        <v>75.767035527082086</v>
      </c>
      <c r="P84" s="54">
        <f t="shared" si="57"/>
        <v>0</v>
      </c>
      <c r="Q84" s="88">
        <f t="shared" si="58"/>
        <v>-16.291788002329682</v>
      </c>
      <c r="R84" s="185">
        <f t="shared" si="59"/>
        <v>0.82302850093316005</v>
      </c>
      <c r="S84" s="459"/>
      <c r="T84" s="50">
        <v>0.42777777777777776</v>
      </c>
      <c r="U84" s="50">
        <v>0.49791666666666667</v>
      </c>
      <c r="V84" s="421">
        <v>23</v>
      </c>
      <c r="W84" s="418">
        <f t="shared" si="60"/>
        <v>101.00000000000004</v>
      </c>
      <c r="X84" s="53">
        <v>0.41666666666666669</v>
      </c>
      <c r="Y84" s="53">
        <v>0.42708333333333331</v>
      </c>
      <c r="Z84" s="54"/>
      <c r="AA84" s="54"/>
      <c r="AB84" s="447"/>
      <c r="AC84" s="447"/>
      <c r="AD84" s="435"/>
      <c r="AE84" s="435"/>
      <c r="AF84" s="48">
        <f t="shared" si="61"/>
        <v>-276.96039603960457</v>
      </c>
      <c r="AG84" s="425">
        <f t="shared" si="62"/>
        <v>0.82302850093316005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1939</v>
      </c>
      <c r="H85" s="84">
        <f t="shared" si="54"/>
        <v>118453.51000000001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1278.4615384615383</v>
      </c>
      <c r="O85" s="183">
        <f t="shared" si="56"/>
        <v>75.203619909502251</v>
      </c>
      <c r="P85" s="54">
        <f t="shared" si="57"/>
        <v>0</v>
      </c>
      <c r="Q85" s="88">
        <f t="shared" si="58"/>
        <v>-9.5022624434389229</v>
      </c>
      <c r="R85" s="185">
        <f t="shared" si="59"/>
        <v>0.88782051282051266</v>
      </c>
      <c r="S85" s="459"/>
      <c r="T85" s="50">
        <v>0.53819444444444442</v>
      </c>
      <c r="U85" s="50">
        <v>0.60138888888888886</v>
      </c>
      <c r="V85" s="421">
        <v>5</v>
      </c>
      <c r="W85" s="418">
        <f t="shared" si="60"/>
        <v>91</v>
      </c>
      <c r="X85" s="53"/>
      <c r="Y85" s="53"/>
      <c r="Z85" s="54"/>
      <c r="AA85" s="54"/>
      <c r="AB85" s="447"/>
      <c r="AC85" s="447"/>
      <c r="AD85" s="435">
        <v>1</v>
      </c>
      <c r="AE85" s="435"/>
      <c r="AF85" s="48">
        <f t="shared" si="61"/>
        <v>-161.53846153846166</v>
      </c>
      <c r="AG85" s="425">
        <f t="shared" si="62"/>
        <v>0.88782051282051277</v>
      </c>
      <c r="AH85" s="459"/>
    </row>
    <row r="86" spans="1:34" ht="19.149999999999999" customHeight="1">
      <c r="A86" s="488"/>
      <c r="B86" s="110" t="s">
        <v>227</v>
      </c>
      <c r="C86" s="97"/>
      <c r="D86" s="186" t="s">
        <v>255</v>
      </c>
      <c r="E86" s="43"/>
      <c r="F86" s="350">
        <v>51.44</v>
      </c>
      <c r="G86" s="44">
        <v>1400</v>
      </c>
      <c r="H86" s="84">
        <f t="shared" si="54"/>
        <v>72016</v>
      </c>
      <c r="I86" s="421"/>
      <c r="J86" s="87">
        <v>20</v>
      </c>
      <c r="K86" s="57">
        <v>1440</v>
      </c>
      <c r="L86" s="86">
        <v>72</v>
      </c>
      <c r="M86" s="424">
        <v>20</v>
      </c>
      <c r="N86" s="57">
        <f t="shared" si="55"/>
        <v>1253.7313432835838</v>
      </c>
      <c r="O86" s="183">
        <f t="shared" si="56"/>
        <v>62.686567164179188</v>
      </c>
      <c r="P86" s="54">
        <f t="shared" si="57"/>
        <v>0</v>
      </c>
      <c r="Q86" s="88">
        <f t="shared" si="58"/>
        <v>-9.3134328358208123</v>
      </c>
      <c r="R86" s="185">
        <f t="shared" si="59"/>
        <v>0.87064676616915537</v>
      </c>
      <c r="S86" s="459"/>
      <c r="T86" s="50">
        <v>0.60624999999999996</v>
      </c>
      <c r="U86" s="50">
        <v>0.65277777777777768</v>
      </c>
      <c r="V86" s="421">
        <v>7</v>
      </c>
      <c r="W86" s="418">
        <f t="shared" si="60"/>
        <v>66.999999999999915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-186.26865671641622</v>
      </c>
      <c r="AG86" s="425">
        <f t="shared" si="62"/>
        <v>0.87064676616915537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209</v>
      </c>
      <c r="E87" s="43"/>
      <c r="F87" s="350">
        <v>49.91</v>
      </c>
      <c r="G87" s="44">
        <v>318</v>
      </c>
      <c r="H87" s="84">
        <f t="shared" si="54"/>
        <v>15871.38</v>
      </c>
      <c r="I87" s="421">
        <v>1</v>
      </c>
      <c r="J87" s="87">
        <v>17</v>
      </c>
      <c r="K87" s="57">
        <v>1565</v>
      </c>
      <c r="L87" s="86">
        <v>92.058823529411768</v>
      </c>
      <c r="M87" s="424">
        <v>17</v>
      </c>
      <c r="N87" s="57">
        <f t="shared" si="55"/>
        <v>1362.8571428571477</v>
      </c>
      <c r="O87" s="183">
        <f t="shared" si="56"/>
        <v>80.16806722689104</v>
      </c>
      <c r="P87" s="54">
        <f t="shared" si="57"/>
        <v>0</v>
      </c>
      <c r="Q87" s="88">
        <f t="shared" si="58"/>
        <v>-11.890756302520728</v>
      </c>
      <c r="R87" s="185">
        <f t="shared" si="59"/>
        <v>0.8708352350524905</v>
      </c>
      <c r="S87" s="459"/>
      <c r="T87" s="50">
        <v>0.6680555555555554</v>
      </c>
      <c r="U87" s="50">
        <v>0.67777777777777759</v>
      </c>
      <c r="V87" s="421">
        <v>22</v>
      </c>
      <c r="W87" s="418">
        <f t="shared" si="60"/>
        <v>13.99999999999995</v>
      </c>
      <c r="X87" s="53">
        <v>0.65694444444444444</v>
      </c>
      <c r="Y87" s="53">
        <v>0.66666666666666663</v>
      </c>
      <c r="Z87" s="54"/>
      <c r="AA87" s="54"/>
      <c r="AB87" s="447"/>
      <c r="AC87" s="447"/>
      <c r="AD87" s="435"/>
      <c r="AE87" s="435"/>
      <c r="AF87" s="48">
        <f t="shared" si="61"/>
        <v>-202.14285714285234</v>
      </c>
      <c r="AG87" s="425">
        <f t="shared" si="62"/>
        <v>0.8708352350524905</v>
      </c>
      <c r="AH87" s="459"/>
    </row>
    <row r="88" spans="1:34" ht="19.149999999999999" customHeight="1">
      <c r="A88" s="488"/>
      <c r="B88" s="110" t="s">
        <v>203</v>
      </c>
      <c r="C88" s="431"/>
      <c r="D88" s="186" t="s">
        <v>206</v>
      </c>
      <c r="E88" s="43"/>
      <c r="F88" s="350">
        <v>43.14</v>
      </c>
      <c r="G88" s="57">
        <v>225.28</v>
      </c>
      <c r="H88" s="84">
        <f t="shared" si="54"/>
        <v>9718.5792000000001</v>
      </c>
      <c r="I88" s="421">
        <v>1</v>
      </c>
      <c r="J88" s="87">
        <v>17</v>
      </c>
      <c r="K88" s="57">
        <v>1500</v>
      </c>
      <c r="L88" s="86">
        <v>88.235294117647058</v>
      </c>
      <c r="M88" s="424">
        <v>17</v>
      </c>
      <c r="N88" s="57">
        <f t="shared" si="55"/>
        <v>1351.6800000000048</v>
      </c>
      <c r="O88" s="183">
        <f t="shared" si="56"/>
        <v>79.510588235294406</v>
      </c>
      <c r="P88" s="54">
        <f t="shared" si="57"/>
        <v>0</v>
      </c>
      <c r="Q88" s="88">
        <f t="shared" si="58"/>
        <v>-8.7247058823526515</v>
      </c>
      <c r="R88" s="185">
        <f t="shared" si="59"/>
        <v>0.90112000000000325</v>
      </c>
      <c r="S88" s="459"/>
      <c r="T88" s="50">
        <v>0.68263888888888868</v>
      </c>
      <c r="U88" s="50">
        <v>0.6895833333333331</v>
      </c>
      <c r="V88" s="421">
        <v>7</v>
      </c>
      <c r="W88" s="418">
        <f t="shared" si="60"/>
        <v>9.9999999999999645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-148.31999999999516</v>
      </c>
      <c r="AG88" s="425">
        <f t="shared" si="62"/>
        <v>0.90112000000000325</v>
      </c>
      <c r="AH88" s="459"/>
    </row>
    <row r="89" spans="1:34" ht="19.149999999999999" customHeight="1">
      <c r="A89" s="488"/>
      <c r="B89" s="110" t="s">
        <v>207</v>
      </c>
      <c r="C89" s="431"/>
      <c r="D89" s="42" t="s">
        <v>217</v>
      </c>
      <c r="E89" s="43"/>
      <c r="F89" s="350">
        <v>49.91</v>
      </c>
      <c r="G89" s="114">
        <v>806.52</v>
      </c>
      <c r="H89" s="84">
        <f t="shared" si="54"/>
        <v>40253.413199999995</v>
      </c>
      <c r="I89" s="421">
        <v>1</v>
      </c>
      <c r="J89" s="87">
        <v>17</v>
      </c>
      <c r="K89" s="57">
        <v>1565</v>
      </c>
      <c r="L89" s="86">
        <v>92.058823529411768</v>
      </c>
      <c r="M89" s="424">
        <v>17</v>
      </c>
      <c r="N89" s="57">
        <f t="shared" si="55"/>
        <v>1382.6057142857128</v>
      </c>
      <c r="O89" s="183">
        <f t="shared" si="56"/>
        <v>81.329747899159571</v>
      </c>
      <c r="P89" s="54">
        <f t="shared" si="57"/>
        <v>0</v>
      </c>
      <c r="Q89" s="88">
        <f t="shared" si="58"/>
        <v>-10.729075630252197</v>
      </c>
      <c r="R89" s="185">
        <f t="shared" si="59"/>
        <v>0.88345413053400168</v>
      </c>
      <c r="S89" s="459"/>
      <c r="T89" s="50">
        <v>0.6944444444444442</v>
      </c>
      <c r="U89" s="50">
        <v>0.71874999999999978</v>
      </c>
      <c r="V89" s="421">
        <v>7</v>
      </c>
      <c r="W89" s="418">
        <f t="shared" si="60"/>
        <v>35.000000000000036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-182.39428571428721</v>
      </c>
      <c r="AG89" s="425">
        <f t="shared" si="62"/>
        <v>0.88345413053400179</v>
      </c>
      <c r="AH89" s="459"/>
    </row>
    <row r="90" spans="1:34" ht="19.149999999999999" customHeight="1">
      <c r="A90" s="488"/>
      <c r="B90" s="110" t="s">
        <v>193</v>
      </c>
      <c r="C90" s="431"/>
      <c r="D90" s="42" t="s">
        <v>389</v>
      </c>
      <c r="E90" s="43"/>
      <c r="F90" s="350">
        <v>48.4</v>
      </c>
      <c r="G90" s="127">
        <v>238.72</v>
      </c>
      <c r="H90" s="84">
        <f t="shared" si="54"/>
        <v>11554.047999999999</v>
      </c>
      <c r="I90" s="187">
        <v>1</v>
      </c>
      <c r="J90" s="87">
        <v>17</v>
      </c>
      <c r="K90" s="57">
        <v>2571</v>
      </c>
      <c r="L90" s="86">
        <v>151.23529411764707</v>
      </c>
      <c r="M90" s="424">
        <v>16</v>
      </c>
      <c r="N90" s="57">
        <f t="shared" si="55"/>
        <v>2046.1714285714356</v>
      </c>
      <c r="O90" s="183">
        <f t="shared" si="56"/>
        <v>127.88571428571473</v>
      </c>
      <c r="P90" s="54">
        <f t="shared" si="57"/>
        <v>-1</v>
      </c>
      <c r="Q90" s="88">
        <f t="shared" si="58"/>
        <v>-23.349579831932346</v>
      </c>
      <c r="R90" s="185">
        <f t="shared" si="59"/>
        <v>0.84560760126688062</v>
      </c>
      <c r="S90" s="459"/>
      <c r="T90" s="50">
        <v>0.72430555555555531</v>
      </c>
      <c r="U90" s="50">
        <v>0.72916666666666641</v>
      </c>
      <c r="V90" s="421">
        <v>8</v>
      </c>
      <c r="W90" s="418">
        <f t="shared" si="60"/>
        <v>6.9999999999999751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-524.82857142856437</v>
      </c>
      <c r="AG90" s="425">
        <f t="shared" si="62"/>
        <v>0.79586597766294653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17.375</v>
      </c>
      <c r="K95" s="202">
        <v>1635.75</v>
      </c>
      <c r="L95" s="203">
        <v>94.632352941176464</v>
      </c>
      <c r="M95" s="202">
        <f t="shared" ref="M95:O95" si="63">AVERAGE(M83:M94)</f>
        <v>17.25</v>
      </c>
      <c r="N95" s="202">
        <f t="shared" si="63"/>
        <v>1414.2929039496012</v>
      </c>
      <c r="O95" s="203">
        <f t="shared" si="63"/>
        <v>82.751244444044005</v>
      </c>
      <c r="P95" s="204">
        <f>M95-J95</f>
        <v>-0.125</v>
      </c>
      <c r="Q95" s="205">
        <f t="shared" ref="Q95:Q103" si="64">O95-L95</f>
        <v>-11.881108497132459</v>
      </c>
      <c r="R95" s="206">
        <f>O95/L95</f>
        <v>0.87444982473892663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-221.45709605039883</v>
      </c>
      <c r="AG95" s="426">
        <f t="shared" si="62"/>
        <v>0.86461433834608048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1543</v>
      </c>
      <c r="H96" s="45">
        <f t="shared" ref="H96:H105" si="65">F96*G96</f>
        <v>45456.78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3" si="66">G96/W96*60</f>
        <v>1142.9629629629626</v>
      </c>
      <c r="O96" s="47">
        <f t="shared" ref="O96:O103" si="67">N96/M96</f>
        <v>71.435185185185162</v>
      </c>
      <c r="P96" s="48">
        <f t="shared" ref="P96:P103" si="68">M96-J96</f>
        <v>0</v>
      </c>
      <c r="Q96" s="49">
        <f t="shared" si="64"/>
        <v>-15.127314814814838</v>
      </c>
      <c r="R96" s="425">
        <f t="shared" ref="R96:R103" si="69">O96/L96</f>
        <v>0.82524401657975643</v>
      </c>
      <c r="S96" s="459">
        <f>R108</f>
        <v>0.84963201877758121</v>
      </c>
      <c r="T96" s="89">
        <v>0.33333333333333331</v>
      </c>
      <c r="U96" s="89">
        <v>0.38958333333333334</v>
      </c>
      <c r="V96" s="435">
        <v>5</v>
      </c>
      <c r="W96" s="90">
        <f t="shared" ref="W96:W133" si="70">(U96-T96)*24*60</f>
        <v>81.000000000000028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-242.03703703703741</v>
      </c>
      <c r="AG96" s="428">
        <f t="shared" si="62"/>
        <v>0.82524401657975643</v>
      </c>
      <c r="AH96" s="468">
        <f>AG108</f>
        <v>0.84326203495798879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2347</v>
      </c>
      <c r="H97" s="210">
        <f t="shared" si="65"/>
        <v>153188.69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1268.6486486486485</v>
      </c>
      <c r="O97" s="47">
        <f t="shared" si="67"/>
        <v>70.48048048048048</v>
      </c>
      <c r="P97" s="48">
        <f t="shared" si="68"/>
        <v>0</v>
      </c>
      <c r="Q97" s="49">
        <f t="shared" si="64"/>
        <v>-9.5195195195195197</v>
      </c>
      <c r="R97" s="425">
        <f t="shared" si="69"/>
        <v>0.88100600600600598</v>
      </c>
      <c r="S97" s="459"/>
      <c r="T97" s="211">
        <v>0.40555555555555556</v>
      </c>
      <c r="U97" s="211">
        <v>0.4826388888888889</v>
      </c>
      <c r="V97" s="212">
        <v>23</v>
      </c>
      <c r="W97" s="90">
        <f t="shared" si="70"/>
        <v>111</v>
      </c>
      <c r="X97" s="53">
        <v>0.39444444444444443</v>
      </c>
      <c r="Y97" s="53">
        <v>0.40416666666666662</v>
      </c>
      <c r="Z97" s="54"/>
      <c r="AA97" s="54"/>
      <c r="AB97" s="447"/>
      <c r="AC97" s="447"/>
      <c r="AD97" s="212"/>
      <c r="AE97" s="212"/>
      <c r="AF97" s="213">
        <f t="shared" si="61"/>
        <v>-171.35135135135147</v>
      </c>
      <c r="AG97" s="214">
        <f t="shared" si="62"/>
        <v>0.88100600600600587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251</v>
      </c>
      <c r="H98" s="210">
        <f t="shared" si="65"/>
        <v>19414.849999999999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1075.7142857142894</v>
      </c>
      <c r="O98" s="47">
        <f t="shared" si="67"/>
        <v>59.761904761904965</v>
      </c>
      <c r="P98" s="48">
        <f t="shared" si="68"/>
        <v>-1</v>
      </c>
      <c r="Q98" s="49">
        <f t="shared" si="64"/>
        <v>-16.027568922305555</v>
      </c>
      <c r="R98" s="425">
        <f t="shared" si="69"/>
        <v>0.78852513227513499</v>
      </c>
      <c r="S98" s="459"/>
      <c r="T98" s="89">
        <v>0.5215277777777777</v>
      </c>
      <c r="U98" s="89">
        <v>0.53124999999999989</v>
      </c>
      <c r="V98" s="435">
        <v>3</v>
      </c>
      <c r="W98" s="90">
        <f t="shared" si="70"/>
        <v>13.99999999999995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-364.28571428571058</v>
      </c>
      <c r="AG98" s="428">
        <f t="shared" si="62"/>
        <v>0.74702380952381209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647</v>
      </c>
      <c r="H99" s="210">
        <f t="shared" si="65"/>
        <v>50038.98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1293.9999999999977</v>
      </c>
      <c r="O99" s="47">
        <f t="shared" si="67"/>
        <v>71.888888888888758</v>
      </c>
      <c r="P99" s="48">
        <f t="shared" si="68"/>
        <v>0</v>
      </c>
      <c r="Q99" s="49">
        <f t="shared" si="64"/>
        <v>-8.1111111111112422</v>
      </c>
      <c r="R99" s="425">
        <f t="shared" si="69"/>
        <v>0.89861111111110947</v>
      </c>
      <c r="S99" s="459"/>
      <c r="T99" s="89">
        <v>0.5347222222222221</v>
      </c>
      <c r="U99" s="89">
        <v>0.55555555555555547</v>
      </c>
      <c r="V99" s="435">
        <v>5</v>
      </c>
      <c r="W99" s="90">
        <f t="shared" si="70"/>
        <v>30.000000000000053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-146.00000000000227</v>
      </c>
      <c r="AG99" s="214">
        <f t="shared" si="62"/>
        <v>0.89861111111110958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260</v>
      </c>
      <c r="E100" s="83"/>
      <c r="F100" s="354">
        <v>71.55</v>
      </c>
      <c r="G100" s="57">
        <v>786</v>
      </c>
      <c r="H100" s="210">
        <f t="shared" si="65"/>
        <v>56238.299999999996</v>
      </c>
      <c r="I100" s="43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1209.2307692307686</v>
      </c>
      <c r="O100" s="47">
        <f t="shared" si="67"/>
        <v>67.17948717948714</v>
      </c>
      <c r="P100" s="48">
        <f t="shared" si="68"/>
        <v>0</v>
      </c>
      <c r="Q100" s="49">
        <f t="shared" si="64"/>
        <v>-9.7649572649573031</v>
      </c>
      <c r="R100" s="425">
        <f t="shared" si="69"/>
        <v>0.8730908081088582</v>
      </c>
      <c r="S100" s="459"/>
      <c r="T100" s="211">
        <v>0.56041666666666656</v>
      </c>
      <c r="U100" s="211">
        <v>0.58749999999999991</v>
      </c>
      <c r="V100" s="212">
        <v>7</v>
      </c>
      <c r="W100" s="90">
        <f t="shared" si="70"/>
        <v>39.000000000000021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-175.7692307692314</v>
      </c>
      <c r="AG100" s="428">
        <f t="shared" si="62"/>
        <v>0.8730908081088582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261</v>
      </c>
      <c r="E101" s="83"/>
      <c r="F101" s="354">
        <v>59.54</v>
      </c>
      <c r="G101" s="57">
        <v>1318</v>
      </c>
      <c r="H101" s="210">
        <f t="shared" si="65"/>
        <v>78473.72</v>
      </c>
      <c r="I101" s="43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1235.6250000000014</v>
      </c>
      <c r="O101" s="47">
        <f t="shared" si="67"/>
        <v>68.645833333333414</v>
      </c>
      <c r="P101" s="48">
        <f t="shared" si="68"/>
        <v>0</v>
      </c>
      <c r="Q101" s="49">
        <f t="shared" si="64"/>
        <v>-8.298611111111029</v>
      </c>
      <c r="R101" s="425">
        <f t="shared" si="69"/>
        <v>0.89214801444043423</v>
      </c>
      <c r="S101" s="459"/>
      <c r="T101" s="211">
        <v>0.60277777777777763</v>
      </c>
      <c r="U101" s="89">
        <v>0.64722222222222203</v>
      </c>
      <c r="V101" s="212">
        <v>22</v>
      </c>
      <c r="W101" s="90">
        <f t="shared" si="70"/>
        <v>63.999999999999929</v>
      </c>
      <c r="X101" s="220">
        <v>0.59166666666666667</v>
      </c>
      <c r="Y101" s="220">
        <v>0.60138888888888886</v>
      </c>
      <c r="Z101" s="217"/>
      <c r="AA101" s="217"/>
      <c r="AB101" s="447"/>
      <c r="AC101" s="447"/>
      <c r="AD101" s="435"/>
      <c r="AE101" s="435"/>
      <c r="AF101" s="213">
        <f t="shared" si="61"/>
        <v>-149.37499999999864</v>
      </c>
      <c r="AG101" s="214">
        <f t="shared" si="62"/>
        <v>0.89214801444043423</v>
      </c>
      <c r="AH101" s="468"/>
    </row>
    <row r="102" spans="1:34" s="218" customFormat="1" ht="19.149999999999999" customHeight="1">
      <c r="A102" s="490"/>
      <c r="B102" s="421" t="s">
        <v>238</v>
      </c>
      <c r="C102" s="175"/>
      <c r="D102" s="176" t="s">
        <v>239</v>
      </c>
      <c r="E102" s="177"/>
      <c r="F102" s="354">
        <v>53.36</v>
      </c>
      <c r="G102" s="57">
        <v>1335.6</v>
      </c>
      <c r="H102" s="210">
        <f t="shared" si="65"/>
        <v>71267.615999999995</v>
      </c>
      <c r="I102" s="421">
        <v>1</v>
      </c>
      <c r="J102" s="46">
        <v>19</v>
      </c>
      <c r="K102" s="44">
        <v>1636</v>
      </c>
      <c r="L102" s="47">
        <v>86.10526315789474</v>
      </c>
      <c r="M102" s="87">
        <v>19</v>
      </c>
      <c r="N102" s="44">
        <f t="shared" si="66"/>
        <v>1381.6551724137942</v>
      </c>
      <c r="O102" s="47">
        <f t="shared" si="67"/>
        <v>72.718693284936535</v>
      </c>
      <c r="P102" s="48">
        <f t="shared" si="68"/>
        <v>0</v>
      </c>
      <c r="Q102" s="49">
        <f t="shared" si="64"/>
        <v>-13.386569872958205</v>
      </c>
      <c r="R102" s="425">
        <f t="shared" si="69"/>
        <v>0.84453250147542425</v>
      </c>
      <c r="S102" s="459"/>
      <c r="T102" s="211">
        <v>0.65208333333333313</v>
      </c>
      <c r="U102" s="211">
        <v>0.69236111111111087</v>
      </c>
      <c r="V102" s="212">
        <v>7</v>
      </c>
      <c r="W102" s="90">
        <f t="shared" si="70"/>
        <v>57.999999999999957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-254.34482758620584</v>
      </c>
      <c r="AG102" s="428">
        <f t="shared" si="62"/>
        <v>0.84453250147542436</v>
      </c>
      <c r="AH102" s="468"/>
    </row>
    <row r="103" spans="1:34" s="218" customFormat="1" ht="19.149999999999999" customHeight="1">
      <c r="A103" s="490"/>
      <c r="B103" s="421" t="s">
        <v>227</v>
      </c>
      <c r="C103" s="221"/>
      <c r="D103" s="82" t="s">
        <v>329</v>
      </c>
      <c r="E103" s="83"/>
      <c r="F103" s="354">
        <v>54.5</v>
      </c>
      <c r="G103" s="57">
        <v>1548</v>
      </c>
      <c r="H103" s="210">
        <f t="shared" si="65"/>
        <v>84366</v>
      </c>
      <c r="I103" s="222"/>
      <c r="J103" s="46">
        <v>21</v>
      </c>
      <c r="K103" s="44">
        <v>1440</v>
      </c>
      <c r="L103" s="47">
        <v>68.571428571428569</v>
      </c>
      <c r="M103" s="87">
        <v>21</v>
      </c>
      <c r="N103" s="44">
        <f t="shared" si="66"/>
        <v>1132.6829268292679</v>
      </c>
      <c r="O103" s="47">
        <f t="shared" si="67"/>
        <v>53.937282229965135</v>
      </c>
      <c r="P103" s="48">
        <f t="shared" si="68"/>
        <v>0</v>
      </c>
      <c r="Q103" s="49">
        <f t="shared" si="64"/>
        <v>-14.634146341463435</v>
      </c>
      <c r="R103" s="425">
        <f t="shared" si="69"/>
        <v>0.78658536585365824</v>
      </c>
      <c r="S103" s="459"/>
      <c r="T103" s="211">
        <v>0.70833333333333337</v>
      </c>
      <c r="U103" s="211">
        <v>0.76527777777777783</v>
      </c>
      <c r="V103" s="212">
        <v>8</v>
      </c>
      <c r="W103" s="90">
        <f t="shared" si="70"/>
        <v>82.000000000000028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-307.3170731707321</v>
      </c>
      <c r="AG103" s="428">
        <f t="shared" si="62"/>
        <v>0.78658536585365824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18.375</v>
      </c>
      <c r="K108" s="101">
        <v>1443.875</v>
      </c>
      <c r="L108" s="104">
        <v>78.864694287802834</v>
      </c>
      <c r="M108" s="101">
        <f t="shared" ref="M108:O108" si="71">AVERAGE(M96:M107)</f>
        <v>18.25</v>
      </c>
      <c r="N108" s="101">
        <f t="shared" si="71"/>
        <v>1217.5649707249661</v>
      </c>
      <c r="O108" s="104">
        <f t="shared" si="71"/>
        <v>67.005969418022701</v>
      </c>
      <c r="P108" s="54">
        <f t="shared" ref="P108:P115" si="72">M108-J108</f>
        <v>-0.125</v>
      </c>
      <c r="Q108" s="88">
        <f t="shared" ref="Q108:Q115" si="73">O108-L108</f>
        <v>-11.858724869780133</v>
      </c>
      <c r="R108" s="105">
        <f t="shared" ref="R108:R115" si="74">O108/L108</f>
        <v>0.84963201877758121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0</v>
      </c>
      <c r="AE108" s="107">
        <f>SUM(AE96:AE107)</f>
        <v>0</v>
      </c>
      <c r="AF108" s="54">
        <f t="shared" si="61"/>
        <v>-226.31002927503391</v>
      </c>
      <c r="AG108" s="428">
        <f t="shared" si="62"/>
        <v>0.84326203495798879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1539</v>
      </c>
      <c r="H109" s="45">
        <f t="shared" ref="H109:H119" si="75">F109*G109</f>
        <v>46116.894409937879</v>
      </c>
      <c r="I109" s="421"/>
      <c r="J109" s="46">
        <v>18</v>
      </c>
      <c r="K109" s="44">
        <v>1200</v>
      </c>
      <c r="L109" s="47">
        <v>66.666666666666671</v>
      </c>
      <c r="M109" s="419">
        <v>19</v>
      </c>
      <c r="N109" s="44">
        <f t="shared" ref="N109:N115" si="76">G109/W109*60</f>
        <v>1231.1999999999991</v>
      </c>
      <c r="O109" s="47">
        <f t="shared" ref="O109:O115" si="77">N109/M109</f>
        <v>64.799999999999955</v>
      </c>
      <c r="P109" s="48">
        <f t="shared" si="72"/>
        <v>1</v>
      </c>
      <c r="Q109" s="49">
        <f t="shared" si="73"/>
        <v>-1.8666666666667169</v>
      </c>
      <c r="R109" s="425">
        <f t="shared" si="74"/>
        <v>0.9719999999999992</v>
      </c>
      <c r="S109" s="494">
        <f>R121</f>
        <v>0.90456321813731544</v>
      </c>
      <c r="T109" s="226">
        <v>0.5</v>
      </c>
      <c r="U109" s="226">
        <v>0.55208333333333337</v>
      </c>
      <c r="V109" s="227">
        <v>5</v>
      </c>
      <c r="W109" s="418">
        <f t="shared" si="70"/>
        <v>75.000000000000057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31.199999999999136</v>
      </c>
      <c r="AG109" s="125">
        <f t="shared" si="62"/>
        <v>1.0259999999999994</v>
      </c>
      <c r="AH109" s="468">
        <f>AG121</f>
        <v>0.91149878609361978</v>
      </c>
    </row>
    <row r="110" spans="1:34" ht="19.149999999999999" customHeight="1">
      <c r="A110" s="492"/>
      <c r="B110" s="421" t="s">
        <v>118</v>
      </c>
      <c r="C110" s="175"/>
      <c r="D110" s="42" t="s">
        <v>256</v>
      </c>
      <c r="E110" s="177"/>
      <c r="F110" s="343">
        <v>36.409999999999997</v>
      </c>
      <c r="G110" s="174">
        <v>1319.4</v>
      </c>
      <c r="H110" s="45">
        <f t="shared" si="75"/>
        <v>48039.353999999999</v>
      </c>
      <c r="I110" s="421">
        <v>1</v>
      </c>
      <c r="J110" s="46">
        <v>10</v>
      </c>
      <c r="K110" s="44">
        <v>2769</v>
      </c>
      <c r="L110" s="47">
        <v>276.89999999999998</v>
      </c>
      <c r="M110" s="419">
        <v>10</v>
      </c>
      <c r="N110" s="44">
        <f t="shared" si="76"/>
        <v>2398.9090909090883</v>
      </c>
      <c r="O110" s="47">
        <f t="shared" si="77"/>
        <v>239.89090909090882</v>
      </c>
      <c r="P110" s="48">
        <f t="shared" si="72"/>
        <v>0</v>
      </c>
      <c r="Q110" s="49">
        <f t="shared" si="73"/>
        <v>-37.009090909091157</v>
      </c>
      <c r="R110" s="425">
        <f t="shared" si="74"/>
        <v>0.86634492268294994</v>
      </c>
      <c r="S110" s="495"/>
      <c r="T110" s="226">
        <v>0.56736111111111109</v>
      </c>
      <c r="U110" s="226">
        <v>0.59027777777777779</v>
      </c>
      <c r="V110" s="227">
        <v>22</v>
      </c>
      <c r="W110" s="418">
        <f t="shared" si="70"/>
        <v>33.000000000000043</v>
      </c>
      <c r="X110" s="188">
        <v>0.55694444444444446</v>
      </c>
      <c r="Y110" s="188">
        <v>0.56666666666666665</v>
      </c>
      <c r="Z110" s="54"/>
      <c r="AA110" s="54"/>
      <c r="AB110" s="447"/>
      <c r="AC110" s="447"/>
      <c r="AD110" s="435"/>
      <c r="AE110" s="435">
        <v>1</v>
      </c>
      <c r="AF110" s="48">
        <f t="shared" si="61"/>
        <v>-370.09090909091174</v>
      </c>
      <c r="AG110" s="125">
        <f t="shared" si="62"/>
        <v>0.86634492268294994</v>
      </c>
      <c r="AH110" s="468"/>
    </row>
    <row r="111" spans="1:34" ht="19.149999999999999" customHeight="1">
      <c r="A111" s="492"/>
      <c r="B111" s="421" t="s">
        <v>118</v>
      </c>
      <c r="C111" s="175"/>
      <c r="D111" s="176" t="s">
        <v>216</v>
      </c>
      <c r="E111" s="177"/>
      <c r="F111" s="343">
        <v>35.83</v>
      </c>
      <c r="G111" s="57">
        <v>1291.5</v>
      </c>
      <c r="H111" s="45">
        <f t="shared" si="75"/>
        <v>46274.445</v>
      </c>
      <c r="I111" s="435">
        <v>1</v>
      </c>
      <c r="J111" s="46">
        <v>11</v>
      </c>
      <c r="K111" s="44">
        <v>2250</v>
      </c>
      <c r="L111" s="47">
        <v>204.54545454545453</v>
      </c>
      <c r="M111" s="228">
        <v>11</v>
      </c>
      <c r="N111" s="44">
        <f t="shared" si="76"/>
        <v>2152.4999999999982</v>
      </c>
      <c r="O111" s="47">
        <f t="shared" si="77"/>
        <v>195.68181818181802</v>
      </c>
      <c r="P111" s="48">
        <f t="shared" si="72"/>
        <v>0</v>
      </c>
      <c r="Q111" s="49">
        <f t="shared" si="73"/>
        <v>-8.8636363636365161</v>
      </c>
      <c r="R111" s="425">
        <f t="shared" si="74"/>
        <v>0.95666666666666589</v>
      </c>
      <c r="S111" s="495"/>
      <c r="T111" s="226">
        <v>0.59513888888888888</v>
      </c>
      <c r="U111" s="226">
        <v>0.62013888888888891</v>
      </c>
      <c r="V111" s="227">
        <v>7</v>
      </c>
      <c r="W111" s="418">
        <f t="shared" si="70"/>
        <v>36.000000000000028</v>
      </c>
      <c r="X111" s="53"/>
      <c r="Y111" s="53"/>
      <c r="Z111" s="54"/>
      <c r="AA111" s="54"/>
      <c r="AB111" s="447"/>
      <c r="AC111" s="447"/>
      <c r="AD111" s="435"/>
      <c r="AE111" s="435"/>
      <c r="AF111" s="48">
        <f t="shared" si="61"/>
        <v>-97.500000000001819</v>
      </c>
      <c r="AG111" s="125">
        <f t="shared" si="62"/>
        <v>0.95666666666666589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263</v>
      </c>
      <c r="E112" s="83"/>
      <c r="F112" s="343">
        <v>54.09</v>
      </c>
      <c r="G112" s="57">
        <v>658</v>
      </c>
      <c r="H112" s="45">
        <f t="shared" si="75"/>
        <v>35591.22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1273.5483870967721</v>
      </c>
      <c r="O112" s="47">
        <f t="shared" si="77"/>
        <v>79.596774193548256</v>
      </c>
      <c r="P112" s="48">
        <f t="shared" si="72"/>
        <v>0</v>
      </c>
      <c r="Q112" s="49">
        <f t="shared" si="73"/>
        <v>-10.403225806451744</v>
      </c>
      <c r="R112" s="425">
        <f t="shared" si="74"/>
        <v>0.88440860215053618</v>
      </c>
      <c r="S112" s="495"/>
      <c r="T112" s="226">
        <v>0.70833333333333337</v>
      </c>
      <c r="U112" s="226">
        <v>0.72986111111111118</v>
      </c>
      <c r="V112" s="227">
        <v>5</v>
      </c>
      <c r="W112" s="418">
        <f t="shared" si="70"/>
        <v>31.00000000000005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-166.4516129032279</v>
      </c>
      <c r="AG112" s="125">
        <f t="shared" si="62"/>
        <v>0.88440860215053618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267</v>
      </c>
      <c r="E113" s="83"/>
      <c r="F113" s="343">
        <v>51.06</v>
      </c>
      <c r="G113" s="57">
        <v>1718</v>
      </c>
      <c r="H113" s="45">
        <f t="shared" si="75"/>
        <v>87721.08</v>
      </c>
      <c r="I113" s="435"/>
      <c r="J113" s="46">
        <v>16</v>
      </c>
      <c r="K113" s="44">
        <v>1500</v>
      </c>
      <c r="L113" s="47">
        <v>93.75</v>
      </c>
      <c r="M113" s="424">
        <v>16</v>
      </c>
      <c r="N113" s="44">
        <f t="shared" si="76"/>
        <v>1304.8101265822777</v>
      </c>
      <c r="O113" s="47">
        <f t="shared" si="77"/>
        <v>81.550632911392356</v>
      </c>
      <c r="P113" s="48">
        <f t="shared" si="72"/>
        <v>0</v>
      </c>
      <c r="Q113" s="49">
        <f t="shared" si="73"/>
        <v>-12.199367088607644</v>
      </c>
      <c r="R113" s="425">
        <f t="shared" si="74"/>
        <v>0.86987341772151849</v>
      </c>
      <c r="S113" s="495"/>
      <c r="T113" s="226">
        <v>0.73472222222222228</v>
      </c>
      <c r="U113" s="226">
        <v>0.78958333333333341</v>
      </c>
      <c r="V113" s="227">
        <v>7</v>
      </c>
      <c r="W113" s="418">
        <f t="shared" si="70"/>
        <v>79.000000000000043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-195.18987341772231</v>
      </c>
      <c r="AG113" s="125">
        <f t="shared" si="62"/>
        <v>0.86987341772151849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277</v>
      </c>
      <c r="E114" s="43"/>
      <c r="F114" s="343">
        <v>56.43</v>
      </c>
      <c r="G114" s="44">
        <v>1184</v>
      </c>
      <c r="H114" s="45">
        <f t="shared" si="75"/>
        <v>66813.119999999995</v>
      </c>
      <c r="I114" s="435"/>
      <c r="J114" s="46">
        <v>16</v>
      </c>
      <c r="K114" s="44">
        <v>1500</v>
      </c>
      <c r="L114" s="47">
        <v>93.75</v>
      </c>
      <c r="M114" s="424">
        <v>16</v>
      </c>
      <c r="N114" s="44">
        <f t="shared" si="76"/>
        <v>1366.1538461538469</v>
      </c>
      <c r="O114" s="47">
        <f t="shared" si="77"/>
        <v>85.384615384615429</v>
      </c>
      <c r="P114" s="48">
        <f t="shared" si="72"/>
        <v>0</v>
      </c>
      <c r="Q114" s="49">
        <f t="shared" si="73"/>
        <v>-8.3653846153845706</v>
      </c>
      <c r="R114" s="425">
        <f t="shared" si="74"/>
        <v>0.91076923076923122</v>
      </c>
      <c r="S114" s="495"/>
      <c r="T114" s="226">
        <v>0.79513888888888895</v>
      </c>
      <c r="U114" s="226">
        <v>0.83125000000000004</v>
      </c>
      <c r="V114" s="227">
        <v>8</v>
      </c>
      <c r="W114" s="418">
        <f t="shared" si="70"/>
        <v>51.999999999999972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-133.84615384615313</v>
      </c>
      <c r="AG114" s="125">
        <f t="shared" si="62"/>
        <v>0.91076923076923122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381</v>
      </c>
      <c r="E115" s="83"/>
      <c r="F115" s="343">
        <v>57.3</v>
      </c>
      <c r="G115" s="229">
        <v>2754</v>
      </c>
      <c r="H115" s="45">
        <f t="shared" si="75"/>
        <v>157804.19999999998</v>
      </c>
      <c r="I115" s="435"/>
      <c r="J115" s="46">
        <v>17</v>
      </c>
      <c r="K115" s="44">
        <v>1440</v>
      </c>
      <c r="L115" s="47">
        <v>84.705882352941174</v>
      </c>
      <c r="M115" s="424">
        <v>17</v>
      </c>
      <c r="N115" s="44">
        <f t="shared" si="76"/>
        <v>1301.1023622047239</v>
      </c>
      <c r="O115" s="47">
        <f t="shared" si="77"/>
        <v>76.535433070866119</v>
      </c>
      <c r="P115" s="48">
        <f t="shared" si="72"/>
        <v>0</v>
      </c>
      <c r="Q115" s="49">
        <f t="shared" si="73"/>
        <v>-8.1704492820750545</v>
      </c>
      <c r="R115" s="425">
        <f t="shared" si="74"/>
        <v>0.9035433070866139</v>
      </c>
      <c r="S115" s="495"/>
      <c r="T115" s="226">
        <v>0.84722222222222232</v>
      </c>
      <c r="U115" s="226">
        <v>0.93541666666666679</v>
      </c>
      <c r="V115" s="227">
        <v>23</v>
      </c>
      <c r="W115" s="418">
        <f t="shared" si="70"/>
        <v>127.00000000000003</v>
      </c>
      <c r="X115" s="216">
        <v>0.83611111111111114</v>
      </c>
      <c r="Y115" s="216">
        <v>0.84583333333333333</v>
      </c>
      <c r="Z115" s="217"/>
      <c r="AA115" s="217"/>
      <c r="AB115" s="447"/>
      <c r="AC115" s="447"/>
      <c r="AD115" s="221"/>
      <c r="AE115" s="221"/>
      <c r="AF115" s="48">
        <f t="shared" si="61"/>
        <v>-138.89763779527607</v>
      </c>
      <c r="AG115" s="125">
        <f t="shared" si="62"/>
        <v>0.90354330708661379</v>
      </c>
      <c r="AH115" s="468"/>
    </row>
    <row r="116" spans="1:34" s="218" customFormat="1" ht="19.149999999999999" customHeight="1">
      <c r="A116" s="492"/>
      <c r="B116" s="421">
        <v>0</v>
      </c>
      <c r="C116" s="55"/>
      <c r="D116" s="82"/>
      <c r="E116" s="83"/>
      <c r="F116" s="343" t="s">
        <v>109</v>
      </c>
      <c r="G116" s="229"/>
      <c r="H116" s="45">
        <f t="shared" si="75"/>
        <v>0</v>
      </c>
      <c r="I116" s="435"/>
      <c r="J116" s="46"/>
      <c r="K116" s="44"/>
      <c r="L116" s="47"/>
      <c r="M116" s="424"/>
      <c r="N116" s="44"/>
      <c r="O116" s="47"/>
      <c r="P116" s="48"/>
      <c r="Q116" s="49"/>
      <c r="R116" s="425"/>
      <c r="S116" s="495"/>
      <c r="T116" s="226"/>
      <c r="U116" s="226"/>
      <c r="V116" s="227"/>
      <c r="W116" s="418">
        <f t="shared" si="70"/>
        <v>0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0</v>
      </c>
      <c r="AG116" s="125" t="e">
        <f t="shared" si="62"/>
        <v>#DIV/0!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14.857142857142858</v>
      </c>
      <c r="K121" s="202">
        <v>1728.4285714285713</v>
      </c>
      <c r="L121" s="203">
        <v>130.04542908072321</v>
      </c>
      <c r="M121" s="202">
        <f t="shared" ref="M121:O121" si="78">AVERAGE(M109:M120)</f>
        <v>15</v>
      </c>
      <c r="N121" s="202">
        <f t="shared" si="78"/>
        <v>1575.4605447066722</v>
      </c>
      <c r="O121" s="203">
        <f t="shared" si="78"/>
        <v>117.63431183330701</v>
      </c>
      <c r="P121" s="48">
        <f t="shared" ref="P121:P130" si="79">M121-J121</f>
        <v>0.14285714285714235</v>
      </c>
      <c r="Q121" s="49">
        <f t="shared" ref="Q121:Q130" si="80">O121-L121</f>
        <v>-12.4111172474162</v>
      </c>
      <c r="R121" s="172">
        <f t="shared" ref="R121:R130" si="81">O121/L121</f>
        <v>0.90456321813731544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1</v>
      </c>
      <c r="AF121" s="48">
        <f>N121-K121</f>
        <v>-152.96802672189915</v>
      </c>
      <c r="AG121" s="125">
        <f>N121/K121</f>
        <v>0.91149878609361978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853</v>
      </c>
      <c r="H122" s="45">
        <f t="shared" ref="H122:H132" si="82">F122*G122</f>
        <v>54523.76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1312.3076923076917</v>
      </c>
      <c r="O122" s="237">
        <f t="shared" ref="O122:O130" si="84">N122/M122</f>
        <v>69.068825910931139</v>
      </c>
      <c r="P122" s="108">
        <f t="shared" si="79"/>
        <v>0</v>
      </c>
      <c r="Q122" s="182">
        <f t="shared" si="80"/>
        <v>-6.7206477732793815</v>
      </c>
      <c r="R122" s="109">
        <f t="shared" si="81"/>
        <v>0.91132478632478597</v>
      </c>
      <c r="S122" s="459">
        <f>R134</f>
        <v>0.8980675438194019</v>
      </c>
      <c r="T122" s="50">
        <v>0.5</v>
      </c>
      <c r="U122" s="50">
        <v>0.52708333333333335</v>
      </c>
      <c r="V122" s="227">
        <v>5</v>
      </c>
      <c r="W122" s="418">
        <f t="shared" si="70"/>
        <v>39.000000000000021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-127.6923076923083</v>
      </c>
      <c r="AG122" s="425">
        <f t="shared" si="62"/>
        <v>0.91132478632478586</v>
      </c>
      <c r="AH122" s="473">
        <f>AG134</f>
        <v>0.89943876504928999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1421</v>
      </c>
      <c r="H123" s="45">
        <f t="shared" si="82"/>
        <v>83370.070000000007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1311.6923076923092</v>
      </c>
      <c r="O123" s="86">
        <f t="shared" si="84"/>
        <v>69.036437246963644</v>
      </c>
      <c r="P123" s="54">
        <f t="shared" si="79"/>
        <v>0</v>
      </c>
      <c r="Q123" s="88">
        <f t="shared" si="80"/>
        <v>-6.7530364372468767</v>
      </c>
      <c r="R123" s="428">
        <f t="shared" si="81"/>
        <v>0.91089743589743699</v>
      </c>
      <c r="S123" s="459"/>
      <c r="T123" s="50">
        <v>0.53125</v>
      </c>
      <c r="U123" s="50">
        <v>0.57638888888888884</v>
      </c>
      <c r="V123" s="227">
        <v>6</v>
      </c>
      <c r="W123" s="418">
        <f t="shared" si="70"/>
        <v>64.999999999999929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-128.30769230769079</v>
      </c>
      <c r="AG123" s="425">
        <f t="shared" si="62"/>
        <v>0.91089743589743699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1740</v>
      </c>
      <c r="H124" s="45">
        <f t="shared" si="82"/>
        <v>103564.8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1288.8888888888885</v>
      </c>
      <c r="O124" s="237">
        <f t="shared" si="84"/>
        <v>61.375661375661352</v>
      </c>
      <c r="P124" s="108">
        <f t="shared" si="79"/>
        <v>0</v>
      </c>
      <c r="Q124" s="182">
        <f t="shared" si="80"/>
        <v>-4.5767195767195972</v>
      </c>
      <c r="R124" s="109">
        <f t="shared" si="81"/>
        <v>0.93060569594865594</v>
      </c>
      <c r="S124" s="497"/>
      <c r="T124" s="50">
        <v>0.59236111111111112</v>
      </c>
      <c r="U124" s="50">
        <v>0.64861111111111114</v>
      </c>
      <c r="V124" s="227">
        <v>23</v>
      </c>
      <c r="W124" s="418">
        <f t="shared" si="70"/>
        <v>81.000000000000028</v>
      </c>
      <c r="X124" s="188">
        <v>0.5805555555555556</v>
      </c>
      <c r="Y124" s="188">
        <v>0.59166666666666667</v>
      </c>
      <c r="Z124" s="54"/>
      <c r="AA124" s="54"/>
      <c r="AB124" s="447"/>
      <c r="AC124" s="447"/>
      <c r="AD124" s="435"/>
      <c r="AE124" s="435"/>
      <c r="AF124" s="108">
        <f t="shared" si="61"/>
        <v>-96.111111111111541</v>
      </c>
      <c r="AG124" s="109">
        <f t="shared" si="62"/>
        <v>0.93060569594865594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1390</v>
      </c>
      <c r="H125" s="45">
        <f t="shared" si="82"/>
        <v>78938.100000000006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1437.9310344827597</v>
      </c>
      <c r="O125" s="237">
        <f t="shared" si="84"/>
        <v>79.885057471264432</v>
      </c>
      <c r="P125" s="108">
        <f t="shared" si="79"/>
        <v>0</v>
      </c>
      <c r="Q125" s="182">
        <f t="shared" si="80"/>
        <v>-11.003831417624454</v>
      </c>
      <c r="R125" s="109">
        <f t="shared" si="81"/>
        <v>0.87893095017283607</v>
      </c>
      <c r="S125" s="497"/>
      <c r="T125" s="50">
        <v>0.68888888888888888</v>
      </c>
      <c r="U125" s="50">
        <v>0.72916666666666663</v>
      </c>
      <c r="V125" s="227">
        <v>5</v>
      </c>
      <c r="W125" s="418">
        <f t="shared" si="70"/>
        <v>57.999999999999957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-198.06896551724026</v>
      </c>
      <c r="AG125" s="425">
        <f t="shared" si="62"/>
        <v>0.87893095017283607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1086</v>
      </c>
      <c r="H126" s="45">
        <f t="shared" si="82"/>
        <v>61760.82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1416.5217391304348</v>
      </c>
      <c r="O126" s="86">
        <f t="shared" si="84"/>
        <v>78.695652173913047</v>
      </c>
      <c r="P126" s="54">
        <f t="shared" si="79"/>
        <v>0</v>
      </c>
      <c r="Q126" s="88">
        <f t="shared" si="80"/>
        <v>-12.193236714975839</v>
      </c>
      <c r="R126" s="428">
        <f t="shared" si="81"/>
        <v>0.86584458382055918</v>
      </c>
      <c r="S126" s="497"/>
      <c r="T126" s="50">
        <v>0.73472222222222217</v>
      </c>
      <c r="U126" s="50">
        <v>0.76666666666666661</v>
      </c>
      <c r="V126" s="227">
        <v>8</v>
      </c>
      <c r="W126" s="418">
        <f t="shared" si="70"/>
        <v>46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-219.47826086956525</v>
      </c>
      <c r="AG126" s="109">
        <f t="shared" si="62"/>
        <v>0.86584458382055918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1408</v>
      </c>
      <c r="H127" s="45">
        <f t="shared" si="82"/>
        <v>67020.800000000003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1299.692307692309</v>
      </c>
      <c r="O127" s="86">
        <f t="shared" si="84"/>
        <v>68.404858299595205</v>
      </c>
      <c r="P127" s="54">
        <f t="shared" si="79"/>
        <v>0</v>
      </c>
      <c r="Q127" s="88">
        <f t="shared" si="80"/>
        <v>-7.3846153846153157</v>
      </c>
      <c r="R127" s="428">
        <f t="shared" si="81"/>
        <v>0.90256410256410347</v>
      </c>
      <c r="S127" s="497"/>
      <c r="T127" s="50">
        <v>0.7715277777777777</v>
      </c>
      <c r="U127" s="50">
        <v>0.81666666666666654</v>
      </c>
      <c r="V127" s="421">
        <v>7</v>
      </c>
      <c r="W127" s="418">
        <f t="shared" si="70"/>
        <v>64.999999999999929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-140.30769230769101</v>
      </c>
      <c r="AG127" s="109">
        <f t="shared" si="62"/>
        <v>0.90256410256410347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1383</v>
      </c>
      <c r="H128" s="45">
        <f t="shared" si="82"/>
        <v>70076.61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1383.0000000000014</v>
      </c>
      <c r="O128" s="86">
        <f t="shared" si="84"/>
        <v>76.833333333333414</v>
      </c>
      <c r="P128" s="54">
        <f t="shared" si="79"/>
        <v>0</v>
      </c>
      <c r="Q128" s="88">
        <f t="shared" si="80"/>
        <v>-6.4999999999999147</v>
      </c>
      <c r="R128" s="428">
        <f t="shared" si="81"/>
        <v>0.92200000000000104</v>
      </c>
      <c r="S128" s="497"/>
      <c r="T128" s="50">
        <v>0.83263888888888871</v>
      </c>
      <c r="U128" s="50">
        <v>0.87430555555555534</v>
      </c>
      <c r="V128" s="421">
        <v>23</v>
      </c>
      <c r="W128" s="418">
        <f t="shared" si="70"/>
        <v>59.999999999999943</v>
      </c>
      <c r="X128" s="64">
        <v>0.8208333333333333</v>
      </c>
      <c r="Y128" s="64">
        <v>0.83194444444444438</v>
      </c>
      <c r="Z128" s="54"/>
      <c r="AA128" s="54"/>
      <c r="AB128" s="447"/>
      <c r="AC128" s="447"/>
      <c r="AD128" s="435"/>
      <c r="AE128" s="435"/>
      <c r="AF128" s="48">
        <f t="shared" si="61"/>
        <v>-116.99999999999864</v>
      </c>
      <c r="AG128" s="425">
        <f t="shared" si="62"/>
        <v>0.92200000000000093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1032</v>
      </c>
      <c r="H129" s="45">
        <f t="shared" si="82"/>
        <v>60031.44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1407.2727272727273</v>
      </c>
      <c r="O129" s="86">
        <f t="shared" si="84"/>
        <v>87.954545454545453</v>
      </c>
      <c r="P129" s="54">
        <f t="shared" si="79"/>
        <v>0</v>
      </c>
      <c r="Q129" s="88">
        <f t="shared" si="80"/>
        <v>-14.295454545454547</v>
      </c>
      <c r="R129" s="428">
        <f t="shared" si="81"/>
        <v>0.86019115358968656</v>
      </c>
      <c r="S129" s="497"/>
      <c r="T129" s="50">
        <v>0.87916666666666643</v>
      </c>
      <c r="U129" s="50">
        <v>0.90972222222222199</v>
      </c>
      <c r="V129" s="421">
        <v>7</v>
      </c>
      <c r="W129" s="418">
        <f t="shared" si="70"/>
        <v>44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-228.72727272727275</v>
      </c>
      <c r="AG129" s="109">
        <f t="shared" si="62"/>
        <v>0.86019115358968656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1355</v>
      </c>
      <c r="H130" s="45">
        <f t="shared" si="82"/>
        <v>77641.5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1332.7868852459028</v>
      </c>
      <c r="O130" s="86">
        <f t="shared" si="84"/>
        <v>70.146678170836992</v>
      </c>
      <c r="P130" s="54">
        <f t="shared" si="79"/>
        <v>0</v>
      </c>
      <c r="Q130" s="88">
        <f t="shared" si="80"/>
        <v>-5.6427955133735281</v>
      </c>
      <c r="R130" s="428">
        <f t="shared" si="81"/>
        <v>0.92554644808743258</v>
      </c>
      <c r="S130" s="497"/>
      <c r="T130" s="50">
        <v>0.91388888888888864</v>
      </c>
      <c r="U130" s="50">
        <v>0.95624999999999971</v>
      </c>
      <c r="V130" s="421">
        <v>6</v>
      </c>
      <c r="W130" s="418">
        <f t="shared" si="70"/>
        <v>60.999999999999943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-107.21311475409721</v>
      </c>
      <c r="AG130" s="109">
        <f t="shared" si="62"/>
        <v>0.92554644808743247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1354.4548425236696</v>
      </c>
      <c r="O134" s="243">
        <f t="shared" si="85"/>
        <v>73.489005493004981</v>
      </c>
      <c r="P134" s="51">
        <f t="shared" ref="P134:P144" si="86">M134-J134</f>
        <v>0</v>
      </c>
      <c r="Q134" s="139">
        <f t="shared" ref="Q134:Q144" si="87">O134-L134</f>
        <v>-8.341148595921041</v>
      </c>
      <c r="R134" s="244">
        <f t="shared" ref="R134:R144" si="88">O134/L134</f>
        <v>0.8980675438194019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0</v>
      </c>
      <c r="AF134" s="48">
        <f t="shared" si="61"/>
        <v>-151.43404636521927</v>
      </c>
      <c r="AG134" s="425">
        <f t="shared" si="62"/>
        <v>0.89943876504928999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1844</v>
      </c>
      <c r="H135" s="245">
        <f t="shared" ref="H135:H146" si="89">F135*G135</f>
        <v>106463.34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4" si="90">G135/W135*60</f>
        <v>1383.0000000000007</v>
      </c>
      <c r="O135" s="115">
        <f t="shared" ref="O135:O144" si="91">N135/M135</f>
        <v>86.437500000000043</v>
      </c>
      <c r="P135" s="54">
        <f t="shared" si="86"/>
        <v>0</v>
      </c>
      <c r="Q135" s="88">
        <f t="shared" si="87"/>
        <v>-11.374999999999957</v>
      </c>
      <c r="R135" s="428">
        <f t="shared" si="88"/>
        <v>0.88370607028754034</v>
      </c>
      <c r="S135" s="495">
        <f>R147</f>
        <v>0.89677354139641285</v>
      </c>
      <c r="T135" s="246">
        <v>0.45833333333333331</v>
      </c>
      <c r="U135" s="50">
        <v>0.51388888888888884</v>
      </c>
      <c r="V135" s="142">
        <v>5</v>
      </c>
      <c r="W135" s="247">
        <f t="shared" ref="W135:W147" si="92">(U135-T135)*24*60</f>
        <v>79.999999999999957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-181.99999999999932</v>
      </c>
      <c r="AG135" s="120">
        <f t="shared" si="62"/>
        <v>0.88370607028754034</v>
      </c>
      <c r="AH135" s="468">
        <f>AG147</f>
        <v>0.9102593053924376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1382</v>
      </c>
      <c r="H136" s="84">
        <f t="shared" si="89"/>
        <v>73619.14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1359.3442622950831</v>
      </c>
      <c r="O136" s="86">
        <f t="shared" si="91"/>
        <v>84.959016393442695</v>
      </c>
      <c r="P136" s="54">
        <f t="shared" si="86"/>
        <v>0</v>
      </c>
      <c r="Q136" s="88">
        <f t="shared" si="87"/>
        <v>-8.7909836065573046</v>
      </c>
      <c r="R136" s="428">
        <f t="shared" si="88"/>
        <v>0.9062295081967221</v>
      </c>
      <c r="S136" s="495"/>
      <c r="T136" s="246">
        <v>0.51874999999999993</v>
      </c>
      <c r="U136" s="50">
        <v>0.56111111111111101</v>
      </c>
      <c r="V136" s="142">
        <v>7</v>
      </c>
      <c r="W136" s="247">
        <f t="shared" si="92"/>
        <v>60.999999999999943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-140.65573770491687</v>
      </c>
      <c r="AG136" s="125">
        <f t="shared" si="62"/>
        <v>0.9062295081967221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1493</v>
      </c>
      <c r="H137" s="84">
        <f t="shared" si="89"/>
        <v>75650.31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1399.6875000000016</v>
      </c>
      <c r="O137" s="86">
        <f t="shared" si="91"/>
        <v>77.760416666666757</v>
      </c>
      <c r="P137" s="54">
        <f t="shared" si="86"/>
        <v>0</v>
      </c>
      <c r="Q137" s="88">
        <f t="shared" si="87"/>
        <v>-5.5729166666665719</v>
      </c>
      <c r="R137" s="428">
        <f t="shared" si="88"/>
        <v>0.93312500000000109</v>
      </c>
      <c r="S137" s="495"/>
      <c r="T137" s="50">
        <v>0.57708333333333317</v>
      </c>
      <c r="U137" s="50">
        <v>0.62152777777777757</v>
      </c>
      <c r="V137" s="249">
        <v>23</v>
      </c>
      <c r="W137" s="247">
        <f t="shared" si="92"/>
        <v>63.999999999999929</v>
      </c>
      <c r="X137" s="53">
        <v>0.56597222222222221</v>
      </c>
      <c r="Y137" s="53">
        <v>0.57638888888888895</v>
      </c>
      <c r="Z137" s="54"/>
      <c r="AA137" s="54"/>
      <c r="AB137" s="447"/>
      <c r="AC137" s="447"/>
      <c r="AD137" s="435"/>
      <c r="AE137" s="435">
        <v>1</v>
      </c>
      <c r="AF137" s="48">
        <f t="shared" si="61"/>
        <v>-100.31249999999841</v>
      </c>
      <c r="AG137" s="125">
        <f t="shared" si="62"/>
        <v>0.93312500000000109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236</v>
      </c>
      <c r="E138" s="83"/>
      <c r="F138" s="343">
        <v>54.09</v>
      </c>
      <c r="G138" s="57">
        <v>245.52</v>
      </c>
      <c r="H138" s="84">
        <f t="shared" si="89"/>
        <v>13280.176800000001</v>
      </c>
      <c r="I138" s="435">
        <v>1</v>
      </c>
      <c r="J138" s="87">
        <v>16</v>
      </c>
      <c r="K138" s="57">
        <v>1500</v>
      </c>
      <c r="L138" s="86">
        <v>93.75</v>
      </c>
      <c r="M138" s="228">
        <v>17</v>
      </c>
      <c r="N138" s="57">
        <f t="shared" si="90"/>
        <v>1339.2000000000048</v>
      </c>
      <c r="O138" s="86">
        <f t="shared" si="91"/>
        <v>78.776470588235583</v>
      </c>
      <c r="P138" s="54">
        <f t="shared" si="86"/>
        <v>1</v>
      </c>
      <c r="Q138" s="88">
        <f t="shared" si="87"/>
        <v>-14.973529411764417</v>
      </c>
      <c r="R138" s="434">
        <f t="shared" si="88"/>
        <v>0.84028235294117959</v>
      </c>
      <c r="S138" s="495"/>
      <c r="T138" s="50">
        <v>0.62638888888888866</v>
      </c>
      <c r="U138" s="50">
        <v>0.63402777777777752</v>
      </c>
      <c r="V138" s="249">
        <v>7</v>
      </c>
      <c r="W138" s="247">
        <f t="shared" si="92"/>
        <v>10.999999999999961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-160.79999999999518</v>
      </c>
      <c r="AG138" s="125">
        <f t="shared" si="62"/>
        <v>0.89280000000000326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1572</v>
      </c>
      <c r="H139" s="84">
        <f t="shared" si="89"/>
        <v>80140.56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1328.4507042253508</v>
      </c>
      <c r="O139" s="86">
        <f t="shared" si="91"/>
        <v>66.422535211267544</v>
      </c>
      <c r="P139" s="54">
        <f t="shared" si="86"/>
        <v>0</v>
      </c>
      <c r="Q139" s="88">
        <f t="shared" si="87"/>
        <v>-5.5774647887324562</v>
      </c>
      <c r="R139" s="428">
        <f t="shared" si="88"/>
        <v>0.92253521126760474</v>
      </c>
      <c r="S139" s="495"/>
      <c r="T139" s="50">
        <v>0.70833333333333337</v>
      </c>
      <c r="U139" s="50">
        <v>0.75763888888888897</v>
      </c>
      <c r="V139" s="250">
        <v>5</v>
      </c>
      <c r="W139" s="247">
        <f t="shared" si="92"/>
        <v>71.000000000000071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-111.54929577464918</v>
      </c>
      <c r="AG139" s="125">
        <f t="shared" si="62"/>
        <v>0.92253521126760474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963</v>
      </c>
      <c r="H140" s="84">
        <f t="shared" si="89"/>
        <v>48795.21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1375.7142857142851</v>
      </c>
      <c r="O140" s="86">
        <f t="shared" si="91"/>
        <v>80.924369747899121</v>
      </c>
      <c r="P140" s="54">
        <f t="shared" si="86"/>
        <v>0</v>
      </c>
      <c r="Q140" s="88">
        <f t="shared" si="87"/>
        <v>-7.3109243697479371</v>
      </c>
      <c r="R140" s="428">
        <f t="shared" si="88"/>
        <v>0.9171428571428567</v>
      </c>
      <c r="S140" s="502"/>
      <c r="T140" s="63">
        <v>0.76250000000000007</v>
      </c>
      <c r="U140" s="252">
        <v>0.79166666666666674</v>
      </c>
      <c r="V140" s="253">
        <v>7</v>
      </c>
      <c r="W140" s="247">
        <f t="shared" si="92"/>
        <v>42.000000000000014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-124.2857142857149</v>
      </c>
      <c r="AG140" s="125">
        <f t="shared" si="62"/>
        <v>0.9171428571428567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1779</v>
      </c>
      <c r="H141" s="84">
        <f t="shared" si="89"/>
        <v>90586.680000000008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1317.7777777777774</v>
      </c>
      <c r="O141" s="86">
        <f t="shared" si="91"/>
        <v>69.356725146198812</v>
      </c>
      <c r="P141" s="54">
        <f t="shared" si="86"/>
        <v>0</v>
      </c>
      <c r="Q141" s="88">
        <f t="shared" si="87"/>
        <v>-6.4327485380117082</v>
      </c>
      <c r="R141" s="428">
        <f t="shared" si="88"/>
        <v>0.9151234567901233</v>
      </c>
      <c r="S141" s="502"/>
      <c r="T141" s="63">
        <v>0.80694444444444446</v>
      </c>
      <c r="U141" s="252">
        <v>0.86319444444444449</v>
      </c>
      <c r="V141" s="55">
        <v>22</v>
      </c>
      <c r="W141" s="247">
        <f t="shared" si="92"/>
        <v>81.000000000000028</v>
      </c>
      <c r="X141" s="53">
        <v>0.79583333333333339</v>
      </c>
      <c r="Y141" s="53">
        <v>0.80555555555555547</v>
      </c>
      <c r="Z141" s="54"/>
      <c r="AA141" s="54"/>
      <c r="AB141" s="447"/>
      <c r="AC141" s="447"/>
      <c r="AD141" s="435"/>
      <c r="AE141" s="435"/>
      <c r="AF141" s="48">
        <f t="shared" si="61"/>
        <v>-122.22222222222263</v>
      </c>
      <c r="AG141" s="125">
        <f t="shared" si="62"/>
        <v>0.91512345679012319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880</v>
      </c>
      <c r="H142" s="84">
        <f t="shared" si="89"/>
        <v>44589.599999999999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1287.8048780487802</v>
      </c>
      <c r="O142" s="86">
        <f t="shared" si="91"/>
        <v>75.753228120516482</v>
      </c>
      <c r="P142" s="54">
        <f t="shared" si="86"/>
        <v>0</v>
      </c>
      <c r="Q142" s="88">
        <f t="shared" si="87"/>
        <v>-8.9526542324246918</v>
      </c>
      <c r="R142" s="428">
        <f t="shared" si="88"/>
        <v>0.89430894308943076</v>
      </c>
      <c r="S142" s="502"/>
      <c r="T142" s="63">
        <v>0.86736111111111114</v>
      </c>
      <c r="U142" s="252">
        <v>0.89583333333333337</v>
      </c>
      <c r="V142" s="55">
        <v>6</v>
      </c>
      <c r="W142" s="247">
        <f t="shared" si="92"/>
        <v>41.000000000000014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-152.19512195121979</v>
      </c>
      <c r="AG142" s="125">
        <f t="shared" si="62"/>
        <v>0.89430894308943065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1127</v>
      </c>
      <c r="H143" s="84">
        <f t="shared" si="89"/>
        <v>56902.23</v>
      </c>
      <c r="I143" s="435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1325.882352941177</v>
      </c>
      <c r="O143" s="86">
        <f t="shared" si="91"/>
        <v>88.392156862745139</v>
      </c>
      <c r="P143" s="54">
        <f t="shared" si="86"/>
        <v>1</v>
      </c>
      <c r="Q143" s="88">
        <f t="shared" si="87"/>
        <v>-14.464985994397722</v>
      </c>
      <c r="R143" s="428">
        <f t="shared" si="88"/>
        <v>0.85936819172113321</v>
      </c>
      <c r="S143" s="502"/>
      <c r="T143" s="63">
        <v>0.90069444444444446</v>
      </c>
      <c r="U143" s="252">
        <v>0.93611111111111112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-114.11764705882297</v>
      </c>
      <c r="AG143" s="125">
        <f t="shared" si="62"/>
        <v>0.9207516339869285</v>
      </c>
      <c r="AH143" s="468"/>
    </row>
    <row r="144" spans="1:34" ht="19.149999999999999" customHeight="1">
      <c r="A144" s="500"/>
      <c r="B144" s="421" t="s">
        <v>227</v>
      </c>
      <c r="C144" s="431"/>
      <c r="D144" s="42" t="s">
        <v>353</v>
      </c>
      <c r="E144" s="254"/>
      <c r="F144" s="343">
        <v>54.09</v>
      </c>
      <c r="G144" s="57">
        <v>1698</v>
      </c>
      <c r="H144" s="84">
        <f t="shared" si="89"/>
        <v>91844.82</v>
      </c>
      <c r="I144" s="435"/>
      <c r="J144" s="87">
        <v>19</v>
      </c>
      <c r="K144" s="57">
        <v>1440</v>
      </c>
      <c r="L144" s="86">
        <v>75.78947368421052</v>
      </c>
      <c r="M144" s="424">
        <v>19</v>
      </c>
      <c r="N144" s="57">
        <f t="shared" si="90"/>
        <v>1323.1168831168823</v>
      </c>
      <c r="O144" s="86">
        <f t="shared" si="91"/>
        <v>69.637730690362218</v>
      </c>
      <c r="P144" s="54">
        <f t="shared" si="86"/>
        <v>0</v>
      </c>
      <c r="Q144" s="88">
        <f t="shared" si="87"/>
        <v>-6.1517429938483019</v>
      </c>
      <c r="R144" s="428">
        <f t="shared" si="88"/>
        <v>0.91883116883116822</v>
      </c>
      <c r="S144" s="502"/>
      <c r="T144" s="63">
        <v>0.94097222222222221</v>
      </c>
      <c r="U144" s="252">
        <v>0.99444444444444446</v>
      </c>
      <c r="V144" s="55">
        <v>7</v>
      </c>
      <c r="W144" s="247">
        <f t="shared" si="92"/>
        <v>77.000000000000043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-116.88311688311774</v>
      </c>
      <c r="AG144" s="125">
        <f t="shared" si="62"/>
        <v>0.91883116883116822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/>
      <c r="H145" s="84">
        <f t="shared" si="89"/>
        <v>0</v>
      </c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17.2</v>
      </c>
      <c r="K147" s="101">
        <v>1476.5</v>
      </c>
      <c r="L147" s="104">
        <v>86.802310002948545</v>
      </c>
      <c r="M147" s="242">
        <f t="shared" ref="M147:O147" si="93">AVERAGE(M135:M146)</f>
        <v>17.399999999999999</v>
      </c>
      <c r="N147" s="242">
        <f t="shared" si="93"/>
        <v>1343.9978644119342</v>
      </c>
      <c r="O147" s="243">
        <f t="shared" si="93"/>
        <v>77.842014942733442</v>
      </c>
      <c r="P147" s="51">
        <f t="shared" ref="P147:P153" si="94">M147-J147</f>
        <v>0.19999999999999929</v>
      </c>
      <c r="Q147" s="139">
        <f t="shared" ref="Q147:Q153" si="95">O147-L147</f>
        <v>-8.9602950602151026</v>
      </c>
      <c r="R147" s="258">
        <f t="shared" ref="R147:R153" si="96">O147/L147</f>
        <v>0.89677354139641285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1</v>
      </c>
      <c r="AF147" s="204">
        <f t="shared" si="61"/>
        <v>-132.50213558806581</v>
      </c>
      <c r="AG147" s="259">
        <f t="shared" si="62"/>
        <v>0.9102593053924376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3397</v>
      </c>
      <c r="H148" s="84">
        <f t="shared" ref="H148:H172" si="97">F148*G148</f>
        <v>125417.24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10</v>
      </c>
      <c r="N148" s="44">
        <f t="shared" ref="N148:N153" si="98">G148/W148*60</f>
        <v>1415.4166666666661</v>
      </c>
      <c r="O148" s="47">
        <f t="shared" ref="O148:O153" si="99">N148/M148</f>
        <v>141.5416666666666</v>
      </c>
      <c r="P148" s="48">
        <f t="shared" si="94"/>
        <v>-2</v>
      </c>
      <c r="Q148" s="49">
        <f t="shared" si="95"/>
        <v>-25.125000000000057</v>
      </c>
      <c r="R148" s="425">
        <f t="shared" si="96"/>
        <v>0.84924999999999962</v>
      </c>
      <c r="S148" s="506">
        <f>R160</f>
        <v>0.86970536023213929</v>
      </c>
      <c r="T148" s="246">
        <v>0.45833333333333331</v>
      </c>
      <c r="U148" s="50">
        <v>0.55833333333333335</v>
      </c>
      <c r="V148" s="421">
        <v>5</v>
      </c>
      <c r="W148" s="418">
        <f>(U148-T148)*24*60</f>
        <v>144.00000000000006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-584.58333333333394</v>
      </c>
      <c r="AG148" s="125">
        <f t="shared" si="62"/>
        <v>0.70770833333333305</v>
      </c>
      <c r="AH148" s="468">
        <f>AG160</f>
        <v>0.80383973368675099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687</v>
      </c>
      <c r="H149" s="84">
        <f t="shared" si="97"/>
        <v>18205.5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10</v>
      </c>
      <c r="N149" s="44">
        <f t="shared" si="98"/>
        <v>1373.9999999999975</v>
      </c>
      <c r="O149" s="47">
        <f t="shared" si="99"/>
        <v>137.39999999999975</v>
      </c>
      <c r="P149" s="48">
        <f t="shared" si="94"/>
        <v>-2</v>
      </c>
      <c r="Q149" s="49">
        <f t="shared" si="95"/>
        <v>-29.266666666666907</v>
      </c>
      <c r="R149" s="425">
        <f t="shared" si="96"/>
        <v>0.82439999999999858</v>
      </c>
      <c r="S149" s="507"/>
      <c r="T149" s="246">
        <v>0.56180555555555556</v>
      </c>
      <c r="U149" s="50">
        <v>0.58263888888888893</v>
      </c>
      <c r="V149" s="421">
        <v>5</v>
      </c>
      <c r="W149" s="418">
        <f t="shared" ref="W149:W159" si="100">(U149-T149)*24*60</f>
        <v>30.000000000000053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-626.0000000000025</v>
      </c>
      <c r="AG149" s="125">
        <f t="shared" si="62"/>
        <v>0.68699999999999872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213</v>
      </c>
      <c r="H150" s="84">
        <f t="shared" si="97"/>
        <v>11823.63</v>
      </c>
      <c r="I150" s="260"/>
      <c r="J150" s="87">
        <v>12</v>
      </c>
      <c r="K150" s="57">
        <v>1500</v>
      </c>
      <c r="L150" s="86">
        <v>125</v>
      </c>
      <c r="M150" s="228">
        <v>10</v>
      </c>
      <c r="N150" s="44">
        <f t="shared" si="98"/>
        <v>1161.8181818181858</v>
      </c>
      <c r="O150" s="47">
        <f t="shared" si="99"/>
        <v>116.18181818181858</v>
      </c>
      <c r="P150" s="48">
        <f t="shared" si="94"/>
        <v>-2</v>
      </c>
      <c r="Q150" s="49">
        <f t="shared" si="95"/>
        <v>-8.8181818181814151</v>
      </c>
      <c r="R150" s="425">
        <f t="shared" si="96"/>
        <v>0.92945454545454864</v>
      </c>
      <c r="S150" s="507"/>
      <c r="T150" s="246">
        <v>0.70833333333333337</v>
      </c>
      <c r="U150" s="50">
        <v>0.71597222222222223</v>
      </c>
      <c r="V150" s="421">
        <v>5</v>
      </c>
      <c r="W150" s="418">
        <f t="shared" si="100"/>
        <v>10.999999999999961</v>
      </c>
      <c r="X150" s="216"/>
      <c r="Y150" s="216"/>
      <c r="Z150" s="217"/>
      <c r="AA150" s="217"/>
      <c r="AB150" s="447"/>
      <c r="AC150" s="447"/>
      <c r="AD150" s="435">
        <v>1</v>
      </c>
      <c r="AE150" s="435"/>
      <c r="AF150" s="48">
        <f t="shared" si="61"/>
        <v>-338.18181818181415</v>
      </c>
      <c r="AG150" s="125">
        <f t="shared" si="62"/>
        <v>0.7745454545454572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1249</v>
      </c>
      <c r="H151" s="84">
        <f t="shared" si="97"/>
        <v>35683.93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1413.9622641509441</v>
      </c>
      <c r="O151" s="47">
        <f t="shared" si="99"/>
        <v>117.83018867924534</v>
      </c>
      <c r="P151" s="48">
        <f t="shared" si="94"/>
        <v>0</v>
      </c>
      <c r="Q151" s="49">
        <f t="shared" si="95"/>
        <v>-7.1698113207546612</v>
      </c>
      <c r="R151" s="425">
        <f t="shared" si="96"/>
        <v>0.94264150943396274</v>
      </c>
      <c r="S151" s="507"/>
      <c r="T151" s="246">
        <v>0.71944444444444444</v>
      </c>
      <c r="U151" s="50">
        <v>0.75624999999999998</v>
      </c>
      <c r="V151" s="421">
        <v>5</v>
      </c>
      <c r="W151" s="418">
        <f t="shared" si="100"/>
        <v>52.999999999999972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-86.037735849055935</v>
      </c>
      <c r="AG151" s="125">
        <f t="shared" si="62"/>
        <v>0.94264150943396274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294</v>
      </c>
      <c r="E152" s="60"/>
      <c r="F152" s="350">
        <v>18.920000000000002</v>
      </c>
      <c r="G152" s="57">
        <v>615</v>
      </c>
      <c r="H152" s="84">
        <f t="shared" si="97"/>
        <v>11635.800000000001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1942.1052631579018</v>
      </c>
      <c r="O152" s="47">
        <f t="shared" si="99"/>
        <v>388.42105263158038</v>
      </c>
      <c r="P152" s="48">
        <f t="shared" si="94"/>
        <v>0</v>
      </c>
      <c r="Q152" s="49">
        <f t="shared" si="95"/>
        <v>-51.57894736841962</v>
      </c>
      <c r="R152" s="425">
        <f t="shared" si="96"/>
        <v>0.8827751196172281</v>
      </c>
      <c r="S152" s="507"/>
      <c r="T152" s="261">
        <v>0.75972222222222219</v>
      </c>
      <c r="U152" s="63">
        <v>0.77291666666666659</v>
      </c>
      <c r="V152" s="422">
        <v>5</v>
      </c>
      <c r="W152" s="418">
        <f t="shared" si="100"/>
        <v>18.999999999999932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-257.89473684209815</v>
      </c>
      <c r="AG152" s="125">
        <f t="shared" si="62"/>
        <v>0.8827751196172281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295</v>
      </c>
      <c r="E153" s="60"/>
      <c r="F153" s="350">
        <v>17.71</v>
      </c>
      <c r="G153" s="57">
        <v>526</v>
      </c>
      <c r="H153" s="84">
        <f t="shared" si="97"/>
        <v>9315.4600000000009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1856.4705882352657</v>
      </c>
      <c r="O153" s="47">
        <f t="shared" si="99"/>
        <v>371.29411764705316</v>
      </c>
      <c r="P153" s="48">
        <f t="shared" si="94"/>
        <v>0</v>
      </c>
      <c r="Q153" s="49">
        <f t="shared" si="95"/>
        <v>-68.705882352946844</v>
      </c>
      <c r="R153" s="425">
        <f t="shared" si="96"/>
        <v>0.84385026737966629</v>
      </c>
      <c r="S153" s="507"/>
      <c r="T153" s="261">
        <v>0.7763888888888888</v>
      </c>
      <c r="U153" s="63">
        <v>0.78819444444444453</v>
      </c>
      <c r="V153" s="422">
        <v>5</v>
      </c>
      <c r="W153" s="418">
        <f t="shared" si="100"/>
        <v>17.000000000000259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-343.52941176473428</v>
      </c>
      <c r="AG153" s="125">
        <f t="shared" si="62"/>
        <v>0.84385026737966629</v>
      </c>
      <c r="AH153" s="508"/>
    </row>
    <row r="154" spans="1:34" s="218" customFormat="1" ht="19.149999999999999" customHeight="1">
      <c r="A154" s="505"/>
      <c r="B154" s="435">
        <v>0</v>
      </c>
      <c r="C154" s="221"/>
      <c r="D154" s="251"/>
      <c r="E154" s="60"/>
      <c r="F154" s="350" t="s">
        <v>109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5"/>
      <c r="S154" s="507"/>
      <c r="T154" s="261"/>
      <c r="U154" s="63"/>
      <c r="V154" s="422"/>
      <c r="W154" s="418">
        <f t="shared" si="100"/>
        <v>0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0</v>
      </c>
      <c r="AG154" s="125" t="e">
        <f t="shared" si="62"/>
        <v>#DIV/0!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M160:O160" si="101">AVERAGE(M148:M159)</f>
        <v>8.6666666666666661</v>
      </c>
      <c r="N160" s="269">
        <f t="shared" si="101"/>
        <v>1527.2954940048269</v>
      </c>
      <c r="O160" s="270">
        <f t="shared" si="101"/>
        <v>212.11147396772731</v>
      </c>
      <c r="P160" s="65">
        <f t="shared" ref="P160:P163" si="102">M160-J160</f>
        <v>-1</v>
      </c>
      <c r="Q160" s="74">
        <f t="shared" ref="Q160:Q163" si="103">O160-L160</f>
        <v>-31.777414921161579</v>
      </c>
      <c r="R160" s="271">
        <f>O160/L160</f>
        <v>0.86970536023213929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0</v>
      </c>
      <c r="AF160" s="65">
        <f t="shared" si="61"/>
        <v>-372.70450599517312</v>
      </c>
      <c r="AG160" s="129">
        <f t="shared" si="62"/>
        <v>0.80383973368675099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1835</v>
      </c>
      <c r="H161" s="84">
        <f t="shared" ref="H161:H170" si="104">F161*G161</f>
        <v>64830.549999999996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5" si="105">G161/W161*60</f>
        <v>2038.8888888888885</v>
      </c>
      <c r="O161" s="86">
        <f t="shared" ref="O161:O165" si="106">N161/M161</f>
        <v>169.90740740740736</v>
      </c>
      <c r="P161" s="54">
        <f t="shared" si="102"/>
        <v>0</v>
      </c>
      <c r="Q161" s="88">
        <f t="shared" si="103"/>
        <v>-6.5925925925926379</v>
      </c>
      <c r="R161" s="428">
        <f t="shared" ref="R161:R163" si="107">O161/L161</f>
        <v>0.96264820060854028</v>
      </c>
      <c r="S161" s="468">
        <f>R173</f>
        <v>0.92660243209604309</v>
      </c>
      <c r="T161" s="89">
        <v>0.16666666666666666</v>
      </c>
      <c r="U161" s="89">
        <v>0.20416666666666666</v>
      </c>
      <c r="V161" s="435">
        <v>5</v>
      </c>
      <c r="W161" s="90">
        <f t="shared" ref="W161:W172" si="108">(U161-T161)*24*60</f>
        <v>54.000000000000007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-79.111111111111541</v>
      </c>
      <c r="AG161" s="428">
        <f t="shared" si="62"/>
        <v>0.96264820060854039</v>
      </c>
      <c r="AH161" s="468">
        <f>AG173</f>
        <v>0.93054738207698351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3138</v>
      </c>
      <c r="H162" s="84">
        <f t="shared" si="104"/>
        <v>107413.73999999999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2164.1379310344832</v>
      </c>
      <c r="O162" s="86">
        <f t="shared" si="106"/>
        <v>166.47214854111411</v>
      </c>
      <c r="P162" s="54">
        <f t="shared" si="102"/>
        <v>0</v>
      </c>
      <c r="Q162" s="88">
        <f t="shared" si="103"/>
        <v>-6.6047745358089571</v>
      </c>
      <c r="R162" s="428">
        <f t="shared" si="107"/>
        <v>0.96183908045977051</v>
      </c>
      <c r="S162" s="468"/>
      <c r="T162" s="89">
        <v>0.20902777777777778</v>
      </c>
      <c r="U162" s="89">
        <v>0.26944444444444443</v>
      </c>
      <c r="V162" s="435">
        <v>7</v>
      </c>
      <c r="W162" s="90">
        <f t="shared" si="108"/>
        <v>86.999999999999972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-85.862068965516755</v>
      </c>
      <c r="AG162" s="428">
        <f t="shared" si="62"/>
        <v>0.96183908045977029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3013.5</v>
      </c>
      <c r="H163" s="84">
        <f t="shared" si="104"/>
        <v>107973.705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2102.4418604651155</v>
      </c>
      <c r="O163" s="86">
        <f t="shared" si="106"/>
        <v>191.1310782241014</v>
      </c>
      <c r="P163" s="54">
        <f t="shared" si="102"/>
        <v>0</v>
      </c>
      <c r="Q163" s="88">
        <f t="shared" si="103"/>
        <v>-13.414376321353132</v>
      </c>
      <c r="R163" s="428">
        <f t="shared" si="107"/>
        <v>0.93441860465116244</v>
      </c>
      <c r="S163" s="468"/>
      <c r="T163" s="89">
        <v>0.28472222222222221</v>
      </c>
      <c r="U163" s="89">
        <v>0.34444444444444444</v>
      </c>
      <c r="V163" s="435">
        <v>22</v>
      </c>
      <c r="W163" s="90">
        <f t="shared" si="108"/>
        <v>86.000000000000014</v>
      </c>
      <c r="X163" s="96">
        <v>0.27361111111111108</v>
      </c>
      <c r="Y163" s="96">
        <v>0.28333333333333333</v>
      </c>
      <c r="Z163" s="54"/>
      <c r="AA163" s="54"/>
      <c r="AB163" s="447"/>
      <c r="AC163" s="447"/>
      <c r="AD163" s="435">
        <v>1</v>
      </c>
      <c r="AE163" s="435"/>
      <c r="AF163" s="54">
        <f t="shared" si="61"/>
        <v>-147.5581395348845</v>
      </c>
      <c r="AG163" s="428">
        <f t="shared" si="62"/>
        <v>0.93441860465116244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2928</v>
      </c>
      <c r="H164" s="84">
        <f t="shared" si="104"/>
        <v>100225.43999999999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2142.439024390243</v>
      </c>
      <c r="O164" s="86">
        <f t="shared" si="106"/>
        <v>164.80300187617254</v>
      </c>
      <c r="P164" s="54">
        <f>M164-J164</f>
        <v>0</v>
      </c>
      <c r="Q164" s="88">
        <f>O164-L164</f>
        <v>-8.2739212007505216</v>
      </c>
      <c r="R164" s="428">
        <f>O164/L164</f>
        <v>0.95219512195121925</v>
      </c>
      <c r="S164" s="468"/>
      <c r="T164" s="89">
        <v>0.34930555555555554</v>
      </c>
      <c r="U164" s="89">
        <v>0.40625</v>
      </c>
      <c r="V164" s="435">
        <v>7</v>
      </c>
      <c r="W164" s="90">
        <f t="shared" si="108"/>
        <v>82.000000000000028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-107.56097560975695</v>
      </c>
      <c r="AG164" s="428">
        <f>N164/K164</f>
        <v>0.95219512195121914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5277.6</v>
      </c>
      <c r="H165" s="84">
        <f t="shared" si="104"/>
        <v>192157.416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2380.8721804511279</v>
      </c>
      <c r="O165" s="86">
        <f t="shared" si="106"/>
        <v>238.08721804511279</v>
      </c>
      <c r="P165" s="54">
        <f t="shared" ref="P165" si="109">M165-J165</f>
        <v>0</v>
      </c>
      <c r="Q165" s="88">
        <f t="shared" ref="Q165" si="110">O165-L165</f>
        <v>-38.812781954887186</v>
      </c>
      <c r="R165" s="428">
        <f t="shared" ref="R165" si="111">O165/L165</f>
        <v>0.85983105108383107</v>
      </c>
      <c r="S165" s="468"/>
      <c r="T165" s="89">
        <v>0.4458333333333333</v>
      </c>
      <c r="U165" s="89">
        <v>0.53819444444444442</v>
      </c>
      <c r="V165" s="435">
        <v>4</v>
      </c>
      <c r="W165" s="90">
        <f t="shared" si="108"/>
        <v>133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-388.12781954887214</v>
      </c>
      <c r="AG165" s="428">
        <f>N165/K165</f>
        <v>0.85983105108383096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2165.7559770459716</v>
      </c>
      <c r="O173" s="104">
        <f t="shared" si="112"/>
        <v>186.08017081878162</v>
      </c>
      <c r="P173" s="54">
        <f>M173-J173</f>
        <v>0</v>
      </c>
      <c r="Q173" s="88">
        <f>O173-L173</f>
        <v>-14.739689321078515</v>
      </c>
      <c r="R173" s="105">
        <f>O173/L173</f>
        <v>0.92660243209604309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0</v>
      </c>
      <c r="AF173" s="54">
        <f t="shared" si="61"/>
        <v>-161.64402295402851</v>
      </c>
      <c r="AG173" s="428">
        <f t="shared" si="62"/>
        <v>0.93054738207698351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 xr:uid="{00000000-0002-0000-41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B1:W38"/>
  <sheetViews>
    <sheetView zoomScale="40" zoomScaleNormal="40" workbookViewId="0">
      <selection activeCell="L6" sqref="L6:M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393</v>
      </c>
      <c r="E3" s="583"/>
      <c r="F3" s="572" t="s">
        <v>3</v>
      </c>
      <c r="G3" s="533"/>
      <c r="H3" s="584">
        <v>243624.32000000001</v>
      </c>
      <c r="I3" s="585"/>
      <c r="J3" s="572" t="s">
        <v>4</v>
      </c>
      <c r="K3" s="533"/>
      <c r="L3" s="577">
        <v>8134537.2037215745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383.4286666182303</v>
      </c>
      <c r="G6" s="574"/>
      <c r="H6" s="552">
        <f>AVERAGE(D13:P13,Q13)</f>
        <v>147.53076182864763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5</v>
      </c>
      <c r="Q6" s="541">
        <v>4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344.68771854971885</v>
      </c>
      <c r="G7" s="545"/>
      <c r="H7" s="546">
        <f>AVERAGE(D14:P14,Q14)</f>
        <v>132.74755759093492</v>
      </c>
      <c r="I7" s="547"/>
      <c r="J7" s="546">
        <f>AVERAGE(D31:E31,G31:H31)</f>
        <v>739.23129266023864</v>
      </c>
      <c r="K7" s="547"/>
      <c r="L7" s="548">
        <f>AVERAGE(K31:M31)</f>
        <v>807.68370421001771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0.91413591791711601</v>
      </c>
      <c r="G8" s="551"/>
      <c r="H8" s="550">
        <f>AVERAGE(D15:O15,P15:Q15)</f>
        <v>0.89617669975681458</v>
      </c>
      <c r="I8" s="551"/>
      <c r="J8" s="550">
        <f>AVERAGE(D32:E32,G32:H32)</f>
        <v>0.9895253664076602</v>
      </c>
      <c r="K8" s="551"/>
      <c r="L8" s="550">
        <f>AVERAGE(K32:M32)</f>
        <v>0.89742633801113081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141.49243206054351</v>
      </c>
      <c r="E13" s="19">
        <v>126.14465944272445</v>
      </c>
      <c r="F13" s="19">
        <v>114.94943591471676</v>
      </c>
      <c r="G13" s="19">
        <v>314.44047619047615</v>
      </c>
      <c r="H13" s="19">
        <v>228.57142857142858</v>
      </c>
      <c r="I13" s="19">
        <v>87.578895768833846</v>
      </c>
      <c r="J13" s="19">
        <v>85.105882352941165</v>
      </c>
      <c r="K13" s="19">
        <v>81.445063161716945</v>
      </c>
      <c r="L13" s="19">
        <v>122.36117901706137</v>
      </c>
      <c r="M13" s="19">
        <v>81.830154088926022</v>
      </c>
      <c r="N13" s="19">
        <v>86.802310002948545</v>
      </c>
      <c r="O13" s="19">
        <v>243.88888888888889</v>
      </c>
      <c r="P13" s="19">
        <v>200.81986013986014</v>
      </c>
      <c r="Q13" s="21">
        <v>150</v>
      </c>
    </row>
    <row r="14" spans="2:17" ht="39.950000000000003" customHeight="1">
      <c r="B14" s="525"/>
      <c r="C14" s="14" t="s">
        <v>42</v>
      </c>
      <c r="D14" s="19">
        <v>126.64589640298509</v>
      </c>
      <c r="E14" s="19">
        <v>108.52024957775903</v>
      </c>
      <c r="F14" s="19">
        <v>97.042244046644427</v>
      </c>
      <c r="G14" s="19">
        <v>279.89349065054466</v>
      </c>
      <c r="H14" s="19">
        <v>220.5308836840909</v>
      </c>
      <c r="I14" s="19">
        <v>78.331574321306249</v>
      </c>
      <c r="J14" s="19">
        <v>73.652887993293135</v>
      </c>
      <c r="K14" s="19">
        <v>70.484399611970218</v>
      </c>
      <c r="L14" s="19">
        <v>108.9516383494245</v>
      </c>
      <c r="M14" s="19">
        <v>73.142307666477393</v>
      </c>
      <c r="N14" s="19">
        <v>77.36563456101284</v>
      </c>
      <c r="O14" s="19">
        <v>203.09722582317909</v>
      </c>
      <c r="P14" s="19">
        <v>185.90384794337567</v>
      </c>
      <c r="Q14" s="9">
        <v>154.90352564102565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0.89507187457767567</v>
      </c>
      <c r="E15" s="10">
        <f t="shared" si="0"/>
        <v>0.86028413772865497</v>
      </c>
      <c r="F15" s="10">
        <f t="shared" si="0"/>
        <v>0.84421679214365153</v>
      </c>
      <c r="G15" s="10">
        <f t="shared" si="0"/>
        <v>0.89013187501025082</v>
      </c>
      <c r="H15" s="10">
        <f t="shared" si="0"/>
        <v>0.96482261611789766</v>
      </c>
      <c r="I15" s="10">
        <f t="shared" si="0"/>
        <v>0.89441153183826294</v>
      </c>
      <c r="J15" s="10">
        <f t="shared" si="0"/>
        <v>0.86542652466545722</v>
      </c>
      <c r="K15" s="10">
        <f t="shared" si="0"/>
        <v>0.86542261588055636</v>
      </c>
      <c r="L15" s="10">
        <f t="shared" si="0"/>
        <v>0.89041017113959708</v>
      </c>
      <c r="M15" s="10">
        <f t="shared" si="0"/>
        <v>0.89383074590074196</v>
      </c>
      <c r="N15" s="10">
        <f t="shared" si="0"/>
        <v>0.89128543420543582</v>
      </c>
      <c r="O15" s="10">
        <f t="shared" si="0"/>
        <v>0.83274488948000536</v>
      </c>
      <c r="P15" s="362">
        <f t="shared" si="0"/>
        <v>0.92572441696704555</v>
      </c>
      <c r="Q15" s="11">
        <f t="shared" si="0"/>
        <v>1.032690170940171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0.45833333333333331</v>
      </c>
      <c r="O16" s="22">
        <v>0.45833333333333331</v>
      </c>
      <c r="P16" s="12">
        <v>0.16666666666666666</v>
      </c>
      <c r="Q16" s="363">
        <v>0.46527777777777773</v>
      </c>
    </row>
    <row r="17" spans="2:23" ht="22.9" customHeight="1">
      <c r="B17" s="528"/>
      <c r="C17" s="360" t="s">
        <v>46</v>
      </c>
      <c r="D17" s="12">
        <v>0.65347222222222212</v>
      </c>
      <c r="E17" s="12">
        <v>0.52361111111111103</v>
      </c>
      <c r="F17" s="12">
        <v>0.58333333333333337</v>
      </c>
      <c r="G17" s="12">
        <v>0.64861111111111114</v>
      </c>
      <c r="H17" s="12">
        <v>0.6465277777777777</v>
      </c>
      <c r="I17" s="12">
        <v>0.67013888888888884</v>
      </c>
      <c r="J17" s="12">
        <v>0.73888888888888871</v>
      </c>
      <c r="K17" s="12">
        <v>0.68819444444444422</v>
      </c>
      <c r="L17" s="12">
        <v>0.94375000000000009</v>
      </c>
      <c r="M17" s="12">
        <v>0.93333333333333324</v>
      </c>
      <c r="N17" s="12">
        <v>0.99791666666666667</v>
      </c>
      <c r="O17" s="22">
        <v>0.78055555555555545</v>
      </c>
      <c r="P17" s="12">
        <v>0.51597222222222217</v>
      </c>
      <c r="Q17" s="363">
        <v>0.62847222222222221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>
        <v>1</v>
      </c>
      <c r="F20" s="365" t="s">
        <v>49</v>
      </c>
      <c r="G20" s="365">
        <v>1</v>
      </c>
      <c r="H20" s="365" t="s">
        <v>49</v>
      </c>
      <c r="I20" s="365" t="s">
        <v>49</v>
      </c>
      <c r="J20" s="365" t="s">
        <v>49</v>
      </c>
      <c r="K20" s="365">
        <v>1</v>
      </c>
      <c r="L20" s="365" t="s">
        <v>49</v>
      </c>
      <c r="M20" s="365">
        <v>1</v>
      </c>
      <c r="N20" s="365" t="s">
        <v>49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>
        <v>1</v>
      </c>
      <c r="G21" s="365" t="s">
        <v>49</v>
      </c>
      <c r="H21" s="365" t="s">
        <v>49</v>
      </c>
      <c r="I21" s="365" t="s">
        <v>49</v>
      </c>
      <c r="J21" s="365" t="s">
        <v>49</v>
      </c>
      <c r="K21" s="365" t="s">
        <v>49</v>
      </c>
      <c r="L21" s="365">
        <v>1</v>
      </c>
      <c r="M21" s="365" t="s">
        <v>49</v>
      </c>
      <c r="N21" s="365">
        <v>1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19</v>
      </c>
      <c r="E22" s="367">
        <v>17.5</v>
      </c>
      <c r="F22" s="367">
        <v>17.428571428571427</v>
      </c>
      <c r="G22" s="367">
        <v>6.125</v>
      </c>
      <c r="H22" s="367">
        <v>6.6</v>
      </c>
      <c r="I22" s="367">
        <v>17.399999999999999</v>
      </c>
      <c r="J22" s="367">
        <v>17.8</v>
      </c>
      <c r="K22" s="367">
        <v>17.555555555555557</v>
      </c>
      <c r="L22" s="367">
        <v>15.625</v>
      </c>
      <c r="M22" s="367">
        <v>18.555555555555557</v>
      </c>
      <c r="N22" s="367">
        <v>17.3</v>
      </c>
      <c r="O22" s="367">
        <v>9</v>
      </c>
      <c r="P22" s="367">
        <v>11.8</v>
      </c>
      <c r="Q22" s="368">
        <v>11.5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170.73346031746027</v>
      </c>
      <c r="E31" s="8">
        <v>854.08998189919157</v>
      </c>
      <c r="F31" s="8">
        <v>0</v>
      </c>
      <c r="G31" s="8">
        <v>960.39655895252793</v>
      </c>
      <c r="H31" s="376">
        <v>971.70516947177487</v>
      </c>
      <c r="I31" s="375">
        <v>0</v>
      </c>
      <c r="J31" s="8">
        <v>0</v>
      </c>
      <c r="K31" s="8">
        <v>640.55555555555782</v>
      </c>
      <c r="L31" s="8">
        <v>872.1168831168734</v>
      </c>
      <c r="M31" s="376">
        <v>910.37867395762157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0.77606118326118301</v>
      </c>
      <c r="E32" s="10">
        <f t="shared" si="1"/>
        <v>1.0352605841202323</v>
      </c>
      <c r="F32" s="10">
        <f t="shared" si="1"/>
        <v>0</v>
      </c>
      <c r="G32" s="10">
        <f t="shared" si="1"/>
        <v>1.0671072877250309</v>
      </c>
      <c r="H32" s="10">
        <f t="shared" si="1"/>
        <v>1.0796724105241944</v>
      </c>
      <c r="I32" s="375">
        <f t="shared" si="1"/>
        <v>0</v>
      </c>
      <c r="J32" s="10">
        <f t="shared" si="1"/>
        <v>0</v>
      </c>
      <c r="K32" s="10">
        <f t="shared" si="1"/>
        <v>0.71172839506173091</v>
      </c>
      <c r="L32" s="10">
        <f t="shared" si="1"/>
        <v>0.96901875901874823</v>
      </c>
      <c r="M32" s="11">
        <f t="shared" si="1"/>
        <v>1.0115318599529128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0.17361111111111113</v>
      </c>
      <c r="F33" s="12">
        <v>0</v>
      </c>
      <c r="G33" s="12">
        <v>3130.0000000000109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0.4236111111111111</v>
      </c>
      <c r="E34" s="12">
        <v>0.34583333333333338</v>
      </c>
      <c r="F34" s="12">
        <v>0</v>
      </c>
      <c r="G34" s="12">
        <v>1086.666666666667</v>
      </c>
      <c r="H34" s="363">
        <v>0.49861111111111112</v>
      </c>
      <c r="I34" s="23">
        <v>0</v>
      </c>
      <c r="J34" s="12">
        <v>0</v>
      </c>
      <c r="K34" s="12">
        <v>0.80555555555555547</v>
      </c>
      <c r="L34" s="12">
        <v>1.1041666666666667</v>
      </c>
      <c r="M34" s="13">
        <v>1.0902777777777779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42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theme="8" tint="0.79998168889431442"/>
    <pageSetUpPr fitToPage="1"/>
  </sheetPr>
  <dimension ref="A1:R126"/>
  <sheetViews>
    <sheetView topLeftCell="A94" zoomScale="70" zoomScaleNormal="70" workbookViewId="0">
      <selection activeCell="N127" sqref="N127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80993</v>
      </c>
      <c r="F1" s="278" t="s">
        <v>4</v>
      </c>
      <c r="G1" s="279">
        <f>SUM(H5:H124)</f>
        <v>1539466.6359740261</v>
      </c>
      <c r="H1" s="280" t="s">
        <v>80</v>
      </c>
      <c r="I1" s="281">
        <f>+J16+J64+J24+J38+J51+J81+J100+J91+J57+J124+J111</f>
        <v>43.05238095238095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394</v>
      </c>
      <c r="B2" s="634"/>
      <c r="C2" s="283"/>
      <c r="D2" s="409" t="s">
        <v>84</v>
      </c>
      <c r="E2" s="284">
        <f>AVERAGE(L16,L24,L38,L51,L100,L111,L91)</f>
        <v>538.47988130602175</v>
      </c>
      <c r="F2" s="285" t="s">
        <v>85</v>
      </c>
      <c r="G2" s="286">
        <f>G1/E1</f>
        <v>19.007403553072809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754</v>
      </c>
      <c r="H5" s="291">
        <f>F5*G5</f>
        <v>19332.560000000001</v>
      </c>
      <c r="I5" s="412"/>
      <c r="J5" s="292">
        <v>10</v>
      </c>
      <c r="K5" s="293">
        <f t="shared" ref="K5:K8" si="0">G5/P5*60</f>
        <v>1507.9999999999975</v>
      </c>
      <c r="L5" s="294">
        <f t="shared" ref="L5:L8" si="1">K5/J5</f>
        <v>150.79999999999976</v>
      </c>
      <c r="M5" s="295">
        <v>0.46527777777777773</v>
      </c>
      <c r="N5" s="295">
        <v>0.4861111111111111</v>
      </c>
      <c r="O5" s="289">
        <v>5</v>
      </c>
      <c r="P5" s="415">
        <f t="shared" ref="P5:P8" si="2">(N5-M5)*24*60</f>
        <v>30.000000000000053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2009</v>
      </c>
      <c r="H6" s="291">
        <f t="shared" ref="H6:H15" si="3">F6*G6</f>
        <v>59968.65</v>
      </c>
      <c r="I6" s="412"/>
      <c r="J6" s="292">
        <v>12</v>
      </c>
      <c r="K6" s="293">
        <f t="shared" si="0"/>
        <v>1854.4615384615381</v>
      </c>
      <c r="L6" s="294">
        <f t="shared" si="1"/>
        <v>154.53846153846152</v>
      </c>
      <c r="M6" s="295">
        <v>0.48958333333333331</v>
      </c>
      <c r="N6" s="295">
        <v>0.53472222222222221</v>
      </c>
      <c r="O6" s="289">
        <v>5</v>
      </c>
      <c r="P6" s="415">
        <f t="shared" si="2"/>
        <v>65.000000000000014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1855</v>
      </c>
      <c r="H7" s="291">
        <f t="shared" si="3"/>
        <v>54759.6</v>
      </c>
      <c r="I7" s="412"/>
      <c r="J7" s="292">
        <v>12</v>
      </c>
      <c r="K7" s="293">
        <f t="shared" si="0"/>
        <v>1855.0000000000018</v>
      </c>
      <c r="L7" s="294">
        <f t="shared" si="1"/>
        <v>154.58333333333348</v>
      </c>
      <c r="M7" s="295">
        <v>0.53819444444444442</v>
      </c>
      <c r="N7" s="295">
        <v>0.57986111111111105</v>
      </c>
      <c r="O7" s="289">
        <v>5</v>
      </c>
      <c r="P7" s="415">
        <f t="shared" si="2"/>
        <v>59.999999999999943</v>
      </c>
      <c r="Q7" s="296"/>
      <c r="R7" s="296"/>
    </row>
    <row r="8" spans="1:18">
      <c r="A8" s="621"/>
      <c r="B8" s="290" t="s">
        <v>118</v>
      </c>
      <c r="C8" s="290"/>
      <c r="D8" s="306" t="s">
        <v>384</v>
      </c>
      <c r="E8" s="408"/>
      <c r="F8" s="397">
        <v>30</v>
      </c>
      <c r="G8" s="411">
        <v>2076</v>
      </c>
      <c r="H8" s="291">
        <f t="shared" si="3"/>
        <v>62280</v>
      </c>
      <c r="I8" s="412"/>
      <c r="J8" s="292">
        <v>12</v>
      </c>
      <c r="K8" s="293">
        <f t="shared" si="0"/>
        <v>1916.3076923076944</v>
      </c>
      <c r="L8" s="294">
        <f t="shared" si="1"/>
        <v>159.69230769230788</v>
      </c>
      <c r="M8" s="295">
        <v>0.58333333333333337</v>
      </c>
      <c r="N8" s="295">
        <v>0.62847222222222221</v>
      </c>
      <c r="O8" s="289">
        <v>5</v>
      </c>
      <c r="P8" s="415">
        <f t="shared" si="2"/>
        <v>64.999999999999929</v>
      </c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11.5</v>
      </c>
      <c r="K16" s="302">
        <f>AVERAGE(K5:K15)</f>
        <v>1783.4423076923078</v>
      </c>
      <c r="L16" s="303">
        <f>AVERAGE(L5:L15)</f>
        <v>154.90352564102565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385</v>
      </c>
      <c r="E17" s="306"/>
      <c r="F17" s="397" t="s">
        <v>109</v>
      </c>
      <c r="G17" s="411">
        <v>2076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1779.4285714285725</v>
      </c>
      <c r="L17" s="294">
        <f>K17/J17</f>
        <v>177.94285714285724</v>
      </c>
      <c r="M17" s="295">
        <v>0.17361111111111113</v>
      </c>
      <c r="N17" s="295">
        <v>0.22222222222222221</v>
      </c>
      <c r="O17" s="289">
        <v>10</v>
      </c>
      <c r="P17" s="415">
        <f>(N17-M17)*24*60</f>
        <v>69.999999999999957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113</v>
      </c>
      <c r="E18" s="306"/>
      <c r="F18" s="397" t="s">
        <v>109</v>
      </c>
      <c r="G18" s="410">
        <v>2009</v>
      </c>
      <c r="H18" s="291">
        <f t="shared" si="4"/>
        <v>0</v>
      </c>
      <c r="I18" s="412"/>
      <c r="J18" s="292">
        <v>9</v>
      </c>
      <c r="K18" s="293">
        <f t="shared" si="5"/>
        <v>1607.1999999999998</v>
      </c>
      <c r="L18" s="294">
        <f t="shared" ref="L18:L21" si="6">K18/J18</f>
        <v>178.57777777777775</v>
      </c>
      <c r="M18" s="295">
        <v>0.22569444444444445</v>
      </c>
      <c r="N18" s="295">
        <v>0.27777777777777779</v>
      </c>
      <c r="O18" s="289">
        <v>5</v>
      </c>
      <c r="P18" s="415">
        <f t="shared" ref="P18:P21" si="7">(N18-M18)*24*60</f>
        <v>75.000000000000014</v>
      </c>
      <c r="Q18" s="296"/>
      <c r="R18" s="296"/>
    </row>
    <row r="19" spans="1:18" ht="15.75" customHeight="1">
      <c r="A19" s="624"/>
      <c r="B19" s="290">
        <v>0</v>
      </c>
      <c r="C19" s="411"/>
      <c r="D19" s="306" t="s">
        <v>114</v>
      </c>
      <c r="E19" s="306"/>
      <c r="F19" s="397" t="s">
        <v>109</v>
      </c>
      <c r="G19" s="410">
        <v>1855</v>
      </c>
      <c r="H19" s="291">
        <f t="shared" si="4"/>
        <v>0</v>
      </c>
      <c r="I19" s="412"/>
      <c r="J19" s="292">
        <v>9</v>
      </c>
      <c r="K19" s="293">
        <f t="shared" si="5"/>
        <v>1590.0000000000005</v>
      </c>
      <c r="L19" s="294">
        <f t="shared" si="6"/>
        <v>176.66666666666671</v>
      </c>
      <c r="M19" s="295">
        <v>0.28125</v>
      </c>
      <c r="N19" s="295">
        <v>0.3298611111111111</v>
      </c>
      <c r="O19" s="289">
        <v>5</v>
      </c>
      <c r="P19" s="415">
        <f t="shared" si="7"/>
        <v>69.999999999999986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115</v>
      </c>
      <c r="E20" s="306"/>
      <c r="F20" s="397">
        <v>19.63</v>
      </c>
      <c r="G20" s="410">
        <v>1580</v>
      </c>
      <c r="H20" s="291">
        <f t="shared" si="4"/>
        <v>31015.399999999998</v>
      </c>
      <c r="I20" s="412"/>
      <c r="J20" s="292">
        <v>15</v>
      </c>
      <c r="K20" s="293">
        <f t="shared" si="5"/>
        <v>1895.9999999999975</v>
      </c>
      <c r="L20" s="294">
        <f t="shared" si="6"/>
        <v>126.39999999999984</v>
      </c>
      <c r="M20" s="295">
        <v>0.33333333333333331</v>
      </c>
      <c r="N20" s="295">
        <v>0.36805555555555558</v>
      </c>
      <c r="O20" s="289">
        <v>5</v>
      </c>
      <c r="P20" s="415">
        <f t="shared" si="7"/>
        <v>50.000000000000064</v>
      </c>
      <c r="Q20" s="296"/>
      <c r="R20" s="296"/>
    </row>
    <row r="21" spans="1:18" ht="15.75" customHeight="1">
      <c r="A21" s="625"/>
      <c r="B21" s="290" t="s">
        <v>105</v>
      </c>
      <c r="C21" s="411"/>
      <c r="D21" s="306" t="s">
        <v>332</v>
      </c>
      <c r="E21" s="306"/>
      <c r="F21" s="397">
        <v>36.450000000000003</v>
      </c>
      <c r="G21" s="410">
        <v>2426</v>
      </c>
      <c r="H21" s="291">
        <f t="shared" si="4"/>
        <v>88427.700000000012</v>
      </c>
      <c r="I21" s="412"/>
      <c r="J21" s="292">
        <v>10</v>
      </c>
      <c r="K21" s="293">
        <f t="shared" si="5"/>
        <v>1940.7999999999986</v>
      </c>
      <c r="L21" s="294">
        <f t="shared" si="6"/>
        <v>194.07999999999987</v>
      </c>
      <c r="M21" s="295">
        <v>0.37152777777777773</v>
      </c>
      <c r="N21" s="295">
        <v>0.4236111111111111</v>
      </c>
      <c r="O21" s="289">
        <v>5</v>
      </c>
      <c r="P21" s="415">
        <f t="shared" si="7"/>
        <v>75.000000000000057</v>
      </c>
      <c r="Q21" s="296">
        <v>0.4236111111111111</v>
      </c>
      <c r="R21" s="296">
        <v>0.46527777777777773</v>
      </c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10.6</v>
      </c>
      <c r="K24" s="302">
        <f>AVERAGE(K17:K23)</f>
        <v>1762.6857142857139</v>
      </c>
      <c r="L24" s="303">
        <f>AVERAGE(L17:L23)</f>
        <v>170.73346031746027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1434</v>
      </c>
      <c r="H25" s="291">
        <f t="shared" ref="H25:H37" si="8">F25*G25</f>
        <v>26572.02</v>
      </c>
      <c r="I25" s="412"/>
      <c r="J25" s="292">
        <v>3</v>
      </c>
      <c r="K25" s="293">
        <f t="shared" ref="K25:K28" si="9">G25/P25*60</f>
        <v>2868.0000000000027</v>
      </c>
      <c r="L25" s="294">
        <f t="shared" ref="L25:L28" si="10">K25/J25</f>
        <v>956.00000000000091</v>
      </c>
      <c r="M25" s="295">
        <v>0.17361111111111113</v>
      </c>
      <c r="N25" s="295">
        <v>0.19444444444444445</v>
      </c>
      <c r="O25" s="289">
        <v>20</v>
      </c>
      <c r="P25" s="415">
        <f>(N25-M25)*24*60</f>
        <v>29.999999999999972</v>
      </c>
      <c r="Q25" s="296">
        <v>0.19444444444444445</v>
      </c>
      <c r="R25" s="296">
        <v>0.23611111111111113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673</v>
      </c>
      <c r="H26" s="291">
        <f t="shared" si="8"/>
        <v>10115.189999999999</v>
      </c>
      <c r="I26" s="412"/>
      <c r="J26" s="292">
        <v>4</v>
      </c>
      <c r="K26" s="293">
        <f t="shared" si="9"/>
        <v>2884.2857142857083</v>
      </c>
      <c r="L26" s="294">
        <f t="shared" si="10"/>
        <v>721.07142857142708</v>
      </c>
      <c r="M26" s="295">
        <v>0.25</v>
      </c>
      <c r="N26" s="295">
        <v>0.25972222222222224</v>
      </c>
      <c r="O26" s="289">
        <v>25</v>
      </c>
      <c r="P26" s="415">
        <f>(N26-M26)*24*60</f>
        <v>14.00000000000003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2677</v>
      </c>
      <c r="H27" s="291">
        <f t="shared" si="8"/>
        <v>48667.86</v>
      </c>
      <c r="I27" s="412"/>
      <c r="J27" s="292">
        <v>4</v>
      </c>
      <c r="K27" s="293">
        <f t="shared" si="9"/>
        <v>2817.8947368421036</v>
      </c>
      <c r="L27" s="294">
        <f t="shared" si="10"/>
        <v>704.4736842105259</v>
      </c>
      <c r="M27" s="295">
        <v>0.27361111111111108</v>
      </c>
      <c r="N27" s="295">
        <v>0.31319444444444444</v>
      </c>
      <c r="O27" s="289">
        <v>20</v>
      </c>
      <c r="P27" s="415">
        <f t="shared" ref="P27:P28" si="11">(N27-M27)*24*60</f>
        <v>57.000000000000036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1397</v>
      </c>
      <c r="H28" s="291">
        <f t="shared" si="8"/>
        <v>34827.21</v>
      </c>
      <c r="I28" s="412"/>
      <c r="J28" s="292">
        <v>3</v>
      </c>
      <c r="K28" s="293">
        <f t="shared" si="9"/>
        <v>3104.4444444444371</v>
      </c>
      <c r="L28" s="294">
        <f t="shared" si="10"/>
        <v>1034.8148148148123</v>
      </c>
      <c r="M28" s="295">
        <v>0.32708333333333334</v>
      </c>
      <c r="N28" s="295">
        <v>0.34583333333333338</v>
      </c>
      <c r="O28" s="289">
        <v>20</v>
      </c>
      <c r="P28" s="415">
        <f t="shared" si="11"/>
        <v>27.000000000000064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2918.6562238930628</v>
      </c>
      <c r="L38" s="303">
        <f>AVERAGE(L25:L37)</f>
        <v>854.08998189919157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868</v>
      </c>
      <c r="H52" s="291">
        <f>F52*G52</f>
        <v>15780.24</v>
      </c>
      <c r="I52" s="412"/>
      <c r="J52" s="292">
        <v>3</v>
      </c>
      <c r="K52" s="293">
        <f>G52/P52*60</f>
        <v>3254.9999999999959</v>
      </c>
      <c r="L52" s="294">
        <f>K52/J52</f>
        <v>1084.9999999999986</v>
      </c>
      <c r="M52" s="295">
        <v>0.2986111111111111</v>
      </c>
      <c r="N52" s="295">
        <v>0.30972222222222223</v>
      </c>
      <c r="O52" s="293">
        <v>20</v>
      </c>
      <c r="P52" s="415">
        <f>(N52-M52)*24*60</f>
        <v>16.000000000000021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479</v>
      </c>
      <c r="H53" s="291">
        <f t="shared" ref="H53:H116" si="13">F53*G53</f>
        <v>11989.37</v>
      </c>
      <c r="I53" s="412"/>
      <c r="J53" s="292">
        <v>4</v>
      </c>
      <c r="K53" s="293">
        <f t="shared" ref="K53:K59" si="14">G53/P53*60</f>
        <v>3592.5000000000127</v>
      </c>
      <c r="L53" s="294">
        <f t="shared" ref="L53:L59" si="15">K53/J53</f>
        <v>898.12500000000318</v>
      </c>
      <c r="M53" s="295">
        <v>0.32361111111111113</v>
      </c>
      <c r="N53" s="295">
        <v>0.32916666666666666</v>
      </c>
      <c r="O53" s="293">
        <v>20</v>
      </c>
      <c r="P53" s="415">
        <f t="shared" ref="P53:P59" si="16">(N53-M53)*24*60</f>
        <v>7.9999999999999716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692</v>
      </c>
      <c r="H54" s="291">
        <f t="shared" si="13"/>
        <v>17175.439999999999</v>
      </c>
      <c r="I54" s="412"/>
      <c r="J54" s="292">
        <v>4</v>
      </c>
      <c r="K54" s="293">
        <f t="shared" si="14"/>
        <v>3459.9999999999663</v>
      </c>
      <c r="L54" s="294">
        <f t="shared" si="15"/>
        <v>864.99999999999159</v>
      </c>
      <c r="M54" s="295">
        <v>0.3430555555555555</v>
      </c>
      <c r="N54" s="295">
        <v>0.35138888888888892</v>
      </c>
      <c r="O54" s="293">
        <v>20</v>
      </c>
      <c r="P54" s="415">
        <f t="shared" si="16"/>
        <v>12.000000000000117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313</v>
      </c>
      <c r="H55" s="291">
        <f t="shared" si="13"/>
        <v>7424.36</v>
      </c>
      <c r="I55" s="412"/>
      <c r="J55" s="292">
        <v>4</v>
      </c>
      <c r="K55" s="293">
        <f t="shared" si="14"/>
        <v>3130.0000000000109</v>
      </c>
      <c r="L55" s="294">
        <f t="shared" si="15"/>
        <v>782.50000000000273</v>
      </c>
      <c r="M55" s="295">
        <v>0.36527777777777781</v>
      </c>
      <c r="N55" s="295">
        <v>0.36944444444444446</v>
      </c>
      <c r="O55" s="293">
        <v>20</v>
      </c>
      <c r="P55" s="415">
        <f t="shared" si="16"/>
        <v>5.9999999999999787</v>
      </c>
      <c r="Q55" s="296">
        <v>0.36944444444444446</v>
      </c>
      <c r="R55" s="296">
        <v>0.41111111111111115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1020</v>
      </c>
      <c r="H56" s="291">
        <f t="shared" si="13"/>
        <v>30600</v>
      </c>
      <c r="I56" s="412"/>
      <c r="J56" s="292">
        <v>4</v>
      </c>
      <c r="K56" s="293">
        <f t="shared" si="14"/>
        <v>3221.0526315789321</v>
      </c>
      <c r="L56" s="294">
        <f t="shared" si="15"/>
        <v>805.26315789473301</v>
      </c>
      <c r="M56" s="295">
        <v>0.42499999999999999</v>
      </c>
      <c r="N56" s="295">
        <v>0.4381944444444445</v>
      </c>
      <c r="O56" s="293">
        <v>25</v>
      </c>
      <c r="P56" s="415">
        <f t="shared" si="16"/>
        <v>19.000000000000092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913</v>
      </c>
      <c r="H57" s="291">
        <f t="shared" si="13"/>
        <v>18917.36</v>
      </c>
      <c r="I57" s="412"/>
      <c r="J57" s="292">
        <v>3</v>
      </c>
      <c r="K57" s="293">
        <f t="shared" si="14"/>
        <v>3222.3529411764821</v>
      </c>
      <c r="L57" s="294">
        <f t="shared" si="15"/>
        <v>1074.1176470588273</v>
      </c>
      <c r="M57" s="295">
        <v>0.45208333333333334</v>
      </c>
      <c r="N57" s="295">
        <v>0.46388888888888885</v>
      </c>
      <c r="O57" s="293">
        <v>20</v>
      </c>
      <c r="P57" s="415">
        <f t="shared" si="16"/>
        <v>16.99999999999994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1304</v>
      </c>
      <c r="H58" s="291">
        <f t="shared" si="13"/>
        <v>22259.279999999999</v>
      </c>
      <c r="I58" s="412"/>
      <c r="J58" s="292">
        <v>3</v>
      </c>
      <c r="K58" s="293">
        <f t="shared" si="14"/>
        <v>3260.0000000000009</v>
      </c>
      <c r="L58" s="294">
        <f t="shared" si="15"/>
        <v>1086.666666666667</v>
      </c>
      <c r="M58" s="295">
        <v>0.4777777777777778</v>
      </c>
      <c r="N58" s="295">
        <v>0.49444444444444446</v>
      </c>
      <c r="O58" s="293">
        <v>20</v>
      </c>
      <c r="P58" s="415">
        <f t="shared" si="16"/>
        <v>23.999999999999993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386</v>
      </c>
      <c r="E59" s="311"/>
      <c r="F59" s="397">
        <v>27.48</v>
      </c>
      <c r="G59" s="297">
        <v>2173</v>
      </c>
      <c r="H59" s="291">
        <f t="shared" si="13"/>
        <v>59714.04</v>
      </c>
      <c r="I59" s="412"/>
      <c r="J59" s="292">
        <v>3</v>
      </c>
      <c r="K59" s="293">
        <f t="shared" si="14"/>
        <v>3259.4999999999991</v>
      </c>
      <c r="L59" s="294">
        <f t="shared" si="15"/>
        <v>1086.4999999999998</v>
      </c>
      <c r="M59" s="295">
        <v>0.5083333333333333</v>
      </c>
      <c r="N59" s="295">
        <v>0.53611111111111109</v>
      </c>
      <c r="O59" s="293">
        <v>20</v>
      </c>
      <c r="P59" s="415">
        <f t="shared" si="16"/>
        <v>40.000000000000014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3300.0506965944251</v>
      </c>
      <c r="L64" s="303">
        <f>AVERAGE(L52:L63)</f>
        <v>960.39655895252793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510</v>
      </c>
      <c r="H65" s="291">
        <f>F65*G65</f>
        <v>11363.727272727272</v>
      </c>
      <c r="I65" s="412"/>
      <c r="J65" s="292">
        <v>4</v>
      </c>
      <c r="K65" s="293">
        <f t="shared" ref="K65:K71" si="17">G65/P65*60</f>
        <v>3399.9999999999973</v>
      </c>
      <c r="L65" s="294">
        <f t="shared" ref="L65:L71" si="18">K65/J65</f>
        <v>849.99999999999932</v>
      </c>
      <c r="M65" s="295">
        <v>0.18055555555555555</v>
      </c>
      <c r="N65" s="295">
        <v>0.18680555555555556</v>
      </c>
      <c r="O65" s="293">
        <v>20</v>
      </c>
      <c r="P65" s="415">
        <f>(N65-M65)*24*60</f>
        <v>9.0000000000000071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2757</v>
      </c>
      <c r="H66" s="291">
        <f t="shared" ref="H66:H74" si="19">F66*G66</f>
        <v>38680.71</v>
      </c>
      <c r="I66" s="412"/>
      <c r="J66" s="292">
        <v>3</v>
      </c>
      <c r="K66" s="293">
        <f t="shared" si="17"/>
        <v>3243.5294117647022</v>
      </c>
      <c r="L66" s="294">
        <f t="shared" si="18"/>
        <v>1081.176470588234</v>
      </c>
      <c r="M66" s="295">
        <v>0.20069444444444443</v>
      </c>
      <c r="N66" s="295">
        <v>0.23611111111111113</v>
      </c>
      <c r="O66" s="293">
        <v>20</v>
      </c>
      <c r="P66" s="415">
        <f t="shared" ref="P66:P71" si="20">(N66-M66)*24*60</f>
        <v>51.000000000000057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1344</v>
      </c>
      <c r="H67" s="291">
        <f t="shared" si="19"/>
        <v>24433.919999999998</v>
      </c>
      <c r="I67" s="412"/>
      <c r="J67" s="292">
        <v>3</v>
      </c>
      <c r="K67" s="293">
        <f t="shared" si="17"/>
        <v>3225.6000000000008</v>
      </c>
      <c r="L67" s="294">
        <f t="shared" si="18"/>
        <v>1075.2000000000003</v>
      </c>
      <c r="M67" s="295">
        <v>0.25</v>
      </c>
      <c r="N67" s="295">
        <v>0.2673611111111111</v>
      </c>
      <c r="O67" s="293">
        <v>20</v>
      </c>
      <c r="P67" s="415">
        <f t="shared" si="20"/>
        <v>24.999999999999993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1410</v>
      </c>
      <c r="H68" s="291">
        <f t="shared" si="19"/>
        <v>25226.181818181816</v>
      </c>
      <c r="I68" s="412"/>
      <c r="J68" s="292">
        <v>3</v>
      </c>
      <c r="K68" s="293">
        <f t="shared" si="17"/>
        <v>3253.8461538461556</v>
      </c>
      <c r="L68" s="294">
        <f t="shared" si="18"/>
        <v>1084.6153846153852</v>
      </c>
      <c r="M68" s="295">
        <v>0.28125</v>
      </c>
      <c r="N68" s="295">
        <v>0.29930555555555555</v>
      </c>
      <c r="O68" s="293">
        <v>20</v>
      </c>
      <c r="P68" s="415">
        <f t="shared" si="20"/>
        <v>25.999999999999986</v>
      </c>
      <c r="Q68" s="296">
        <v>0.29930555555555555</v>
      </c>
      <c r="R68" s="296">
        <v>0.34097222222222223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2545</v>
      </c>
      <c r="H69" s="291">
        <f t="shared" si="19"/>
        <v>42399.7</v>
      </c>
      <c r="I69" s="412"/>
      <c r="J69" s="292">
        <v>4</v>
      </c>
      <c r="K69" s="293">
        <f t="shared" si="17"/>
        <v>3248.9361702127662</v>
      </c>
      <c r="L69" s="294">
        <f t="shared" si="18"/>
        <v>812.23404255319156</v>
      </c>
      <c r="M69" s="295">
        <v>0.35486111111111113</v>
      </c>
      <c r="N69" s="295">
        <v>0.38750000000000001</v>
      </c>
      <c r="O69" s="293">
        <v>25</v>
      </c>
      <c r="P69" s="415">
        <f t="shared" si="20"/>
        <v>46.999999999999993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2561</v>
      </c>
      <c r="H70" s="291">
        <f t="shared" si="19"/>
        <v>76830</v>
      </c>
      <c r="I70" s="412"/>
      <c r="J70" s="292">
        <v>4</v>
      </c>
      <c r="K70" s="293">
        <f t="shared" si="17"/>
        <v>3269.36170212766</v>
      </c>
      <c r="L70" s="294">
        <f t="shared" si="18"/>
        <v>817.340425531915</v>
      </c>
      <c r="M70" s="295">
        <v>0.40138888888888885</v>
      </c>
      <c r="N70" s="295">
        <v>0.43402777777777773</v>
      </c>
      <c r="O70" s="293">
        <v>20</v>
      </c>
      <c r="P70" s="415">
        <f t="shared" si="20"/>
        <v>46.999999999999993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3947</v>
      </c>
      <c r="H71" s="291">
        <f t="shared" si="19"/>
        <v>56385.714285714275</v>
      </c>
      <c r="I71" s="412"/>
      <c r="J71" s="292">
        <v>3</v>
      </c>
      <c r="K71" s="293">
        <f t="shared" si="17"/>
        <v>3244.1095890410966</v>
      </c>
      <c r="L71" s="294">
        <f t="shared" si="18"/>
        <v>1081.3698630136989</v>
      </c>
      <c r="M71" s="295">
        <v>0.44791666666666669</v>
      </c>
      <c r="N71" s="295">
        <v>0.49861111111111112</v>
      </c>
      <c r="O71" s="293">
        <v>20</v>
      </c>
      <c r="P71" s="415">
        <f t="shared" si="20"/>
        <v>72.999999999999986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3269.3404324274825</v>
      </c>
      <c r="L75" s="303">
        <f>AVERAGE(L65:L74)</f>
        <v>971.70516947177487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1177</v>
      </c>
      <c r="H92" s="291">
        <f t="shared" ref="H92:H99" si="22">F92*G92</f>
        <v>28883.579999999998</v>
      </c>
      <c r="I92" s="412"/>
      <c r="J92" s="292">
        <v>3</v>
      </c>
      <c r="K92" s="293">
        <f>G92/P92*60</f>
        <v>2354.0000000000082</v>
      </c>
      <c r="L92" s="294">
        <f t="shared" ref="L92:L94" si="23">K92/J92</f>
        <v>784.66666666666936</v>
      </c>
      <c r="M92" s="295">
        <v>0.72222222222222221</v>
      </c>
      <c r="N92" s="295">
        <v>0.74305555555555547</v>
      </c>
      <c r="O92" s="289">
        <v>20</v>
      </c>
      <c r="P92" s="415">
        <f>(N92-M92)*24*60</f>
        <v>29.999999999999893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579</v>
      </c>
      <c r="H93" s="291">
        <f t="shared" si="22"/>
        <v>13473.33</v>
      </c>
      <c r="I93" s="412"/>
      <c r="J93" s="292">
        <v>4</v>
      </c>
      <c r="K93" s="293">
        <f t="shared" ref="K93:K94" si="24">G93/P93*60</f>
        <v>2316.0000000000082</v>
      </c>
      <c r="L93" s="294">
        <f t="shared" si="23"/>
        <v>579.00000000000205</v>
      </c>
      <c r="M93" s="295">
        <v>0.75694444444444453</v>
      </c>
      <c r="N93" s="295">
        <v>0.76736111111111116</v>
      </c>
      <c r="O93" s="289">
        <v>20</v>
      </c>
      <c r="P93" s="415">
        <f>(N93-M93)*24*60</f>
        <v>14.999999999999947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1302</v>
      </c>
      <c r="H94" s="291">
        <f t="shared" si="22"/>
        <v>31677.659999999996</v>
      </c>
      <c r="I94" s="412"/>
      <c r="J94" s="292">
        <v>4</v>
      </c>
      <c r="K94" s="293">
        <f t="shared" si="24"/>
        <v>2232.0000000000082</v>
      </c>
      <c r="L94" s="294">
        <f t="shared" si="23"/>
        <v>558.00000000000205</v>
      </c>
      <c r="M94" s="295">
        <v>0.78125</v>
      </c>
      <c r="N94" s="295">
        <v>0.80555555555555547</v>
      </c>
      <c r="O94" s="289">
        <v>20</v>
      </c>
      <c r="P94" s="415">
        <f>(N94-M94)*24*60</f>
        <v>34.999999999999872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2300.6666666666747</v>
      </c>
      <c r="L100" s="303">
        <f>AVERAGE(L92:L99)</f>
        <v>640.55555555555782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756</v>
      </c>
      <c r="H101" s="291">
        <f t="shared" ref="H101:H110" si="25">F101*G101</f>
        <v>18922.68</v>
      </c>
      <c r="I101" s="412"/>
      <c r="J101" s="292">
        <v>4</v>
      </c>
      <c r="K101" s="293">
        <f>G101/P101*60</f>
        <v>9071.9999999997417</v>
      </c>
      <c r="L101" s="294">
        <f t="shared" ref="L101:L107" si="26">K101/J101</f>
        <v>2267.9999999999354</v>
      </c>
      <c r="M101" s="295">
        <v>0.72222222222222221</v>
      </c>
      <c r="N101" s="295">
        <v>0.72569444444444453</v>
      </c>
      <c r="O101" s="289">
        <v>20</v>
      </c>
      <c r="P101" s="293">
        <f t="shared" ref="P101:P103" si="27">(N101-M101)*24*60</f>
        <v>5.0000000000001421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2678</v>
      </c>
      <c r="H102" s="291">
        <f t="shared" si="25"/>
        <v>76510.460000000006</v>
      </c>
      <c r="I102" s="412"/>
      <c r="J102" s="292">
        <v>3</v>
      </c>
      <c r="K102" s="293">
        <f t="shared" ref="K102:K107" si="28">G102/P102*60</f>
        <v>2921.4545454545473</v>
      </c>
      <c r="L102" s="294">
        <f t="shared" si="26"/>
        <v>973.81818181818244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415</v>
      </c>
      <c r="H103" s="291">
        <f t="shared" si="25"/>
        <v>0</v>
      </c>
      <c r="I103" s="412"/>
      <c r="J103" s="292">
        <v>5</v>
      </c>
      <c r="K103" s="293">
        <f t="shared" si="28"/>
        <v>553.33333333333326</v>
      </c>
      <c r="L103" s="294">
        <f t="shared" si="26"/>
        <v>110.66666666666666</v>
      </c>
      <c r="M103" s="295">
        <v>0.79861111111111116</v>
      </c>
      <c r="N103" s="295">
        <v>0.82986111111111116</v>
      </c>
      <c r="O103" s="289">
        <v>20</v>
      </c>
      <c r="P103" s="293">
        <f t="shared" si="27"/>
        <v>45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553</v>
      </c>
      <c r="H104" s="291">
        <f t="shared" si="25"/>
        <v>0</v>
      </c>
      <c r="I104" s="412"/>
      <c r="J104" s="292">
        <v>5</v>
      </c>
      <c r="K104" s="293">
        <f t="shared" si="28"/>
        <v>737.33333333333337</v>
      </c>
      <c r="L104" s="294">
        <f t="shared" si="26"/>
        <v>147.46666666666667</v>
      </c>
      <c r="M104" s="295">
        <v>0.84375</v>
      </c>
      <c r="N104" s="295">
        <v>0.875</v>
      </c>
      <c r="O104" s="289">
        <v>20</v>
      </c>
      <c r="P104" s="293">
        <f>(N104-M104)*24*60</f>
        <v>45</v>
      </c>
      <c r="Q104" s="296">
        <v>0.875</v>
      </c>
      <c r="R104" s="296">
        <v>0.91666666666666663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1358</v>
      </c>
      <c r="H105" s="291">
        <f t="shared" si="25"/>
        <v>33705.56</v>
      </c>
      <c r="I105" s="412"/>
      <c r="J105" s="292">
        <v>4</v>
      </c>
      <c r="K105" s="293">
        <f t="shared" si="28"/>
        <v>2715.9999999999955</v>
      </c>
      <c r="L105" s="294">
        <f t="shared" si="26"/>
        <v>678.99999999999886</v>
      </c>
      <c r="M105" s="295">
        <v>0.93055555555555547</v>
      </c>
      <c r="N105" s="295">
        <v>0.95138888888888884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1414</v>
      </c>
      <c r="H106" s="291">
        <f t="shared" si="25"/>
        <v>42420</v>
      </c>
      <c r="I106" s="412"/>
      <c r="J106" s="292">
        <v>3</v>
      </c>
      <c r="K106" s="293">
        <f t="shared" si="28"/>
        <v>2827.999999999995</v>
      </c>
      <c r="L106" s="294">
        <f t="shared" si="26"/>
        <v>942.66666666666504</v>
      </c>
      <c r="M106" s="295">
        <v>0.96527777777777779</v>
      </c>
      <c r="N106" s="295">
        <v>0.98611111111111116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7374</v>
      </c>
      <c r="H107" s="291">
        <f t="shared" si="25"/>
        <v>105342.85714285712</v>
      </c>
      <c r="I107" s="412"/>
      <c r="J107" s="292">
        <v>3</v>
      </c>
      <c r="K107" s="293">
        <f t="shared" si="28"/>
        <v>2949.5999999999976</v>
      </c>
      <c r="L107" s="294">
        <f t="shared" si="26"/>
        <v>983.19999999999925</v>
      </c>
      <c r="M107" s="295">
        <v>1</v>
      </c>
      <c r="N107" s="295">
        <v>1.1041666666666667</v>
      </c>
      <c r="O107" s="289">
        <v>20</v>
      </c>
      <c r="P107" s="293">
        <f>(N107-M107)*24*60</f>
        <v>150.00000000000011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3111.1030303029925</v>
      </c>
      <c r="L111" s="303">
        <f>AVERAGE(L101:L110)</f>
        <v>872.1168831168734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1042</v>
      </c>
      <c r="H112" s="329">
        <f t="shared" si="13"/>
        <v>17401.399999999998</v>
      </c>
      <c r="I112" s="412"/>
      <c r="J112" s="292">
        <v>3</v>
      </c>
      <c r="K112" s="293">
        <f t="shared" ref="K112:K118" si="29">G112/P112*60</f>
        <v>3125.9999999999859</v>
      </c>
      <c r="L112" s="294">
        <f t="shared" ref="L112:L118" si="30">K112/J112</f>
        <v>1041.9999999999952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3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1019</v>
      </c>
      <c r="H113" s="329">
        <f t="shared" si="13"/>
        <v>18525.419999999998</v>
      </c>
      <c r="I113" s="412"/>
      <c r="J113" s="292">
        <v>4</v>
      </c>
      <c r="K113" s="293">
        <f t="shared" si="29"/>
        <v>3057.0000000000109</v>
      </c>
      <c r="L113" s="294">
        <f t="shared" si="30"/>
        <v>764.25000000000273</v>
      </c>
      <c r="M113" s="295">
        <v>0.75</v>
      </c>
      <c r="N113" s="295">
        <v>0.76388888888888884</v>
      </c>
      <c r="O113" s="289">
        <v>20</v>
      </c>
      <c r="P113" s="415">
        <f t="shared" si="3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1068</v>
      </c>
      <c r="H114" s="329">
        <f t="shared" si="13"/>
        <v>19416.239999999998</v>
      </c>
      <c r="I114" s="412"/>
      <c r="J114" s="292">
        <v>3</v>
      </c>
      <c r="K114" s="293">
        <f t="shared" si="29"/>
        <v>3204.0000000000114</v>
      </c>
      <c r="L114" s="294">
        <f t="shared" si="30"/>
        <v>1068.0000000000039</v>
      </c>
      <c r="M114" s="295">
        <v>0.77777777777777779</v>
      </c>
      <c r="N114" s="295">
        <v>0.79166666666666663</v>
      </c>
      <c r="O114" s="289">
        <v>20</v>
      </c>
      <c r="P114" s="415">
        <f t="shared" si="3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4795</v>
      </c>
      <c r="H115" s="329">
        <f t="shared" si="13"/>
        <v>79884.7</v>
      </c>
      <c r="I115" s="412"/>
      <c r="J115" s="292">
        <v>4</v>
      </c>
      <c r="K115" s="293">
        <f t="shared" si="29"/>
        <v>3028.4210526315742</v>
      </c>
      <c r="L115" s="294">
        <f t="shared" si="30"/>
        <v>757.10526315789355</v>
      </c>
      <c r="M115" s="295">
        <v>0.80555555555555547</v>
      </c>
      <c r="N115" s="295">
        <v>0.87152777777777779</v>
      </c>
      <c r="O115" s="289">
        <v>20</v>
      </c>
      <c r="P115" s="415">
        <f t="shared" si="31"/>
        <v>95.000000000000142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961</v>
      </c>
      <c r="H116" s="329">
        <f t="shared" si="13"/>
        <v>21412.827272727271</v>
      </c>
      <c r="I116" s="412"/>
      <c r="J116" s="292">
        <v>4</v>
      </c>
      <c r="K116" s="293">
        <f t="shared" si="29"/>
        <v>2883.00000000001</v>
      </c>
      <c r="L116" s="294">
        <f t="shared" si="30"/>
        <v>720.7500000000025</v>
      </c>
      <c r="M116" s="295">
        <v>0.88541666666666663</v>
      </c>
      <c r="N116" s="331">
        <v>0.89930555555555547</v>
      </c>
      <c r="O116" s="289">
        <v>20</v>
      </c>
      <c r="P116" s="415">
        <f t="shared" si="31"/>
        <v>19.999999999999929</v>
      </c>
      <c r="Q116" s="296">
        <v>0.89930555555555547</v>
      </c>
      <c r="R116" s="296">
        <v>0.94097222222222221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3276</v>
      </c>
      <c r="H117" s="329">
        <f t="shared" ref="H117:H123" si="32">F117*G117</f>
        <v>58610.618181818179</v>
      </c>
      <c r="I117" s="412"/>
      <c r="J117" s="292">
        <v>3</v>
      </c>
      <c r="K117" s="293">
        <f t="shared" si="29"/>
        <v>3024.0000000000032</v>
      </c>
      <c r="L117" s="294">
        <f t="shared" si="30"/>
        <v>1008.000000000001</v>
      </c>
      <c r="M117" s="295">
        <v>0.95486111111111116</v>
      </c>
      <c r="N117" s="295">
        <v>1</v>
      </c>
      <c r="O117" s="293">
        <v>20</v>
      </c>
      <c r="P117" s="415">
        <f t="shared" si="31"/>
        <v>64.999999999999929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5569</v>
      </c>
      <c r="H118" s="329">
        <f t="shared" si="32"/>
        <v>78133.069999999992</v>
      </c>
      <c r="I118" s="412"/>
      <c r="J118" s="292">
        <v>3</v>
      </c>
      <c r="K118" s="293">
        <f t="shared" si="29"/>
        <v>3037.6363636363567</v>
      </c>
      <c r="L118" s="294">
        <f t="shared" si="30"/>
        <v>1012.5454545454522</v>
      </c>
      <c r="M118" s="295">
        <v>1.0138888888888888</v>
      </c>
      <c r="N118" s="295">
        <v>1.0902777777777779</v>
      </c>
      <c r="O118" s="293">
        <v>20</v>
      </c>
      <c r="P118" s="415">
        <f t="shared" si="31"/>
        <v>110.00000000000026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3051.4367737525645</v>
      </c>
      <c r="L124" s="303">
        <f>AVERAGE(L112:L123)</f>
        <v>910.37867395762157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A92:A100"/>
    <mergeCell ref="D100:E100"/>
    <mergeCell ref="A101:A111"/>
    <mergeCell ref="D111:E111"/>
    <mergeCell ref="A112:A124"/>
    <mergeCell ref="D124:E124"/>
    <mergeCell ref="A76:A81"/>
    <mergeCell ref="D76:E76"/>
    <mergeCell ref="D77:E77"/>
    <mergeCell ref="D81:E81"/>
    <mergeCell ref="A82:A91"/>
    <mergeCell ref="D91:E91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80" activePane="bottomLeft" state="frozen"/>
      <selection pane="bottomLeft" activeCell="P106" sqref="P106"/>
      <selection activeCell="L9" sqref="L9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162631.32</v>
      </c>
      <c r="F1" s="421" t="s">
        <v>4</v>
      </c>
      <c r="G1" s="30">
        <f>SUM(H5:H173)</f>
        <v>6595070.5677475482</v>
      </c>
      <c r="H1" s="417" t="s">
        <v>166</v>
      </c>
      <c r="I1" s="31">
        <f>M17+M30+M43+M56+M69+M82+M95+M108+M121+M134+M147+M160+M173</f>
        <v>191.68968253968256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395</v>
      </c>
      <c r="B2" s="446"/>
      <c r="C2" s="420"/>
      <c r="D2" s="420" t="s">
        <v>84</v>
      </c>
      <c r="E2" s="34">
        <f>AVERAGE(O17,O30,O43,O56,O69,O82,O95,O108,O121,O134,O147,O160,O173)</f>
        <v>131.04325235631256</v>
      </c>
      <c r="F2" s="35" t="s">
        <v>85</v>
      </c>
      <c r="G2" s="36">
        <f>G1/E1</f>
        <v>40.552278415667708</v>
      </c>
      <c r="H2" s="417" t="s">
        <v>176</v>
      </c>
      <c r="I2" s="417">
        <f>COUNT(I5:I173)</f>
        <v>9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5</v>
      </c>
      <c r="AE2" s="38">
        <f>AE17+AE30+AE43+AE56+AE69+AE82+AE95+AE108+AE121+AE134+AE147+AE160+AE173</f>
        <v>4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5724</v>
      </c>
      <c r="H5" s="45">
        <f t="shared" ref="H5:H16" si="0">F5*G5</f>
        <v>216538.91999999998</v>
      </c>
      <c r="I5" s="418"/>
      <c r="J5" s="46">
        <v>20</v>
      </c>
      <c r="K5" s="44">
        <v>2400</v>
      </c>
      <c r="L5" s="47">
        <v>120</v>
      </c>
      <c r="M5" s="419">
        <v>21</v>
      </c>
      <c r="N5" s="44">
        <f t="shared" ref="N5:N10" si="1">G5/W5*60</f>
        <v>2336.3265306122457</v>
      </c>
      <c r="O5" s="47">
        <f t="shared" ref="O5:O10" si="2">N5/M5</f>
        <v>111.25364431486885</v>
      </c>
      <c r="P5" s="48">
        <f t="shared" ref="P5:P10" si="3">M5-J5</f>
        <v>1</v>
      </c>
      <c r="Q5" s="49">
        <f t="shared" ref="Q5:Q10" si="4">O5-L5</f>
        <v>-8.7463556851311495</v>
      </c>
      <c r="R5" s="425">
        <f t="shared" ref="R5:R10" si="5">O5/L5</f>
        <v>0.92711370262390713</v>
      </c>
      <c r="S5" s="459">
        <f>R17</f>
        <v>0.89507187457767567</v>
      </c>
      <c r="T5" s="89">
        <v>0.25</v>
      </c>
      <c r="U5" s="89">
        <v>0.3520833333333333</v>
      </c>
      <c r="V5" s="421">
        <v>5</v>
      </c>
      <c r="W5" s="418">
        <f>(U5-T5)*24*60</f>
        <v>146.99999999999994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-63.673469387754267</v>
      </c>
      <c r="AG5" s="425">
        <f t="shared" ref="AG5:AG70" si="7">N5/K5</f>
        <v>0.97346938775510239</v>
      </c>
      <c r="AH5" s="459">
        <f>AG17</f>
        <v>0.91863341619453598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2823</v>
      </c>
      <c r="H6" s="45">
        <f t="shared" si="0"/>
        <v>116900.43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2228.6842105263163</v>
      </c>
      <c r="O6" s="47">
        <f t="shared" si="2"/>
        <v>117.29916897506928</v>
      </c>
      <c r="P6" s="48">
        <f t="shared" si="3"/>
        <v>0</v>
      </c>
      <c r="Q6" s="49">
        <f t="shared" si="4"/>
        <v>-18.016620498614941</v>
      </c>
      <c r="R6" s="425">
        <f t="shared" si="5"/>
        <v>0.86685500214948119</v>
      </c>
      <c r="S6" s="459"/>
      <c r="T6" s="89">
        <v>0.36805555555555552</v>
      </c>
      <c r="U6" s="89">
        <v>0.42083333333333328</v>
      </c>
      <c r="V6" s="421">
        <v>23</v>
      </c>
      <c r="W6" s="418">
        <f t="shared" ref="W6:W17" si="8">(U6-T6)*24*60</f>
        <v>75.999999999999972</v>
      </c>
      <c r="X6" s="53">
        <v>0.35694444444444445</v>
      </c>
      <c r="Y6" s="53">
        <v>0.3666666666666667</v>
      </c>
      <c r="Z6" s="54"/>
      <c r="AA6" s="54"/>
      <c r="AB6" s="447"/>
      <c r="AC6" s="447"/>
      <c r="AD6" s="435"/>
      <c r="AE6" s="435"/>
      <c r="AF6" s="48">
        <f t="shared" si="6"/>
        <v>-342.31578947368371</v>
      </c>
      <c r="AG6" s="425">
        <f t="shared" si="7"/>
        <v>0.8668550021494813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2434</v>
      </c>
      <c r="H7" s="45">
        <f t="shared" si="0"/>
        <v>87356.26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2355.483870967741</v>
      </c>
      <c r="O7" s="47">
        <f t="shared" si="2"/>
        <v>130.8602150537634</v>
      </c>
      <c r="P7" s="48">
        <f t="shared" si="3"/>
        <v>0</v>
      </c>
      <c r="Q7" s="49">
        <f t="shared" si="4"/>
        <v>-11.973118279569945</v>
      </c>
      <c r="R7" s="425">
        <f t="shared" si="5"/>
        <v>0.91617420107652314</v>
      </c>
      <c r="S7" s="459"/>
      <c r="T7" s="89">
        <v>0.42569444444444438</v>
      </c>
      <c r="U7" s="89">
        <v>0.46874999999999994</v>
      </c>
      <c r="V7" s="421">
        <v>7</v>
      </c>
      <c r="W7" s="418">
        <f t="shared" si="8"/>
        <v>62.000000000000021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-215.51612903225896</v>
      </c>
      <c r="AG7" s="425">
        <f t="shared" si="7"/>
        <v>0.91617420107652314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1827</v>
      </c>
      <c r="H8" s="45">
        <f t="shared" si="0"/>
        <v>52727.22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2383.0434782608695</v>
      </c>
      <c r="O8" s="47">
        <f t="shared" si="2"/>
        <v>140.17902813299233</v>
      </c>
      <c r="P8" s="48">
        <f t="shared" si="3"/>
        <v>0</v>
      </c>
      <c r="Q8" s="49">
        <f t="shared" si="4"/>
        <v>-11.056265984654743</v>
      </c>
      <c r="R8" s="425">
        <f t="shared" si="5"/>
        <v>0.92689361270356652</v>
      </c>
      <c r="S8" s="459"/>
      <c r="T8" s="89">
        <v>0.50902777777777775</v>
      </c>
      <c r="U8" s="89">
        <v>0.54097222222222219</v>
      </c>
      <c r="V8" s="421">
        <v>5</v>
      </c>
      <c r="W8" s="418">
        <f t="shared" si="8"/>
        <v>46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-187.95652173913049</v>
      </c>
      <c r="AG8" s="425">
        <f t="shared" si="7"/>
        <v>0.92689361270356652</v>
      </c>
      <c r="AH8" s="459"/>
    </row>
    <row r="9" spans="1:34" ht="19.149999999999999" customHeight="1">
      <c r="A9" s="457"/>
      <c r="B9" s="40" t="s">
        <v>193</v>
      </c>
      <c r="C9" s="55"/>
      <c r="D9" s="42" t="s">
        <v>199</v>
      </c>
      <c r="E9" s="56"/>
      <c r="F9" s="343">
        <v>31.11</v>
      </c>
      <c r="G9" s="57">
        <v>2335</v>
      </c>
      <c r="H9" s="45">
        <f t="shared" si="0"/>
        <v>72641.850000000006</v>
      </c>
      <c r="I9" s="435"/>
      <c r="J9" s="46">
        <v>18</v>
      </c>
      <c r="K9" s="44">
        <v>2769</v>
      </c>
      <c r="L9" s="47">
        <v>153.83333333333334</v>
      </c>
      <c r="M9" s="419">
        <v>19</v>
      </c>
      <c r="N9" s="44">
        <f t="shared" si="1"/>
        <v>2501.7857142857165</v>
      </c>
      <c r="O9" s="47">
        <f t="shared" si="2"/>
        <v>131.67293233082719</v>
      </c>
      <c r="P9" s="48">
        <f t="shared" si="3"/>
        <v>1</v>
      </c>
      <c r="Q9" s="49">
        <f t="shared" si="4"/>
        <v>-22.160401002506148</v>
      </c>
      <c r="R9" s="425">
        <f t="shared" si="5"/>
        <v>0.85594538893278782</v>
      </c>
      <c r="S9" s="459"/>
      <c r="T9" s="89">
        <v>0.54583333333333328</v>
      </c>
      <c r="U9" s="89">
        <v>0.58472222222222214</v>
      </c>
      <c r="V9" s="421">
        <v>7</v>
      </c>
      <c r="W9" s="418">
        <f t="shared" si="8"/>
        <v>55.999999999999957</v>
      </c>
      <c r="X9" s="53"/>
      <c r="Y9" s="53"/>
      <c r="Z9" s="54"/>
      <c r="AA9" s="54"/>
      <c r="AB9" s="447"/>
      <c r="AC9" s="447"/>
      <c r="AD9" s="435">
        <v>1</v>
      </c>
      <c r="AE9" s="435"/>
      <c r="AF9" s="48">
        <f t="shared" si="6"/>
        <v>-267.21428571428351</v>
      </c>
      <c r="AG9" s="425">
        <f t="shared" si="7"/>
        <v>0.90349791054016482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210</v>
      </c>
      <c r="E10" s="43"/>
      <c r="F10" s="343">
        <v>38.479999999999997</v>
      </c>
      <c r="G10" s="44">
        <v>3301</v>
      </c>
      <c r="H10" s="45">
        <f t="shared" si="0"/>
        <v>127022.48</v>
      </c>
      <c r="I10" s="418"/>
      <c r="J10" s="46">
        <v>19</v>
      </c>
      <c r="K10" s="44">
        <v>2769</v>
      </c>
      <c r="L10" s="47">
        <v>145.73684210526315</v>
      </c>
      <c r="M10" s="419">
        <v>20</v>
      </c>
      <c r="N10" s="44">
        <f t="shared" si="1"/>
        <v>2572.2077922077906</v>
      </c>
      <c r="O10" s="47">
        <f t="shared" si="2"/>
        <v>128.61038961038952</v>
      </c>
      <c r="P10" s="48">
        <f t="shared" si="3"/>
        <v>1</v>
      </c>
      <c r="Q10" s="49">
        <f t="shared" si="4"/>
        <v>-17.126452494873632</v>
      </c>
      <c r="R10" s="425">
        <f t="shared" si="5"/>
        <v>0.88248371346962839</v>
      </c>
      <c r="S10" s="460"/>
      <c r="T10" s="89">
        <v>0.59999999999999987</v>
      </c>
      <c r="U10" s="89">
        <v>0.65347222222222212</v>
      </c>
      <c r="V10" s="421">
        <v>22</v>
      </c>
      <c r="W10" s="418">
        <f t="shared" si="8"/>
        <v>77.000000000000043</v>
      </c>
      <c r="X10" s="53">
        <v>0.58888888888888891</v>
      </c>
      <c r="Y10" s="53">
        <v>0.59861111111111109</v>
      </c>
      <c r="Z10" s="54"/>
      <c r="AA10" s="54"/>
      <c r="AB10" s="447"/>
      <c r="AC10" s="447"/>
      <c r="AD10" s="435"/>
      <c r="AE10" s="435"/>
      <c r="AF10" s="48">
        <f t="shared" si="6"/>
        <v>-196.79220779220941</v>
      </c>
      <c r="AG10" s="425">
        <f t="shared" si="7"/>
        <v>0.92893022470487197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M17:O17" si="9">AVERAGE(M5:M16)</f>
        <v>19</v>
      </c>
      <c r="N17" s="70">
        <f t="shared" si="9"/>
        <v>2396.255266143447</v>
      </c>
      <c r="O17" s="73">
        <f t="shared" si="9"/>
        <v>126.64589640298509</v>
      </c>
      <c r="P17" s="65">
        <f t="shared" ref="P17:P23" si="10">M17-J17</f>
        <v>0.5</v>
      </c>
      <c r="Q17" s="74">
        <f t="shared" ref="Q17:Q23" si="11">O17-L17</f>
        <v>-14.84653565755842</v>
      </c>
      <c r="R17" s="75">
        <f>O17/L17</f>
        <v>0.89507187457767567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-212.24473385655301</v>
      </c>
      <c r="AG17" s="426">
        <f t="shared" si="7"/>
        <v>0.91863341619453598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796</v>
      </c>
      <c r="H18" s="84">
        <f t="shared" ref="H18:H29" si="12">F18*G18</f>
        <v>21890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1540.645161290322</v>
      </c>
      <c r="O18" s="86">
        <f t="shared" ref="O18:O23" si="14">N18/M18</f>
        <v>128.38709677419351</v>
      </c>
      <c r="P18" s="54">
        <f t="shared" si="10"/>
        <v>0</v>
      </c>
      <c r="Q18" s="88">
        <f t="shared" si="11"/>
        <v>-38.279569892473148</v>
      </c>
      <c r="R18" s="428">
        <f t="shared" ref="R18:R23" si="15">O18/L18</f>
        <v>0.77032258064516113</v>
      </c>
      <c r="S18" s="468">
        <f>R30</f>
        <v>0.86028413772865497</v>
      </c>
      <c r="T18" s="89">
        <v>0.125</v>
      </c>
      <c r="U18" s="89">
        <v>0.14652777777777778</v>
      </c>
      <c r="V18" s="435">
        <v>5</v>
      </c>
      <c r="W18" s="90">
        <f>(U18-T18)*24*60</f>
        <v>31.000000000000011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-459.35483870967801</v>
      </c>
      <c r="AG18" s="92">
        <f t="shared" si="7"/>
        <v>0.77032258064516101</v>
      </c>
      <c r="AH18" s="469">
        <f>AG30</f>
        <v>0.88718523378081571</v>
      </c>
    </row>
    <row r="19" spans="1:34" ht="19.149999999999999" customHeight="1">
      <c r="A19" s="467"/>
      <c r="B19" s="432" t="s">
        <v>207</v>
      </c>
      <c r="C19" s="431"/>
      <c r="D19" s="82" t="s">
        <v>246</v>
      </c>
      <c r="E19" s="83"/>
      <c r="F19" s="343">
        <v>50.67</v>
      </c>
      <c r="G19" s="57">
        <v>2735</v>
      </c>
      <c r="H19" s="84">
        <f t="shared" si="12"/>
        <v>138582.45000000001</v>
      </c>
      <c r="I19" s="435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1390.6779661016951</v>
      </c>
      <c r="O19" s="95">
        <f t="shared" si="14"/>
        <v>73.193577163247113</v>
      </c>
      <c r="P19" s="54">
        <f t="shared" si="10"/>
        <v>0</v>
      </c>
      <c r="Q19" s="88">
        <f t="shared" si="11"/>
        <v>-5.753791257805517</v>
      </c>
      <c r="R19" s="428">
        <f t="shared" si="15"/>
        <v>0.92711864406779676</v>
      </c>
      <c r="S19" s="468"/>
      <c r="T19" s="89">
        <v>0.15138888888888891</v>
      </c>
      <c r="U19" s="89">
        <v>0.23333333333333334</v>
      </c>
      <c r="V19" s="435">
        <v>7</v>
      </c>
      <c r="W19" s="90">
        <f>(U19-T19)*24*60</f>
        <v>117.99999999999999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-109.32203389830488</v>
      </c>
      <c r="AG19" s="425">
        <f t="shared" si="7"/>
        <v>0.92711864406779676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1969</v>
      </c>
      <c r="H20" s="84">
        <f t="shared" si="12"/>
        <v>84942.66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1389.8823529411761</v>
      </c>
      <c r="O20" s="95">
        <f t="shared" si="14"/>
        <v>81.757785467128002</v>
      </c>
      <c r="P20" s="54">
        <f t="shared" si="10"/>
        <v>0</v>
      </c>
      <c r="Q20" s="88">
        <f t="shared" si="11"/>
        <v>-6.4775086505190558</v>
      </c>
      <c r="R20" s="428">
        <f t="shared" si="15"/>
        <v>0.92658823529411738</v>
      </c>
      <c r="S20" s="468"/>
      <c r="T20" s="89">
        <v>0.24861111111111112</v>
      </c>
      <c r="U20" s="89">
        <v>0.30763888888888891</v>
      </c>
      <c r="V20" s="435">
        <v>22</v>
      </c>
      <c r="W20" s="90">
        <f t="shared" ref="W20:W29" si="16">(U20-T20)*24*60</f>
        <v>85.000000000000014</v>
      </c>
      <c r="X20" s="96">
        <v>0.23750000000000002</v>
      </c>
      <c r="Y20" s="96">
        <v>0.24722222222222223</v>
      </c>
      <c r="Z20" s="54"/>
      <c r="AA20" s="54"/>
      <c r="AB20" s="447"/>
      <c r="AC20" s="447"/>
      <c r="AD20" s="435"/>
      <c r="AE20" s="435"/>
      <c r="AF20" s="91">
        <f t="shared" si="6"/>
        <v>-110.11764705882388</v>
      </c>
      <c r="AG20" s="92">
        <f t="shared" si="7"/>
        <v>0.92658823529411738</v>
      </c>
      <c r="AH20" s="470"/>
    </row>
    <row r="21" spans="1:34" ht="19.149999999999999" customHeight="1">
      <c r="A21" s="467"/>
      <c r="B21" s="432" t="s">
        <v>193</v>
      </c>
      <c r="C21" s="97"/>
      <c r="D21" s="98" t="s">
        <v>389</v>
      </c>
      <c r="E21" s="43"/>
      <c r="F21" s="343">
        <v>48.4</v>
      </c>
      <c r="G21" s="44">
        <v>2869</v>
      </c>
      <c r="H21" s="84">
        <f t="shared" si="12"/>
        <v>138859.6</v>
      </c>
      <c r="I21" s="421"/>
      <c r="J21" s="93">
        <v>17</v>
      </c>
      <c r="K21" s="44">
        <v>2571</v>
      </c>
      <c r="L21" s="47">
        <v>151.23529411764707</v>
      </c>
      <c r="M21" s="93">
        <v>18</v>
      </c>
      <c r="N21" s="94">
        <f t="shared" si="13"/>
        <v>2326.2162162162172</v>
      </c>
      <c r="O21" s="95">
        <f t="shared" si="14"/>
        <v>129.23423423423429</v>
      </c>
      <c r="P21" s="54">
        <f t="shared" si="10"/>
        <v>1</v>
      </c>
      <c r="Q21" s="88">
        <f t="shared" si="11"/>
        <v>-22.001059883412779</v>
      </c>
      <c r="R21" s="428">
        <f t="shared" si="15"/>
        <v>0.85452430259898204</v>
      </c>
      <c r="S21" s="468"/>
      <c r="T21" s="89">
        <v>0.3125</v>
      </c>
      <c r="U21" s="89">
        <v>0.36388888888888887</v>
      </c>
      <c r="V21" s="435">
        <v>7</v>
      </c>
      <c r="W21" s="90">
        <f t="shared" si="16"/>
        <v>73.999999999999972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-244.78378378378284</v>
      </c>
      <c r="AG21" s="425">
        <f t="shared" si="7"/>
        <v>0.90479043804598103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205</v>
      </c>
      <c r="E22" s="43"/>
      <c r="F22" s="343">
        <v>36.729999999999997</v>
      </c>
      <c r="G22" s="44">
        <v>2051</v>
      </c>
      <c r="H22" s="84">
        <f t="shared" si="12"/>
        <v>75333.23</v>
      </c>
      <c r="I22" s="421"/>
      <c r="J22" s="85">
        <v>18</v>
      </c>
      <c r="K22" s="57">
        <v>2400</v>
      </c>
      <c r="L22" s="86">
        <v>133.33333333333334</v>
      </c>
      <c r="M22" s="93">
        <v>19</v>
      </c>
      <c r="N22" s="94">
        <f t="shared" si="13"/>
        <v>2197.4999999999982</v>
      </c>
      <c r="O22" s="95">
        <f t="shared" si="14"/>
        <v>115.65789473684201</v>
      </c>
      <c r="P22" s="54">
        <f t="shared" si="10"/>
        <v>1</v>
      </c>
      <c r="Q22" s="88">
        <f t="shared" si="11"/>
        <v>-17.675438596491333</v>
      </c>
      <c r="R22" s="428">
        <f t="shared" si="15"/>
        <v>0.86743421052631497</v>
      </c>
      <c r="S22" s="468"/>
      <c r="T22" s="89">
        <v>0.40347222222222218</v>
      </c>
      <c r="U22" s="89">
        <v>0.44236111111111109</v>
      </c>
      <c r="V22" s="435">
        <v>4</v>
      </c>
      <c r="W22" s="90">
        <f t="shared" si="16"/>
        <v>56.000000000000043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-202.50000000000182</v>
      </c>
      <c r="AG22" s="92">
        <f t="shared" si="7"/>
        <v>0.91562499999999925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200</v>
      </c>
      <c r="E23" s="43"/>
      <c r="F23" s="343">
        <v>37.799999999999997</v>
      </c>
      <c r="G23" s="44">
        <v>4506</v>
      </c>
      <c r="H23" s="84">
        <f t="shared" si="12"/>
        <v>170326.8</v>
      </c>
      <c r="I23" s="421"/>
      <c r="J23" s="93">
        <v>20</v>
      </c>
      <c r="K23" s="44">
        <v>2769</v>
      </c>
      <c r="L23" s="47">
        <v>138.44999999999999</v>
      </c>
      <c r="M23" s="93">
        <v>20</v>
      </c>
      <c r="N23" s="94">
        <f t="shared" si="13"/>
        <v>2457.8181818181833</v>
      </c>
      <c r="O23" s="95">
        <f t="shared" si="14"/>
        <v>122.89090909090916</v>
      </c>
      <c r="P23" s="54">
        <f t="shared" si="10"/>
        <v>0</v>
      </c>
      <c r="Q23" s="88">
        <f t="shared" si="11"/>
        <v>-15.559090909090827</v>
      </c>
      <c r="R23" s="428">
        <f t="shared" si="15"/>
        <v>0.88761942283069106</v>
      </c>
      <c r="S23" s="468"/>
      <c r="T23" s="89">
        <v>0.44722222222222219</v>
      </c>
      <c r="U23" s="89">
        <v>0.52361111111111103</v>
      </c>
      <c r="V23" s="435">
        <v>7</v>
      </c>
      <c r="W23" s="90">
        <f t="shared" si="16"/>
        <v>109.99999999999993</v>
      </c>
      <c r="X23" s="96"/>
      <c r="Y23" s="96"/>
      <c r="Z23" s="54"/>
      <c r="AA23" s="54"/>
      <c r="AB23" s="447"/>
      <c r="AC23" s="447"/>
      <c r="AD23" s="435">
        <v>1</v>
      </c>
      <c r="AE23" s="435"/>
      <c r="AF23" s="48">
        <f t="shared" si="6"/>
        <v>-311.18181818181665</v>
      </c>
      <c r="AG23" s="425">
        <f t="shared" si="7"/>
        <v>0.88761942283069095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17.166666666666668</v>
      </c>
      <c r="K30" s="101">
        <v>2123.3333333333335</v>
      </c>
      <c r="L30" s="104">
        <v>126.14465944272445</v>
      </c>
      <c r="M30" s="101">
        <f t="shared" ref="M30:O30" si="17">AVERAGE(M18:M29)</f>
        <v>17.5</v>
      </c>
      <c r="N30" s="101">
        <f t="shared" si="17"/>
        <v>1883.7899797279322</v>
      </c>
      <c r="O30" s="104">
        <f t="shared" si="17"/>
        <v>108.52024957775903</v>
      </c>
      <c r="P30" s="54">
        <f t="shared" ref="P30:P37" si="18">M30-J30</f>
        <v>0.33333333333333215</v>
      </c>
      <c r="Q30" s="88">
        <f t="shared" ref="Q30:Q37" si="19">O30-L30</f>
        <v>-17.624409864965415</v>
      </c>
      <c r="R30" s="105">
        <f t="shared" ref="R30:R37" si="20">O30/L30</f>
        <v>0.86028413772865497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0</v>
      </c>
      <c r="AF30" s="108">
        <f t="shared" si="6"/>
        <v>-239.54335360540131</v>
      </c>
      <c r="AG30" s="109">
        <f t="shared" ref="AG30" si="21">N30/K30</f>
        <v>0.88718523378081571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1977.75</v>
      </c>
      <c r="H31" s="112">
        <f t="shared" ref="H31:H40" si="22">F31*G31</f>
        <v>52410.375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1502.0886075949368</v>
      </c>
      <c r="O31" s="115">
        <f t="shared" ref="O31:O37" si="24">N31/M31</f>
        <v>125.1740506329114</v>
      </c>
      <c r="P31" s="116">
        <f t="shared" si="18"/>
        <v>0</v>
      </c>
      <c r="Q31" s="117">
        <f t="shared" si="19"/>
        <v>-41.492616033755255</v>
      </c>
      <c r="R31" s="429">
        <f t="shared" si="20"/>
        <v>0.75104430379746845</v>
      </c>
      <c r="S31" s="477">
        <f>R43</f>
        <v>0.84421679214365153</v>
      </c>
      <c r="T31" s="118">
        <v>0.125</v>
      </c>
      <c r="U31" s="118">
        <v>0.17986111111111111</v>
      </c>
      <c r="V31" s="142">
        <v>5</v>
      </c>
      <c r="W31" s="119">
        <f t="shared" ref="W31:W42" si="25">(U31-T31)*24*60</f>
        <v>79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-497.91139240506322</v>
      </c>
      <c r="AG31" s="120">
        <f t="shared" si="7"/>
        <v>0.75104430379746834</v>
      </c>
      <c r="AH31" s="473">
        <f>AG43</f>
        <v>0.84356555258122001</v>
      </c>
    </row>
    <row r="32" spans="1:34" ht="19.149999999999999" customHeight="1">
      <c r="A32" s="476"/>
      <c r="B32" s="121" t="s">
        <v>193</v>
      </c>
      <c r="C32" s="122"/>
      <c r="D32" s="42" t="s">
        <v>195</v>
      </c>
      <c r="E32" s="43"/>
      <c r="F32" s="343">
        <v>46.93</v>
      </c>
      <c r="G32" s="134">
        <v>2276</v>
      </c>
      <c r="H32" s="84">
        <f t="shared" si="22"/>
        <v>106812.68</v>
      </c>
      <c r="I32" s="418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2069.090909090909</v>
      </c>
      <c r="O32" s="47">
        <f t="shared" si="24"/>
        <v>98.528138528138527</v>
      </c>
      <c r="P32" s="116">
        <f t="shared" si="18"/>
        <v>0</v>
      </c>
      <c r="Q32" s="49">
        <f t="shared" si="19"/>
        <v>-15.757575757575765</v>
      </c>
      <c r="R32" s="425">
        <f t="shared" si="20"/>
        <v>0.86212121212121207</v>
      </c>
      <c r="S32" s="468"/>
      <c r="T32" s="89">
        <v>0.18472222222222223</v>
      </c>
      <c r="U32" s="89">
        <v>0.23055555555555557</v>
      </c>
      <c r="V32" s="142">
        <v>7</v>
      </c>
      <c r="W32" s="90">
        <f t="shared" si="25"/>
        <v>66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-330.90909090909099</v>
      </c>
      <c r="AG32" s="425">
        <f t="shared" si="7"/>
        <v>0.86212121212121207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209</v>
      </c>
      <c r="E33" s="83"/>
      <c r="F33" s="343">
        <v>49.91</v>
      </c>
      <c r="G33" s="134">
        <v>2576</v>
      </c>
      <c r="H33" s="84">
        <f t="shared" si="22"/>
        <v>128568.15999999999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1344.0000000000002</v>
      </c>
      <c r="O33" s="47">
        <f t="shared" si="24"/>
        <v>79.058823529411782</v>
      </c>
      <c r="P33" s="116">
        <f t="shared" si="18"/>
        <v>0</v>
      </c>
      <c r="Q33" s="49">
        <f t="shared" si="19"/>
        <v>-12.999999999999986</v>
      </c>
      <c r="R33" s="425">
        <f t="shared" si="20"/>
        <v>0.8587859424920129</v>
      </c>
      <c r="S33" s="468"/>
      <c r="T33" s="89">
        <v>0.24583333333333335</v>
      </c>
      <c r="U33" s="89">
        <v>0.32569444444444445</v>
      </c>
      <c r="V33" s="142">
        <v>22</v>
      </c>
      <c r="W33" s="90">
        <f t="shared" si="25"/>
        <v>114.99999999999999</v>
      </c>
      <c r="X33" s="123">
        <v>0.23472222222222219</v>
      </c>
      <c r="Y33" s="123">
        <v>0.24444444444444446</v>
      </c>
      <c r="Z33" s="124"/>
      <c r="AA33" s="124"/>
      <c r="AB33" s="447"/>
      <c r="AC33" s="447"/>
      <c r="AD33" s="435"/>
      <c r="AE33" s="435"/>
      <c r="AF33" s="48">
        <f t="shared" si="6"/>
        <v>-220.99999999999977</v>
      </c>
      <c r="AG33" s="125">
        <f t="shared" si="7"/>
        <v>0.8587859424920129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208</v>
      </c>
      <c r="E34" s="83"/>
      <c r="F34" s="343">
        <v>44.3</v>
      </c>
      <c r="G34" s="137">
        <v>1850</v>
      </c>
      <c r="H34" s="84">
        <f t="shared" si="22"/>
        <v>81955</v>
      </c>
      <c r="I34" s="43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1337.3493975903609</v>
      </c>
      <c r="O34" s="47">
        <f t="shared" si="24"/>
        <v>74.297188755020045</v>
      </c>
      <c r="P34" s="116">
        <f t="shared" si="18"/>
        <v>0</v>
      </c>
      <c r="Q34" s="49">
        <f t="shared" si="19"/>
        <v>-12.647255689424398</v>
      </c>
      <c r="R34" s="425">
        <f t="shared" si="20"/>
        <v>0.85453635628777047</v>
      </c>
      <c r="S34" s="468"/>
      <c r="T34" s="89">
        <v>0.33055555555555555</v>
      </c>
      <c r="U34" s="89">
        <v>0.38819444444444445</v>
      </c>
      <c r="V34" s="137">
        <v>7</v>
      </c>
      <c r="W34" s="90">
        <f t="shared" si="25"/>
        <v>83.000000000000028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-227.65060240963908</v>
      </c>
      <c r="AG34" s="125">
        <f t="shared" si="7"/>
        <v>0.85453635628777058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2775.2400000000002</v>
      </c>
      <c r="H35" s="84">
        <f t="shared" si="22"/>
        <v>138512.22839999999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1364.8721311475406</v>
      </c>
      <c r="O35" s="47">
        <f t="shared" si="24"/>
        <v>80.286595949855325</v>
      </c>
      <c r="P35" s="116">
        <f t="shared" si="18"/>
        <v>0</v>
      </c>
      <c r="Q35" s="49">
        <f t="shared" si="19"/>
        <v>-11.772227579556443</v>
      </c>
      <c r="R35" s="425">
        <f t="shared" si="20"/>
        <v>0.8721227675064156</v>
      </c>
      <c r="S35" s="468"/>
      <c r="T35" s="89">
        <v>0.40416666666666667</v>
      </c>
      <c r="U35" s="89">
        <v>0.48888888888888893</v>
      </c>
      <c r="V35" s="134">
        <v>23</v>
      </c>
      <c r="W35" s="90">
        <f t="shared" si="25"/>
        <v>122.00000000000004</v>
      </c>
      <c r="X35" s="123">
        <v>0.3923611111111111</v>
      </c>
      <c r="Y35" s="123">
        <v>0.40277777777777773</v>
      </c>
      <c r="Z35" s="124"/>
      <c r="AA35" s="124"/>
      <c r="AB35" s="447"/>
      <c r="AC35" s="447"/>
      <c r="AD35" s="435"/>
      <c r="AE35" s="435">
        <v>1</v>
      </c>
      <c r="AF35" s="116">
        <f t="shared" si="6"/>
        <v>-200.12786885245941</v>
      </c>
      <c r="AG35" s="120">
        <f t="shared" si="7"/>
        <v>0.87212276750641571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1086</v>
      </c>
      <c r="H36" s="84">
        <f t="shared" si="22"/>
        <v>50965.98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2036.2499999999975</v>
      </c>
      <c r="O36" s="47">
        <f t="shared" si="24"/>
        <v>113.12499999999986</v>
      </c>
      <c r="P36" s="116">
        <f t="shared" si="18"/>
        <v>-1</v>
      </c>
      <c r="Q36" s="49">
        <f t="shared" si="19"/>
        <v>-13.190789473684347</v>
      </c>
      <c r="R36" s="425">
        <f t="shared" si="20"/>
        <v>0.89557291666666561</v>
      </c>
      <c r="S36" s="468"/>
      <c r="T36" s="89">
        <v>0.52916666666666667</v>
      </c>
      <c r="U36" s="89">
        <v>0.55138888888888893</v>
      </c>
      <c r="V36" s="134">
        <v>5</v>
      </c>
      <c r="W36" s="90">
        <f t="shared" si="25"/>
        <v>32.000000000000043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-363.7500000000025</v>
      </c>
      <c r="AG36" s="425">
        <f t="shared" si="7"/>
        <v>0.84843749999999896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219</v>
      </c>
      <c r="E37" s="83"/>
      <c r="F37" s="343">
        <v>43.96</v>
      </c>
      <c r="G37" s="134">
        <v>1344</v>
      </c>
      <c r="H37" s="84">
        <f t="shared" si="22"/>
        <v>59082.239999999998</v>
      </c>
      <c r="I37" s="43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2067.6923076923067</v>
      </c>
      <c r="O37" s="47">
        <f t="shared" si="24"/>
        <v>108.82591093117404</v>
      </c>
      <c r="P37" s="116">
        <f t="shared" si="18"/>
        <v>0</v>
      </c>
      <c r="Q37" s="49">
        <f t="shared" si="19"/>
        <v>-17.489878542510169</v>
      </c>
      <c r="R37" s="425">
        <f t="shared" si="20"/>
        <v>0.86153846153846114</v>
      </c>
      <c r="S37" s="468"/>
      <c r="T37" s="89">
        <v>0.55625000000000002</v>
      </c>
      <c r="U37" s="89">
        <v>0.58333333333333337</v>
      </c>
      <c r="V37" s="134">
        <v>7</v>
      </c>
      <c r="W37" s="90">
        <f t="shared" si="25"/>
        <v>39.000000000000021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-332.30769230769329</v>
      </c>
      <c r="AG37" s="125">
        <f t="shared" si="7"/>
        <v>0.86153846153846114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113"/>
      <c r="K38" s="94"/>
      <c r="L38" s="95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17.571428571428573</v>
      </c>
      <c r="K43" s="101">
        <v>1985</v>
      </c>
      <c r="L43" s="104">
        <v>114.94943591471676</v>
      </c>
      <c r="M43" s="101">
        <f t="shared" ref="M43:O43" si="26">AVERAGE(M31:M42)</f>
        <v>17.428571428571427</v>
      </c>
      <c r="N43" s="101">
        <f t="shared" si="26"/>
        <v>1674.4776218737218</v>
      </c>
      <c r="O43" s="104">
        <f t="shared" si="26"/>
        <v>97.042244046644427</v>
      </c>
      <c r="P43" s="54">
        <f>M43-J43</f>
        <v>-0.1428571428571459</v>
      </c>
      <c r="Q43" s="88">
        <f>N43-K43</f>
        <v>-310.52237812627823</v>
      </c>
      <c r="R43" s="105">
        <f t="shared" ref="R43:R51" si="27">O43/L43</f>
        <v>0.84421679214365153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-310.52237812627823</v>
      </c>
      <c r="AG43" s="426">
        <f t="shared" si="7"/>
        <v>0.84356555258122001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1647</v>
      </c>
      <c r="H44" s="45">
        <f>F44*G44</f>
        <v>40730.31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2058.7500000000005</v>
      </c>
      <c r="O44" s="138">
        <f t="shared" ref="O44:O51" si="30">N44/M44</f>
        <v>411.75000000000011</v>
      </c>
      <c r="P44" s="51">
        <f t="shared" ref="P44:P51" si="31">M44-J44</f>
        <v>1</v>
      </c>
      <c r="Q44" s="139">
        <f t="shared" ref="Q44:Q51" si="32">O44-L44</f>
        <v>-88.249999999999886</v>
      </c>
      <c r="R44" s="140">
        <f t="shared" si="27"/>
        <v>0.82350000000000023</v>
      </c>
      <c r="S44" s="459">
        <f>R56</f>
        <v>0.89013187501025082</v>
      </c>
      <c r="T44" s="118">
        <v>0.125</v>
      </c>
      <c r="U44" s="118">
        <v>0.15833333333333333</v>
      </c>
      <c r="V44" s="142">
        <v>5</v>
      </c>
      <c r="W44" s="143">
        <f t="shared" ref="W44:W56" si="33">(U44-T44)*24*60</f>
        <v>47.999999999999986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58.750000000000455</v>
      </c>
      <c r="AG44" s="430">
        <f t="shared" si="7"/>
        <v>1.0293750000000002</v>
      </c>
      <c r="AH44" s="482">
        <f>AG56</f>
        <v>0.96144165686842431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1601</v>
      </c>
      <c r="H45" s="45">
        <f>F45*G45</f>
        <v>39592.730000000003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2088.260869565217</v>
      </c>
      <c r="O45" s="138">
        <f t="shared" si="30"/>
        <v>417.65217391304338</v>
      </c>
      <c r="P45" s="51">
        <f t="shared" si="31"/>
        <v>1</v>
      </c>
      <c r="Q45" s="139">
        <f t="shared" si="32"/>
        <v>-82.347826086956616</v>
      </c>
      <c r="R45" s="140">
        <f t="shared" si="27"/>
        <v>0.83530434782608676</v>
      </c>
      <c r="S45" s="459"/>
      <c r="T45" s="89">
        <v>0.16180555555555554</v>
      </c>
      <c r="U45" s="89">
        <v>0.19374999999999998</v>
      </c>
      <c r="V45" s="142">
        <v>5</v>
      </c>
      <c r="W45" s="143">
        <f t="shared" si="33"/>
        <v>46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88.260869565217035</v>
      </c>
      <c r="AG45" s="430">
        <f t="shared" si="7"/>
        <v>1.0441304347826086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1056</v>
      </c>
      <c r="H46" s="45">
        <f t="shared" ref="H46:H51" si="34">F46*G46</f>
        <v>26674.560000000001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2043.8709677419349</v>
      </c>
      <c r="O46" s="138">
        <f t="shared" si="30"/>
        <v>291.98156682027644</v>
      </c>
      <c r="P46" s="51">
        <f t="shared" si="31"/>
        <v>0</v>
      </c>
      <c r="Q46" s="139">
        <f t="shared" si="32"/>
        <v>-22.304147465437836</v>
      </c>
      <c r="R46" s="140">
        <f t="shared" si="27"/>
        <v>0.92903225806451595</v>
      </c>
      <c r="S46" s="459"/>
      <c r="T46" s="89">
        <v>0.19722222222222219</v>
      </c>
      <c r="U46" s="89">
        <v>0.21874999999999997</v>
      </c>
      <c r="V46" s="142">
        <v>5</v>
      </c>
      <c r="W46" s="143">
        <f t="shared" si="33"/>
        <v>31.000000000000011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-156.12903225806508</v>
      </c>
      <c r="AG46" s="430">
        <f t="shared" si="7"/>
        <v>0.92903225806451584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1985</v>
      </c>
      <c r="H47" s="45">
        <f t="shared" si="34"/>
        <v>62388.55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1434.9397590361448</v>
      </c>
      <c r="O47" s="138">
        <f t="shared" si="30"/>
        <v>204.99139414802067</v>
      </c>
      <c r="P47" s="51">
        <f t="shared" si="31"/>
        <v>0</v>
      </c>
      <c r="Q47" s="139">
        <f t="shared" si="32"/>
        <v>-9.2943201376936031</v>
      </c>
      <c r="R47" s="140">
        <f t="shared" si="27"/>
        <v>0.95662650602409649</v>
      </c>
      <c r="S47" s="459"/>
      <c r="T47" s="89">
        <v>0.23611111111111108</v>
      </c>
      <c r="U47" s="89">
        <v>0.29374999999999996</v>
      </c>
      <c r="V47" s="137">
        <v>25</v>
      </c>
      <c r="W47" s="143">
        <f t="shared" si="33"/>
        <v>82.999999999999986</v>
      </c>
      <c r="X47" s="123">
        <v>0.22361111111111109</v>
      </c>
      <c r="Y47" s="123">
        <v>0.23472222222222219</v>
      </c>
      <c r="Z47" s="124"/>
      <c r="AA47" s="124"/>
      <c r="AB47" s="447"/>
      <c r="AC47" s="447"/>
      <c r="AD47" s="435"/>
      <c r="AE47" s="435"/>
      <c r="AF47" s="144">
        <f t="shared" si="28"/>
        <v>-65.060240963855222</v>
      </c>
      <c r="AG47" s="430">
        <f t="shared" si="7"/>
        <v>0.95662650602409649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1755</v>
      </c>
      <c r="H48" s="45">
        <f t="shared" si="34"/>
        <v>20814.3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1442.4657534246578</v>
      </c>
      <c r="O48" s="138">
        <f t="shared" si="30"/>
        <v>240.41095890410963</v>
      </c>
      <c r="P48" s="51">
        <f t="shared" si="31"/>
        <v>0</v>
      </c>
      <c r="Q48" s="139">
        <f t="shared" si="32"/>
        <v>-32.255707762557051</v>
      </c>
      <c r="R48" s="140">
        <f t="shared" si="27"/>
        <v>0.88170278326690565</v>
      </c>
      <c r="S48" s="459"/>
      <c r="T48" s="89">
        <v>0.30416666666666664</v>
      </c>
      <c r="U48" s="89">
        <v>0.35486111111111107</v>
      </c>
      <c r="V48" s="134">
        <v>15</v>
      </c>
      <c r="W48" s="143">
        <f t="shared" si="33"/>
        <v>72.999999999999986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-193.53424657534219</v>
      </c>
      <c r="AG48" s="430">
        <f t="shared" si="7"/>
        <v>0.88170278326690577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1377</v>
      </c>
      <c r="H49" s="45">
        <f t="shared" si="34"/>
        <v>39203.189999999995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1400.3389830508468</v>
      </c>
      <c r="O49" s="138">
        <f t="shared" si="30"/>
        <v>200.04842615012097</v>
      </c>
      <c r="P49" s="51">
        <f t="shared" si="31"/>
        <v>0</v>
      </c>
      <c r="Q49" s="139">
        <f t="shared" si="32"/>
        <v>-14.237288135593303</v>
      </c>
      <c r="R49" s="140">
        <f t="shared" si="27"/>
        <v>0.93355932203389791</v>
      </c>
      <c r="S49" s="459"/>
      <c r="T49" s="89">
        <v>0.36527777777777776</v>
      </c>
      <c r="U49" s="89">
        <v>0.40625</v>
      </c>
      <c r="V49" s="134">
        <v>15</v>
      </c>
      <c r="W49" s="143">
        <f t="shared" si="33"/>
        <v>59.000000000000028</v>
      </c>
      <c r="X49" s="152"/>
      <c r="Y49" s="152"/>
      <c r="Z49" s="153"/>
      <c r="AA49" s="124"/>
      <c r="AB49" s="447"/>
      <c r="AC49" s="447"/>
      <c r="AD49" s="435">
        <v>1</v>
      </c>
      <c r="AE49" s="435"/>
      <c r="AF49" s="144">
        <f t="shared" si="28"/>
        <v>-99.661016949153236</v>
      </c>
      <c r="AG49" s="430">
        <f t="shared" si="7"/>
        <v>0.9335593220338978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3002.56</v>
      </c>
      <c r="H50" s="45">
        <f t="shared" si="34"/>
        <v>30295.830399999999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1418.5322834645676</v>
      </c>
      <c r="O50" s="138">
        <f t="shared" si="30"/>
        <v>236.42204724409461</v>
      </c>
      <c r="P50" s="51">
        <f t="shared" si="31"/>
        <v>0</v>
      </c>
      <c r="Q50" s="139">
        <f t="shared" si="32"/>
        <v>-13.577952755905386</v>
      </c>
      <c r="R50" s="140">
        <f t="shared" si="27"/>
        <v>0.94568818897637841</v>
      </c>
      <c r="S50" s="459"/>
      <c r="T50" s="89">
        <v>0.42708333333333331</v>
      </c>
      <c r="U50" s="89">
        <v>0.51527777777777772</v>
      </c>
      <c r="V50" s="134">
        <v>30</v>
      </c>
      <c r="W50" s="143">
        <f t="shared" si="33"/>
        <v>126.99999999999994</v>
      </c>
      <c r="X50" s="152">
        <v>0.41111111111111115</v>
      </c>
      <c r="Y50" s="152">
        <v>0.42638888888888887</v>
      </c>
      <c r="Z50" s="153"/>
      <c r="AA50" s="153"/>
      <c r="AB50" s="447"/>
      <c r="AC50" s="447"/>
      <c r="AD50" s="435"/>
      <c r="AE50" s="435"/>
      <c r="AF50" s="144">
        <f t="shared" si="28"/>
        <v>-81.467716535432373</v>
      </c>
      <c r="AG50" s="430">
        <f t="shared" si="7"/>
        <v>0.94568818897637841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3821.4400000000005</v>
      </c>
      <c r="H51" s="45">
        <f t="shared" si="34"/>
        <v>38558.329600000005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1415.3481481481479</v>
      </c>
      <c r="O51" s="138">
        <f t="shared" si="30"/>
        <v>235.8913580246913</v>
      </c>
      <c r="P51" s="51">
        <f t="shared" si="31"/>
        <v>0</v>
      </c>
      <c r="Q51" s="139">
        <f t="shared" si="32"/>
        <v>-14.1086419753087</v>
      </c>
      <c r="R51" s="140">
        <f t="shared" si="27"/>
        <v>0.9435654320987652</v>
      </c>
      <c r="S51" s="459"/>
      <c r="T51" s="151">
        <v>0.53611111111111109</v>
      </c>
      <c r="U51" s="151">
        <v>0.64861111111111114</v>
      </c>
      <c r="V51" s="134">
        <v>30</v>
      </c>
      <c r="W51" s="143">
        <f t="shared" si="33"/>
        <v>162.00000000000006</v>
      </c>
      <c r="X51" s="152">
        <v>0.51944444444444449</v>
      </c>
      <c r="Y51" s="152">
        <v>0.53472222222222221</v>
      </c>
      <c r="Z51" s="153"/>
      <c r="AA51" s="153"/>
      <c r="AB51" s="447"/>
      <c r="AC51" s="447"/>
      <c r="AD51" s="435"/>
      <c r="AE51" s="435"/>
      <c r="AF51" s="144">
        <f t="shared" si="28"/>
        <v>-84.651851851852143</v>
      </c>
      <c r="AG51" s="430">
        <f t="shared" si="7"/>
        <v>0.9435654320987652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M56:O56" si="35">AVERAGE(M44:M55)</f>
        <v>6.125</v>
      </c>
      <c r="N56" s="101">
        <f t="shared" si="35"/>
        <v>1662.8133455539398</v>
      </c>
      <c r="O56" s="104">
        <f t="shared" si="35"/>
        <v>279.89349065054466</v>
      </c>
      <c r="P56" s="158">
        <f>M56-J56</f>
        <v>0.25</v>
      </c>
      <c r="Q56" s="117">
        <f>N56-K56</f>
        <v>-66.686654446060174</v>
      </c>
      <c r="R56" s="159">
        <f t="shared" ref="R56:R61" si="36">O56/L56</f>
        <v>0.89013187501025082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0</v>
      </c>
      <c r="AF56" s="162">
        <f>N56-K56</f>
        <v>-66.686654446060174</v>
      </c>
      <c r="AG56" s="428">
        <f>N56/K56</f>
        <v>0.96144165686842431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1437</v>
      </c>
      <c r="H57" s="84">
        <f t="shared" ref="H57:H66" si="37">F57*G57</f>
        <v>40609.620000000003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1437.0000000000005</v>
      </c>
      <c r="O57" s="86">
        <f t="shared" ref="O57:O61" si="39">N57/M57</f>
        <v>205.28571428571436</v>
      </c>
      <c r="P57" s="165">
        <f t="shared" ref="P57:P61" si="40">M57-J57</f>
        <v>0</v>
      </c>
      <c r="Q57" s="49">
        <f t="shared" ref="Q57:Q61" si="41">O57-L57</f>
        <v>-8.9999999999999147</v>
      </c>
      <c r="R57" s="425">
        <f t="shared" si="36"/>
        <v>0.95800000000000041</v>
      </c>
      <c r="S57" s="459">
        <f>R69</f>
        <v>0.96482261611789766</v>
      </c>
      <c r="T57" s="50">
        <v>0.125</v>
      </c>
      <c r="U57" s="50">
        <v>0.16666666666666666</v>
      </c>
      <c r="V57" s="421">
        <v>5</v>
      </c>
      <c r="W57" s="418">
        <f>(U57-T57)*24*60</f>
        <v>59.999999999999986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-62.999999999999545</v>
      </c>
      <c r="AG57" s="429">
        <f t="shared" si="7"/>
        <v>0.9580000000000003</v>
      </c>
      <c r="AH57" s="473">
        <f>AG69</f>
        <v>0.96483590063133817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3988</v>
      </c>
      <c r="H58" s="45">
        <f t="shared" si="37"/>
        <v>111185.44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1450.181818181818</v>
      </c>
      <c r="O58" s="47">
        <f t="shared" si="39"/>
        <v>207.16883116883113</v>
      </c>
      <c r="P58" s="165">
        <f t="shared" si="40"/>
        <v>0</v>
      </c>
      <c r="Q58" s="49">
        <f t="shared" si="41"/>
        <v>-7.1168831168831446</v>
      </c>
      <c r="R58" s="425">
        <f t="shared" si="36"/>
        <v>0.96678787878787864</v>
      </c>
      <c r="S58" s="459"/>
      <c r="T58" s="50">
        <v>0.18055555555555555</v>
      </c>
      <c r="U58" s="50">
        <v>0.2951388888888889</v>
      </c>
      <c r="V58" s="421">
        <v>20</v>
      </c>
      <c r="W58" s="418">
        <f>(U58-T58)*24*60</f>
        <v>165</v>
      </c>
      <c r="X58" s="53">
        <v>0.17083333333333331</v>
      </c>
      <c r="Y58" s="53">
        <v>0.17916666666666667</v>
      </c>
      <c r="Z58" s="54"/>
      <c r="AA58" s="54"/>
      <c r="AB58" s="483"/>
      <c r="AC58" s="484"/>
      <c r="AD58" s="435"/>
      <c r="AE58" s="435"/>
      <c r="AF58" s="48">
        <f t="shared" si="6"/>
        <v>-49.818181818181984</v>
      </c>
      <c r="AG58" s="425">
        <f t="shared" si="7"/>
        <v>0.96678787878787864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3347</v>
      </c>
      <c r="H59" s="45">
        <f t="shared" si="37"/>
        <v>93716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1455.2173913043478</v>
      </c>
      <c r="O59" s="47">
        <f t="shared" si="39"/>
        <v>207.88819875776397</v>
      </c>
      <c r="P59" s="165">
        <f t="shared" si="40"/>
        <v>0</v>
      </c>
      <c r="Q59" s="49">
        <f t="shared" si="41"/>
        <v>-6.3975155279503042</v>
      </c>
      <c r="R59" s="425">
        <f t="shared" si="36"/>
        <v>0.97014492753623194</v>
      </c>
      <c r="S59" s="459"/>
      <c r="T59" s="50">
        <v>0.3125</v>
      </c>
      <c r="U59" s="50">
        <v>0.40833333333333333</v>
      </c>
      <c r="V59" s="142">
        <v>25</v>
      </c>
      <c r="W59" s="418">
        <f t="shared" ref="W59:W69" si="42">(U59-T59)*24*60</f>
        <v>138</v>
      </c>
      <c r="X59" s="53">
        <v>0.3</v>
      </c>
      <c r="Y59" s="53">
        <v>0.31111111111111112</v>
      </c>
      <c r="Z59" s="54"/>
      <c r="AA59" s="54"/>
      <c r="AB59" s="447"/>
      <c r="AC59" s="447"/>
      <c r="AD59" s="435"/>
      <c r="AE59" s="435"/>
      <c r="AF59" s="48">
        <f t="shared" si="6"/>
        <v>-44.782608695652243</v>
      </c>
      <c r="AG59" s="425">
        <f t="shared" si="7"/>
        <v>0.97014492753623183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3139.04</v>
      </c>
      <c r="H60" s="45">
        <f t="shared" si="37"/>
        <v>31672.9136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1448.7876923076929</v>
      </c>
      <c r="O60" s="47">
        <f t="shared" si="39"/>
        <v>241.46461538461548</v>
      </c>
      <c r="P60" s="165">
        <f t="shared" si="40"/>
        <v>0</v>
      </c>
      <c r="Q60" s="49">
        <f t="shared" si="41"/>
        <v>-8.5353846153845154</v>
      </c>
      <c r="R60" s="425">
        <f t="shared" si="36"/>
        <v>0.96585846153846189</v>
      </c>
      <c r="S60" s="459"/>
      <c r="T60" s="50">
        <v>0.42916666666666664</v>
      </c>
      <c r="U60" s="50">
        <v>0.51944444444444438</v>
      </c>
      <c r="V60" s="142">
        <v>30</v>
      </c>
      <c r="W60" s="418">
        <f t="shared" si="42"/>
        <v>129.99999999999994</v>
      </c>
      <c r="X60" s="53">
        <v>0.41250000000000003</v>
      </c>
      <c r="Y60" s="53">
        <v>0.42777777777777781</v>
      </c>
      <c r="Z60" s="54"/>
      <c r="AA60" s="54"/>
      <c r="AB60" s="447"/>
      <c r="AC60" s="447"/>
      <c r="AD60" s="435"/>
      <c r="AE60" s="435"/>
      <c r="AF60" s="48">
        <f t="shared" si="6"/>
        <v>-51.212307692307149</v>
      </c>
      <c r="AG60" s="429">
        <f t="shared" si="7"/>
        <v>0.96585846153846189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3684.96</v>
      </c>
      <c r="H61" s="45">
        <f t="shared" si="37"/>
        <v>37181.246399999996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1445.0823529411769</v>
      </c>
      <c r="O61" s="47">
        <f t="shared" si="39"/>
        <v>240.84705882352947</v>
      </c>
      <c r="P61" s="165">
        <f t="shared" si="40"/>
        <v>0</v>
      </c>
      <c r="Q61" s="49">
        <f t="shared" si="41"/>
        <v>-9.1529411764705344</v>
      </c>
      <c r="R61" s="425">
        <f t="shared" si="36"/>
        <v>0.96338823529411788</v>
      </c>
      <c r="S61" s="459"/>
      <c r="T61" s="50">
        <v>0.54027777777777775</v>
      </c>
      <c r="U61" s="50">
        <v>0.6465277777777777</v>
      </c>
      <c r="V61" s="142">
        <v>30</v>
      </c>
      <c r="W61" s="418">
        <f t="shared" si="42"/>
        <v>152.99999999999994</v>
      </c>
      <c r="X61" s="53">
        <v>0.52361111111111114</v>
      </c>
      <c r="Y61" s="53">
        <v>0.53888888888888886</v>
      </c>
      <c r="Z61" s="54"/>
      <c r="AA61" s="54"/>
      <c r="AB61" s="447"/>
      <c r="AC61" s="447"/>
      <c r="AD61" s="435"/>
      <c r="AE61" s="435"/>
      <c r="AF61" s="48">
        <f t="shared" si="6"/>
        <v>-54.91764705882315</v>
      </c>
      <c r="AG61" s="425">
        <f t="shared" si="7"/>
        <v>0.96338823529411788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M69:O69" si="43">AVERAGE(M57:M68)</f>
        <v>6.6</v>
      </c>
      <c r="N69" s="70">
        <f t="shared" si="43"/>
        <v>1447.2538509470073</v>
      </c>
      <c r="O69" s="73">
        <f t="shared" si="43"/>
        <v>220.5308836840909</v>
      </c>
      <c r="P69" s="48">
        <f>M69-J69</f>
        <v>0</v>
      </c>
      <c r="Q69" s="49">
        <f>N69-K69</f>
        <v>-52.746149052992678</v>
      </c>
      <c r="R69" s="172">
        <f t="shared" ref="R69:R74" si="44">O69/L69</f>
        <v>0.96482261611789766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-52.746149052992678</v>
      </c>
      <c r="AG69" s="425">
        <f t="shared" si="7"/>
        <v>0.96483590063133817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2379</v>
      </c>
      <c r="H70" s="45">
        <f>F70*G70</f>
        <v>128680.11000000002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4" si="45">G70/W70*60</f>
        <v>1372.5000000000009</v>
      </c>
      <c r="O70" s="47">
        <f t="shared" ref="O70:O74" si="46">N70/M70</f>
        <v>80.735294117647115</v>
      </c>
      <c r="P70" s="48">
        <f t="shared" ref="P70:P74" si="47">M70-J70</f>
        <v>1</v>
      </c>
      <c r="Q70" s="49">
        <f t="shared" ref="Q70:Q74" si="48">O70-L70</f>
        <v>-13.014705882352885</v>
      </c>
      <c r="R70" s="425">
        <f t="shared" si="44"/>
        <v>0.86117647058823588</v>
      </c>
      <c r="S70" s="459">
        <f>R82</f>
        <v>0.89441153183826294</v>
      </c>
      <c r="T70" s="50">
        <v>0.25</v>
      </c>
      <c r="U70" s="50">
        <v>0.32222222222222219</v>
      </c>
      <c r="V70" s="421">
        <v>5</v>
      </c>
      <c r="W70" s="418">
        <f>(U70-T70)*24*60</f>
        <v>103.99999999999994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-127.49999999999909</v>
      </c>
      <c r="AG70" s="425">
        <f t="shared" si="7"/>
        <v>0.91500000000000059</v>
      </c>
      <c r="AH70" s="459">
        <f>AG82</f>
        <v>0.90453398220410708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4453</v>
      </c>
      <c r="H71" s="45">
        <f>F71*G71</f>
        <v>237612.08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1444.2162162162165</v>
      </c>
      <c r="O71" s="47">
        <f t="shared" si="46"/>
        <v>76.011379800853504</v>
      </c>
      <c r="P71" s="48">
        <f t="shared" si="47"/>
        <v>0</v>
      </c>
      <c r="Q71" s="49">
        <f t="shared" si="48"/>
        <v>-10.093883357041236</v>
      </c>
      <c r="R71" s="425">
        <f t="shared" si="44"/>
        <v>0.8827727482984209</v>
      </c>
      <c r="S71" s="459"/>
      <c r="T71" s="50">
        <v>0.33749999999999997</v>
      </c>
      <c r="U71" s="50">
        <v>0.46597222222222218</v>
      </c>
      <c r="V71" s="421">
        <v>22</v>
      </c>
      <c r="W71" s="418">
        <f t="shared" ref="W71:W81" si="49">(U71-T71)*24*60</f>
        <v>184.99999999999997</v>
      </c>
      <c r="X71" s="53">
        <v>0.3263888888888889</v>
      </c>
      <c r="Y71" s="53">
        <v>0.33680555555555558</v>
      </c>
      <c r="Z71" s="54"/>
      <c r="AA71" s="54"/>
      <c r="AB71" s="447"/>
      <c r="AC71" s="447"/>
      <c r="AD71" s="435"/>
      <c r="AE71" s="435"/>
      <c r="AF71" s="48">
        <f>N71-K71</f>
        <v>-191.78378378378352</v>
      </c>
      <c r="AG71" s="425">
        <f>N71/K71</f>
        <v>0.88277274829842078</v>
      </c>
      <c r="AH71" s="459"/>
    </row>
    <row r="72" spans="1:34" ht="19.149999999999999" customHeight="1">
      <c r="A72" s="455"/>
      <c r="B72" s="421" t="s">
        <v>227</v>
      </c>
      <c r="C72" s="66"/>
      <c r="D72" s="173" t="s">
        <v>240</v>
      </c>
      <c r="E72" s="43"/>
      <c r="F72" s="343">
        <v>56.43</v>
      </c>
      <c r="G72" s="44">
        <v>874</v>
      </c>
      <c r="H72" s="45">
        <f t="shared" ref="H72:H80" si="50">F72*G72</f>
        <v>49319.82</v>
      </c>
      <c r="I72" s="421"/>
      <c r="J72" s="87">
        <v>18</v>
      </c>
      <c r="K72" s="57">
        <v>1500</v>
      </c>
      <c r="L72" s="86">
        <v>83.333333333333329</v>
      </c>
      <c r="M72" s="419">
        <v>18</v>
      </c>
      <c r="N72" s="44">
        <f t="shared" si="45"/>
        <v>1310.9999999999995</v>
      </c>
      <c r="O72" s="47">
        <f t="shared" si="46"/>
        <v>72.833333333333314</v>
      </c>
      <c r="P72" s="48">
        <f t="shared" si="47"/>
        <v>0</v>
      </c>
      <c r="Q72" s="49">
        <f t="shared" si="48"/>
        <v>-10.500000000000014</v>
      </c>
      <c r="R72" s="425">
        <f t="shared" si="44"/>
        <v>0.87399999999999978</v>
      </c>
      <c r="S72" s="459"/>
      <c r="T72" s="50">
        <v>0.50555555555555554</v>
      </c>
      <c r="U72" s="50">
        <v>0.53333333333333333</v>
      </c>
      <c r="V72" s="421">
        <v>4</v>
      </c>
      <c r="W72" s="418">
        <f t="shared" si="49"/>
        <v>40.000000000000014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-189.00000000000045</v>
      </c>
      <c r="AG72" s="425">
        <f>N72/K72</f>
        <v>0.87399999999999967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242</v>
      </c>
      <c r="E73" s="177"/>
      <c r="F73" s="343">
        <v>47.51</v>
      </c>
      <c r="G73" s="44">
        <v>1471.5</v>
      </c>
      <c r="H73" s="45">
        <f t="shared" si="50"/>
        <v>69910.964999999997</v>
      </c>
      <c r="I73" s="435"/>
      <c r="J73" s="178">
        <v>17</v>
      </c>
      <c r="K73" s="179">
        <v>1440</v>
      </c>
      <c r="L73" s="86">
        <v>84.705882352941174</v>
      </c>
      <c r="M73" s="424">
        <v>17</v>
      </c>
      <c r="N73" s="44">
        <f t="shared" si="45"/>
        <v>1317.7611940298525</v>
      </c>
      <c r="O73" s="47">
        <f t="shared" si="46"/>
        <v>77.515364354697212</v>
      </c>
      <c r="P73" s="48">
        <f t="shared" si="47"/>
        <v>0</v>
      </c>
      <c r="Q73" s="49">
        <f t="shared" si="48"/>
        <v>-7.190517998243962</v>
      </c>
      <c r="R73" s="425">
        <f t="shared" si="44"/>
        <v>0.91511194029850873</v>
      </c>
      <c r="S73" s="459"/>
      <c r="T73" s="50">
        <v>0.53819444444444442</v>
      </c>
      <c r="U73" s="50">
        <v>0.58472222222222214</v>
      </c>
      <c r="V73" s="421">
        <v>7</v>
      </c>
      <c r="W73" s="418">
        <f t="shared" si="49"/>
        <v>66.999999999999915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-122.2388059701475</v>
      </c>
      <c r="AG73" s="425">
        <f>N73/K73</f>
        <v>0.91511194029850873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2255</v>
      </c>
      <c r="H74" s="45">
        <f t="shared" si="50"/>
        <v>121228.79999999999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1353.0000000000005</v>
      </c>
      <c r="O74" s="47">
        <f t="shared" si="46"/>
        <v>84.562500000000028</v>
      </c>
      <c r="P74" s="48">
        <f t="shared" si="47"/>
        <v>0</v>
      </c>
      <c r="Q74" s="49">
        <f t="shared" si="48"/>
        <v>-5.4374999999999716</v>
      </c>
      <c r="R74" s="425">
        <f t="shared" si="44"/>
        <v>0.93958333333333366</v>
      </c>
      <c r="S74" s="459"/>
      <c r="T74" s="50">
        <v>0.60069444444444442</v>
      </c>
      <c r="U74" s="50">
        <v>0.67013888888888884</v>
      </c>
      <c r="V74" s="421">
        <v>23</v>
      </c>
      <c r="W74" s="418">
        <f t="shared" si="49"/>
        <v>99.999999999999972</v>
      </c>
      <c r="X74" s="180">
        <v>0.58888888888888891</v>
      </c>
      <c r="Y74" s="180">
        <v>0.6</v>
      </c>
      <c r="Z74" s="124"/>
      <c r="AA74" s="124"/>
      <c r="AB74" s="447"/>
      <c r="AC74" s="447"/>
      <c r="AD74" s="435"/>
      <c r="AE74" s="435"/>
      <c r="AF74" s="48">
        <f t="shared" ref="AF74:AF80" si="51">N74-K74</f>
        <v>-86.999999999999545</v>
      </c>
      <c r="AG74" s="425">
        <f t="shared" ref="AG74:AG80" si="52">N74/K74</f>
        <v>0.93958333333333366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178"/>
      <c r="K75" s="179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M82:O82" si="53">AVERAGE(M70:M81)</f>
        <v>17.399999999999999</v>
      </c>
      <c r="N82" s="101">
        <f t="shared" si="53"/>
        <v>1359.6954820492138</v>
      </c>
      <c r="O82" s="184">
        <f t="shared" si="53"/>
        <v>78.331574321306249</v>
      </c>
      <c r="P82" s="116">
        <f>M82-J82</f>
        <v>0.19999999999999929</v>
      </c>
      <c r="Q82" s="117">
        <f>N82-K82</f>
        <v>-143.50451795078629</v>
      </c>
      <c r="R82" s="172">
        <f>O82/L82</f>
        <v>0.89441153183826294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0</v>
      </c>
      <c r="AF82" s="48">
        <f>N82-K82</f>
        <v>-143.50451795078629</v>
      </c>
      <c r="AG82" s="425">
        <f>N82/K82</f>
        <v>0.90453398220410708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1844</v>
      </c>
      <c r="H83" s="84">
        <f t="shared" ref="H83:H94" si="54">F83*G83</f>
        <v>112520.88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87" si="55">G83/W83*60</f>
        <v>1349.2682926829264</v>
      </c>
      <c r="O83" s="183">
        <f t="shared" ref="O83:O87" si="56">N83/M83</f>
        <v>79.368723098995673</v>
      </c>
      <c r="P83" s="54">
        <f t="shared" ref="P83:P87" si="57">M83-J83</f>
        <v>0</v>
      </c>
      <c r="Q83" s="88">
        <f t="shared" ref="Q83:Q87" si="58">O83-L83</f>
        <v>-5.3371592539455008</v>
      </c>
      <c r="R83" s="185">
        <f t="shared" ref="R83:R87" si="59">O83/L83</f>
        <v>0.93699186991869898</v>
      </c>
      <c r="S83" s="459">
        <f>R95</f>
        <v>0.86542652466545722</v>
      </c>
      <c r="T83" s="50">
        <v>0.33333333333333331</v>
      </c>
      <c r="U83" s="50">
        <v>0.39027777777777778</v>
      </c>
      <c r="V83" s="421">
        <v>5</v>
      </c>
      <c r="W83" s="418">
        <f t="shared" ref="W83:W93" si="60">(U83-T83)*24*60</f>
        <v>82.000000000000028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-90.731707317073642</v>
      </c>
      <c r="AG83" s="425">
        <f t="shared" ref="AG83:AG173" si="62">N83/K83</f>
        <v>0.93699186991869887</v>
      </c>
      <c r="AH83" s="459">
        <f>AG95</f>
        <v>0.87254972878253922</v>
      </c>
    </row>
    <row r="84" spans="1:34" ht="19.149999999999999" customHeight="1">
      <c r="A84" s="488"/>
      <c r="B84" s="110" t="s">
        <v>207</v>
      </c>
      <c r="C84" s="431"/>
      <c r="D84" s="186" t="s">
        <v>388</v>
      </c>
      <c r="E84" s="43"/>
      <c r="F84" s="350">
        <v>53.27</v>
      </c>
      <c r="G84" s="44">
        <v>3246.42</v>
      </c>
      <c r="H84" s="84">
        <f t="shared" si="54"/>
        <v>172936.79340000002</v>
      </c>
      <c r="I84" s="421"/>
      <c r="J84" s="87">
        <v>17</v>
      </c>
      <c r="K84" s="57">
        <v>1565</v>
      </c>
      <c r="L84" s="86">
        <v>92.058823529411768</v>
      </c>
      <c r="M84" s="424">
        <v>17</v>
      </c>
      <c r="N84" s="57">
        <f t="shared" si="55"/>
        <v>1298.5680000000004</v>
      </c>
      <c r="O84" s="183">
        <f t="shared" si="56"/>
        <v>76.386352941176497</v>
      </c>
      <c r="P84" s="54">
        <f t="shared" si="57"/>
        <v>0</v>
      </c>
      <c r="Q84" s="88">
        <f t="shared" si="58"/>
        <v>-15.672470588235271</v>
      </c>
      <c r="R84" s="185">
        <f t="shared" si="59"/>
        <v>0.82975591054313125</v>
      </c>
      <c r="S84" s="459"/>
      <c r="T84" s="50">
        <v>0.40625</v>
      </c>
      <c r="U84" s="50">
        <v>0.51041666666666663</v>
      </c>
      <c r="V84" s="421">
        <v>23</v>
      </c>
      <c r="W84" s="418">
        <f t="shared" si="60"/>
        <v>149.99999999999994</v>
      </c>
      <c r="X84" s="53">
        <v>0.39444444444444443</v>
      </c>
      <c r="Y84" s="53">
        <v>0.4055555555555555</v>
      </c>
      <c r="Z84" s="54"/>
      <c r="AA84" s="54"/>
      <c r="AB84" s="447"/>
      <c r="AC84" s="447"/>
      <c r="AD84" s="435"/>
      <c r="AE84" s="435"/>
      <c r="AF84" s="48">
        <f t="shared" si="61"/>
        <v>-266.43199999999956</v>
      </c>
      <c r="AG84" s="425">
        <f t="shared" si="62"/>
        <v>0.82975591054313125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1792</v>
      </c>
      <c r="H85" s="84">
        <f t="shared" si="54"/>
        <v>109473.28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1295.4216867469875</v>
      </c>
      <c r="O85" s="183">
        <f t="shared" si="56"/>
        <v>76.201275690999267</v>
      </c>
      <c r="P85" s="54">
        <f t="shared" si="57"/>
        <v>0</v>
      </c>
      <c r="Q85" s="88">
        <f t="shared" si="58"/>
        <v>-8.5046066619419065</v>
      </c>
      <c r="R85" s="185">
        <f t="shared" si="59"/>
        <v>0.89959839357429694</v>
      </c>
      <c r="S85" s="459"/>
      <c r="T85" s="50">
        <v>0.54999999999999993</v>
      </c>
      <c r="U85" s="50">
        <v>0.60763888888888884</v>
      </c>
      <c r="V85" s="421">
        <v>4</v>
      </c>
      <c r="W85" s="418">
        <f t="shared" si="60"/>
        <v>83.000000000000028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-144.57831325301254</v>
      </c>
      <c r="AG85" s="425">
        <f t="shared" si="62"/>
        <v>0.89959839357429683</v>
      </c>
      <c r="AH85" s="459"/>
    </row>
    <row r="86" spans="1:34" ht="19.149999999999999" customHeight="1">
      <c r="A86" s="488"/>
      <c r="B86" s="110" t="s">
        <v>227</v>
      </c>
      <c r="C86" s="97"/>
      <c r="D86" s="186" t="s">
        <v>255</v>
      </c>
      <c r="E86" s="43"/>
      <c r="F86" s="350">
        <v>51.44</v>
      </c>
      <c r="G86" s="44">
        <v>1344</v>
      </c>
      <c r="H86" s="84">
        <f t="shared" si="54"/>
        <v>69135.360000000001</v>
      </c>
      <c r="I86" s="421"/>
      <c r="J86" s="87">
        <v>20</v>
      </c>
      <c r="K86" s="57">
        <v>1440</v>
      </c>
      <c r="L86" s="86">
        <v>72</v>
      </c>
      <c r="M86" s="424">
        <v>21</v>
      </c>
      <c r="N86" s="57">
        <f t="shared" si="55"/>
        <v>1260.0000000000016</v>
      </c>
      <c r="O86" s="183">
        <f t="shared" si="56"/>
        <v>60.000000000000078</v>
      </c>
      <c r="P86" s="54">
        <f t="shared" si="57"/>
        <v>1</v>
      </c>
      <c r="Q86" s="88">
        <f t="shared" si="58"/>
        <v>-11.999999999999922</v>
      </c>
      <c r="R86" s="185">
        <f t="shared" si="59"/>
        <v>0.83333333333333437</v>
      </c>
      <c r="S86" s="459"/>
      <c r="T86" s="50">
        <v>0.61249999999999993</v>
      </c>
      <c r="U86" s="50">
        <v>0.65694444444444433</v>
      </c>
      <c r="V86" s="421">
        <v>7</v>
      </c>
      <c r="W86" s="418">
        <f t="shared" si="60"/>
        <v>63.999999999999929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-179.99999999999841</v>
      </c>
      <c r="AG86" s="425">
        <f t="shared" si="62"/>
        <v>0.87500000000000111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388</v>
      </c>
      <c r="E87" s="43"/>
      <c r="F87" s="350">
        <v>53.27</v>
      </c>
      <c r="G87" s="44">
        <v>2075.58</v>
      </c>
      <c r="H87" s="84">
        <f t="shared" si="54"/>
        <v>110566.14660000001</v>
      </c>
      <c r="I87" s="421">
        <v>1</v>
      </c>
      <c r="J87" s="87">
        <v>17</v>
      </c>
      <c r="K87" s="57">
        <v>1565</v>
      </c>
      <c r="L87" s="86">
        <v>92.058823529411768</v>
      </c>
      <c r="M87" s="424">
        <v>17</v>
      </c>
      <c r="N87" s="57">
        <f t="shared" si="55"/>
        <v>1297.2375000000002</v>
      </c>
      <c r="O87" s="183">
        <f t="shared" si="56"/>
        <v>76.308088235294122</v>
      </c>
      <c r="P87" s="54">
        <f t="shared" si="57"/>
        <v>0</v>
      </c>
      <c r="Q87" s="88">
        <f t="shared" si="58"/>
        <v>-15.750735294117646</v>
      </c>
      <c r="R87" s="185">
        <f t="shared" si="59"/>
        <v>0.82890575079872209</v>
      </c>
      <c r="S87" s="459"/>
      <c r="T87" s="50">
        <v>0.67222222222222205</v>
      </c>
      <c r="U87" s="50">
        <v>0.73888888888888871</v>
      </c>
      <c r="V87" s="421">
        <v>22</v>
      </c>
      <c r="W87" s="418">
        <f t="shared" si="60"/>
        <v>95.999999999999972</v>
      </c>
      <c r="X87" s="53">
        <v>0.66111111111111109</v>
      </c>
      <c r="Y87" s="53">
        <v>0.67083333333333339</v>
      </c>
      <c r="Z87" s="54"/>
      <c r="AA87" s="54"/>
      <c r="AB87" s="447"/>
      <c r="AC87" s="447"/>
      <c r="AD87" s="435"/>
      <c r="AE87" s="435"/>
      <c r="AF87" s="48">
        <f t="shared" si="61"/>
        <v>-267.76249999999982</v>
      </c>
      <c r="AG87" s="425">
        <f t="shared" si="62"/>
        <v>0.8289057507987222</v>
      </c>
      <c r="AH87" s="459"/>
    </row>
    <row r="88" spans="1:34" ht="19.149999999999999" customHeight="1">
      <c r="A88" s="488"/>
      <c r="B88" s="110">
        <v>0</v>
      </c>
      <c r="C88" s="431"/>
      <c r="D88" s="186"/>
      <c r="E88" s="43"/>
      <c r="F88" s="350" t="s">
        <v>109</v>
      </c>
      <c r="G88" s="57"/>
      <c r="H88" s="84">
        <f t="shared" si="54"/>
        <v>0</v>
      </c>
      <c r="I88" s="421"/>
      <c r="J88" s="87"/>
      <c r="K88" s="57"/>
      <c r="L88" s="86"/>
      <c r="M88" s="424"/>
      <c r="N88" s="57"/>
      <c r="O88" s="183"/>
      <c r="P88" s="54"/>
      <c r="Q88" s="88"/>
      <c r="R88" s="185"/>
      <c r="S88" s="459"/>
      <c r="T88" s="50"/>
      <c r="U88" s="50"/>
      <c r="V88" s="421"/>
      <c r="W88" s="418">
        <f t="shared" si="60"/>
        <v>0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0</v>
      </c>
      <c r="AG88" s="425" t="e">
        <f t="shared" si="62"/>
        <v>#DIV/0!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54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0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0</v>
      </c>
      <c r="AG89" s="425" t="e">
        <f t="shared" si="62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17.600000000000001</v>
      </c>
      <c r="K95" s="202">
        <v>1490</v>
      </c>
      <c r="L95" s="203">
        <v>85.105882352941165</v>
      </c>
      <c r="M95" s="202">
        <f t="shared" ref="M95:O95" si="63">AVERAGE(M83:M94)</f>
        <v>17.8</v>
      </c>
      <c r="N95" s="202">
        <f t="shared" si="63"/>
        <v>1300.0990958859834</v>
      </c>
      <c r="O95" s="203">
        <f t="shared" si="63"/>
        <v>73.652887993293135</v>
      </c>
      <c r="P95" s="204">
        <f>M95-J95</f>
        <v>0.19999999999999929</v>
      </c>
      <c r="Q95" s="205">
        <f t="shared" ref="Q95:Q104" si="64">O95-L95</f>
        <v>-11.452994359648031</v>
      </c>
      <c r="R95" s="206">
        <f>O95/L95</f>
        <v>0.86542652466545722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0</v>
      </c>
      <c r="AE95" s="107">
        <f>SUM(AE83:AE94)</f>
        <v>0</v>
      </c>
      <c r="AF95" s="65">
        <f t="shared" si="61"/>
        <v>-189.90090411401661</v>
      </c>
      <c r="AG95" s="426">
        <f t="shared" si="62"/>
        <v>0.87254972878253922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1450</v>
      </c>
      <c r="H96" s="45">
        <f t="shared" ref="H96:H105" si="65">F96*G96</f>
        <v>42717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4" si="66">G96/W96*60</f>
        <v>1129.8701298701303</v>
      </c>
      <c r="O96" s="47">
        <f t="shared" ref="O96:O104" si="67">N96/M96</f>
        <v>70.616883116883145</v>
      </c>
      <c r="P96" s="48">
        <f t="shared" ref="P96:P104" si="68">M96-J96</f>
        <v>0</v>
      </c>
      <c r="Q96" s="49">
        <f t="shared" si="64"/>
        <v>-15.945616883116855</v>
      </c>
      <c r="R96" s="425">
        <f t="shared" ref="R96:R104" si="69">O96/L96</f>
        <v>0.81579070748745874</v>
      </c>
      <c r="S96" s="459">
        <f>R108</f>
        <v>0.86542261588055636</v>
      </c>
      <c r="T96" s="89">
        <v>0.33333333333333331</v>
      </c>
      <c r="U96" s="89">
        <v>0.38680555555555551</v>
      </c>
      <c r="V96" s="435">
        <v>5</v>
      </c>
      <c r="W96" s="90">
        <f t="shared" ref="W96:W133" si="70">(U96-T96)*24*60</f>
        <v>76.999999999999972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-255.12987012986969</v>
      </c>
      <c r="AG96" s="428">
        <f t="shared" si="62"/>
        <v>0.81579070748745874</v>
      </c>
      <c r="AH96" s="468">
        <f>AG108</f>
        <v>0.86115888827024956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2221.8000000000002</v>
      </c>
      <c r="H97" s="210">
        <f t="shared" si="65"/>
        <v>145016.886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1294.2524271844657</v>
      </c>
      <c r="O97" s="47">
        <f t="shared" si="67"/>
        <v>71.902912621359206</v>
      </c>
      <c r="P97" s="48">
        <f t="shared" si="68"/>
        <v>0</v>
      </c>
      <c r="Q97" s="49">
        <f t="shared" si="64"/>
        <v>-8.0970873786407935</v>
      </c>
      <c r="R97" s="425">
        <f t="shared" si="69"/>
        <v>0.89878640776699004</v>
      </c>
      <c r="S97" s="459"/>
      <c r="T97" s="211">
        <v>0.40277777777777773</v>
      </c>
      <c r="U97" s="211">
        <v>0.47430555555555554</v>
      </c>
      <c r="V97" s="212">
        <v>23</v>
      </c>
      <c r="W97" s="90">
        <f t="shared" si="70"/>
        <v>103.00000000000003</v>
      </c>
      <c r="X97" s="53">
        <v>0.39166666666666666</v>
      </c>
      <c r="Y97" s="53">
        <v>0.40138888888888885</v>
      </c>
      <c r="Z97" s="54"/>
      <c r="AA97" s="54"/>
      <c r="AB97" s="447"/>
      <c r="AC97" s="447"/>
      <c r="AD97" s="212"/>
      <c r="AE97" s="212"/>
      <c r="AF97" s="213">
        <f t="shared" si="61"/>
        <v>-145.74757281553434</v>
      </c>
      <c r="AG97" s="214">
        <f t="shared" si="62"/>
        <v>0.89878640776699004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268</v>
      </c>
      <c r="H98" s="210">
        <f t="shared" si="65"/>
        <v>20729.8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1072.0000000000039</v>
      </c>
      <c r="O98" s="47">
        <f t="shared" si="67"/>
        <v>59.55555555555577</v>
      </c>
      <c r="P98" s="48">
        <f t="shared" si="68"/>
        <v>-1</v>
      </c>
      <c r="Q98" s="49">
        <f t="shared" si="64"/>
        <v>-16.23391812865475</v>
      </c>
      <c r="R98" s="425">
        <f t="shared" si="69"/>
        <v>0.78580246913580531</v>
      </c>
      <c r="S98" s="459"/>
      <c r="T98" s="89">
        <v>0.51388888888888884</v>
      </c>
      <c r="U98" s="89">
        <v>0.52430555555555547</v>
      </c>
      <c r="V98" s="435">
        <v>4</v>
      </c>
      <c r="W98" s="90">
        <f t="shared" si="70"/>
        <v>14.999999999999947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-367.99999999999613</v>
      </c>
      <c r="AG98" s="428">
        <f t="shared" si="62"/>
        <v>0.74444444444444713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669</v>
      </c>
      <c r="H99" s="210">
        <f t="shared" si="65"/>
        <v>51740.46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1294.8387096774172</v>
      </c>
      <c r="O99" s="47">
        <f t="shared" si="67"/>
        <v>71.93548387096763</v>
      </c>
      <c r="P99" s="48">
        <f t="shared" si="68"/>
        <v>0</v>
      </c>
      <c r="Q99" s="49">
        <f t="shared" si="64"/>
        <v>-8.0645161290323699</v>
      </c>
      <c r="R99" s="425">
        <f t="shared" si="69"/>
        <v>0.89919354838709542</v>
      </c>
      <c r="S99" s="459"/>
      <c r="T99" s="89">
        <v>0.52777777777777768</v>
      </c>
      <c r="U99" s="89">
        <v>0.54930555555555549</v>
      </c>
      <c r="V99" s="435">
        <v>5</v>
      </c>
      <c r="W99" s="90">
        <f t="shared" si="70"/>
        <v>31.00000000000005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-145.16129032258277</v>
      </c>
      <c r="AG99" s="214">
        <f t="shared" si="62"/>
        <v>0.89919354838709531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260</v>
      </c>
      <c r="E100" s="83"/>
      <c r="F100" s="354">
        <v>71.55</v>
      </c>
      <c r="G100" s="57">
        <v>773</v>
      </c>
      <c r="H100" s="210">
        <f t="shared" si="65"/>
        <v>55308.149999999994</v>
      </c>
      <c r="I100" s="43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1253.5135135135126</v>
      </c>
      <c r="O100" s="47">
        <f t="shared" si="67"/>
        <v>69.639639639639597</v>
      </c>
      <c r="P100" s="48">
        <f t="shared" si="68"/>
        <v>0</v>
      </c>
      <c r="Q100" s="49">
        <f t="shared" si="64"/>
        <v>-7.3048048048048457</v>
      </c>
      <c r="R100" s="425">
        <f t="shared" si="69"/>
        <v>0.90506390867401643</v>
      </c>
      <c r="S100" s="459"/>
      <c r="T100" s="211">
        <v>0.55347222222222214</v>
      </c>
      <c r="U100" s="211">
        <v>0.57916666666666661</v>
      </c>
      <c r="V100" s="212">
        <v>6</v>
      </c>
      <c r="W100" s="90">
        <f t="shared" si="70"/>
        <v>37.000000000000028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-131.48648648648737</v>
      </c>
      <c r="AG100" s="428">
        <f t="shared" si="62"/>
        <v>0.90506390867401632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261</v>
      </c>
      <c r="E101" s="83"/>
      <c r="F101" s="354">
        <v>59.54</v>
      </c>
      <c r="G101" s="57">
        <v>1246</v>
      </c>
      <c r="H101" s="210">
        <f t="shared" si="65"/>
        <v>74186.84</v>
      </c>
      <c r="I101" s="43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1225.5737704918045</v>
      </c>
      <c r="O101" s="47">
        <f t="shared" si="67"/>
        <v>68.087431693989132</v>
      </c>
      <c r="P101" s="48">
        <f t="shared" si="68"/>
        <v>0</v>
      </c>
      <c r="Q101" s="49">
        <f t="shared" si="64"/>
        <v>-8.8570127504553113</v>
      </c>
      <c r="R101" s="425">
        <f t="shared" si="69"/>
        <v>0.88489080901935335</v>
      </c>
      <c r="S101" s="459"/>
      <c r="T101" s="211">
        <v>0.59444444444444433</v>
      </c>
      <c r="U101" s="89">
        <v>0.6368055555555554</v>
      </c>
      <c r="V101" s="212">
        <v>22</v>
      </c>
      <c r="W101" s="90">
        <f t="shared" si="70"/>
        <v>60.999999999999943</v>
      </c>
      <c r="X101" s="220">
        <v>0.58333333333333337</v>
      </c>
      <c r="Y101" s="220">
        <v>0.59375</v>
      </c>
      <c r="Z101" s="217"/>
      <c r="AA101" s="217"/>
      <c r="AB101" s="447"/>
      <c r="AC101" s="447"/>
      <c r="AD101" s="435">
        <v>1</v>
      </c>
      <c r="AE101" s="435"/>
      <c r="AF101" s="213">
        <f t="shared" si="61"/>
        <v>-159.42622950819555</v>
      </c>
      <c r="AG101" s="214">
        <f t="shared" si="62"/>
        <v>0.88489080901935335</v>
      </c>
      <c r="AH101" s="468"/>
    </row>
    <row r="102" spans="1:34" s="218" customFormat="1" ht="19.149999999999999" customHeight="1">
      <c r="A102" s="490"/>
      <c r="B102" s="421" t="s">
        <v>238</v>
      </c>
      <c r="C102" s="175"/>
      <c r="D102" s="176" t="s">
        <v>242</v>
      </c>
      <c r="E102" s="177"/>
      <c r="F102" s="354">
        <v>47.51</v>
      </c>
      <c r="G102" s="57">
        <v>163.5</v>
      </c>
      <c r="H102" s="210">
        <f t="shared" si="65"/>
        <v>7767.8849999999993</v>
      </c>
      <c r="I102" s="421">
        <v>1</v>
      </c>
      <c r="J102" s="46">
        <v>17</v>
      </c>
      <c r="K102" s="44">
        <v>1440</v>
      </c>
      <c r="L102" s="47">
        <v>84.705882352941174</v>
      </c>
      <c r="M102" s="87">
        <v>17</v>
      </c>
      <c r="N102" s="44">
        <f t="shared" si="66"/>
        <v>1226.2500000000043</v>
      </c>
      <c r="O102" s="47">
        <f t="shared" si="67"/>
        <v>72.13235294117672</v>
      </c>
      <c r="P102" s="48">
        <f t="shared" si="68"/>
        <v>0</v>
      </c>
      <c r="Q102" s="49">
        <f t="shared" si="64"/>
        <v>-12.573529411764454</v>
      </c>
      <c r="R102" s="425">
        <f t="shared" si="69"/>
        <v>0.851562500000003</v>
      </c>
      <c r="S102" s="459"/>
      <c r="T102" s="211">
        <v>0.6416666666666665</v>
      </c>
      <c r="U102" s="211">
        <v>0.64722222222222203</v>
      </c>
      <c r="V102" s="212">
        <v>7</v>
      </c>
      <c r="W102" s="90">
        <f t="shared" si="70"/>
        <v>7.9999999999999716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-213.74999999999568</v>
      </c>
      <c r="AG102" s="428">
        <f t="shared" si="62"/>
        <v>0.851562500000003</v>
      </c>
      <c r="AH102" s="468"/>
    </row>
    <row r="103" spans="1:34" s="218" customFormat="1" ht="19.149999999999999" customHeight="1">
      <c r="A103" s="490"/>
      <c r="B103" s="421" t="s">
        <v>238</v>
      </c>
      <c r="C103" s="221"/>
      <c r="D103" s="82" t="s">
        <v>335</v>
      </c>
      <c r="E103" s="83"/>
      <c r="F103" s="354">
        <v>65.27</v>
      </c>
      <c r="G103" s="57">
        <v>193.20000000000002</v>
      </c>
      <c r="H103" s="210">
        <f t="shared" si="65"/>
        <v>12610.164000000001</v>
      </c>
      <c r="I103" s="222">
        <v>1</v>
      </c>
      <c r="J103" s="46">
        <v>18</v>
      </c>
      <c r="K103" s="44">
        <v>1440</v>
      </c>
      <c r="L103" s="47">
        <v>80</v>
      </c>
      <c r="M103" s="87">
        <v>18</v>
      </c>
      <c r="N103" s="44">
        <f t="shared" si="66"/>
        <v>1288.0000000000045</v>
      </c>
      <c r="O103" s="47">
        <f t="shared" si="67"/>
        <v>71.555555555555813</v>
      </c>
      <c r="P103" s="48">
        <f t="shared" si="68"/>
        <v>0</v>
      </c>
      <c r="Q103" s="49">
        <f t="shared" si="64"/>
        <v>-8.4444444444441871</v>
      </c>
      <c r="R103" s="425">
        <f t="shared" si="69"/>
        <v>0.89444444444444771</v>
      </c>
      <c r="S103" s="459"/>
      <c r="T103" s="211">
        <v>0.65277777777777757</v>
      </c>
      <c r="U103" s="211">
        <v>0.65902777777777755</v>
      </c>
      <c r="V103" s="212">
        <v>8</v>
      </c>
      <c r="W103" s="90">
        <f t="shared" si="70"/>
        <v>8.999999999999968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-151.99999999999545</v>
      </c>
      <c r="AG103" s="428">
        <f t="shared" si="62"/>
        <v>0.8944444444444476</v>
      </c>
      <c r="AH103" s="468"/>
    </row>
    <row r="104" spans="1:34" s="218" customFormat="1" ht="19.149999999999999" customHeight="1">
      <c r="A104" s="490"/>
      <c r="B104" s="421" t="s">
        <v>207</v>
      </c>
      <c r="C104" s="223"/>
      <c r="D104" s="82" t="s">
        <v>217</v>
      </c>
      <c r="E104" s="83"/>
      <c r="F104" s="354">
        <v>49.91</v>
      </c>
      <c r="G104" s="209">
        <v>782.76</v>
      </c>
      <c r="H104" s="210">
        <f t="shared" si="65"/>
        <v>39067.551599999999</v>
      </c>
      <c r="I104" s="221">
        <v>1</v>
      </c>
      <c r="J104" s="46">
        <v>17</v>
      </c>
      <c r="K104" s="44">
        <v>1565</v>
      </c>
      <c r="L104" s="47">
        <v>92.058823529411768</v>
      </c>
      <c r="M104" s="87">
        <v>17</v>
      </c>
      <c r="N104" s="44">
        <f t="shared" si="66"/>
        <v>1341.8742857142843</v>
      </c>
      <c r="O104" s="47">
        <f t="shared" si="67"/>
        <v>78.933781512604952</v>
      </c>
      <c r="P104" s="48">
        <f t="shared" si="68"/>
        <v>0</v>
      </c>
      <c r="Q104" s="49">
        <f t="shared" si="64"/>
        <v>-13.125042016806816</v>
      </c>
      <c r="R104" s="425">
        <f t="shared" si="69"/>
        <v>0.85742765860337644</v>
      </c>
      <c r="S104" s="460"/>
      <c r="T104" s="211">
        <v>0.66388888888888864</v>
      </c>
      <c r="U104" s="211">
        <v>0.68819444444444422</v>
      </c>
      <c r="V104" s="212">
        <v>7</v>
      </c>
      <c r="W104" s="90">
        <f t="shared" si="70"/>
        <v>35.000000000000036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-223.12571428571573</v>
      </c>
      <c r="AG104" s="214">
        <f t="shared" si="62"/>
        <v>0.85742765860337655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17.666666666666668</v>
      </c>
      <c r="K108" s="101">
        <v>1435.5555555555557</v>
      </c>
      <c r="L108" s="104">
        <v>81.445063161716945</v>
      </c>
      <c r="M108" s="101">
        <f t="shared" ref="M108:O108" si="71">AVERAGE(M96:M107)</f>
        <v>17.555555555555557</v>
      </c>
      <c r="N108" s="101">
        <f t="shared" si="71"/>
        <v>1236.2414262724028</v>
      </c>
      <c r="O108" s="104">
        <f t="shared" si="71"/>
        <v>70.484399611970218</v>
      </c>
      <c r="P108" s="54">
        <f t="shared" ref="P108:P116" si="72">M108-J108</f>
        <v>-0.11111111111111072</v>
      </c>
      <c r="Q108" s="88">
        <f t="shared" ref="Q108:Q116" si="73">O108-L108</f>
        <v>-10.960663549746727</v>
      </c>
      <c r="R108" s="105">
        <f t="shared" ref="R108:R116" si="74">O108/L108</f>
        <v>0.86542261588055636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0</v>
      </c>
      <c r="AF108" s="54">
        <f t="shared" si="61"/>
        <v>-199.31412928315285</v>
      </c>
      <c r="AG108" s="428">
        <f t="shared" si="62"/>
        <v>0.86115888827024956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1457</v>
      </c>
      <c r="H109" s="45">
        <f t="shared" ref="H109:H119" si="75">F109*G109</f>
        <v>43659.723947550025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6" si="76">G109/W109*60</f>
        <v>1214.1666666666658</v>
      </c>
      <c r="O109" s="47">
        <f t="shared" ref="O109:O116" si="77">N109/M109</f>
        <v>67.453703703703653</v>
      </c>
      <c r="P109" s="48">
        <f t="shared" si="72"/>
        <v>0</v>
      </c>
      <c r="Q109" s="49">
        <f t="shared" si="73"/>
        <v>0.78703703703698125</v>
      </c>
      <c r="R109" s="425">
        <f t="shared" si="74"/>
        <v>1.0118055555555547</v>
      </c>
      <c r="S109" s="494">
        <f>R121</f>
        <v>0.89041017113959708</v>
      </c>
      <c r="T109" s="226">
        <v>0.5</v>
      </c>
      <c r="U109" s="226">
        <v>0.55000000000000004</v>
      </c>
      <c r="V109" s="227">
        <v>5</v>
      </c>
      <c r="W109" s="418">
        <f t="shared" si="70"/>
        <v>72.000000000000057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14.166666666665833</v>
      </c>
      <c r="AG109" s="125">
        <f t="shared" si="62"/>
        <v>1.011805555555555</v>
      </c>
      <c r="AH109" s="468">
        <f>AG121</f>
        <v>0.88876184619498144</v>
      </c>
    </row>
    <row r="110" spans="1:34" ht="19.149999999999999" customHeight="1">
      <c r="A110" s="492"/>
      <c r="B110" s="421" t="s">
        <v>118</v>
      </c>
      <c r="C110" s="175"/>
      <c r="D110" s="42" t="s">
        <v>256</v>
      </c>
      <c r="E110" s="177"/>
      <c r="F110" s="343">
        <v>36.409999999999997</v>
      </c>
      <c r="G110" s="174">
        <v>1016.8000000000001</v>
      </c>
      <c r="H110" s="45">
        <f t="shared" si="75"/>
        <v>37021.688000000002</v>
      </c>
      <c r="I110" s="421">
        <v>1</v>
      </c>
      <c r="J110" s="46">
        <v>10</v>
      </c>
      <c r="K110" s="44">
        <v>2769</v>
      </c>
      <c r="L110" s="47">
        <v>276.89999999999998</v>
      </c>
      <c r="M110" s="419">
        <v>10</v>
      </c>
      <c r="N110" s="44">
        <f t="shared" si="76"/>
        <v>2346.4615384615327</v>
      </c>
      <c r="O110" s="47">
        <f t="shared" si="77"/>
        <v>234.64615384615325</v>
      </c>
      <c r="P110" s="48">
        <f t="shared" si="72"/>
        <v>0</v>
      </c>
      <c r="Q110" s="49">
        <f t="shared" si="73"/>
        <v>-42.253846153846723</v>
      </c>
      <c r="R110" s="425">
        <f t="shared" si="74"/>
        <v>0.84740395032919202</v>
      </c>
      <c r="S110" s="495"/>
      <c r="T110" s="226">
        <v>0.56527777777777777</v>
      </c>
      <c r="U110" s="226">
        <v>0.58333333333333337</v>
      </c>
      <c r="V110" s="227">
        <v>22</v>
      </c>
      <c r="W110" s="418">
        <f t="shared" si="70"/>
        <v>26.000000000000068</v>
      </c>
      <c r="X110" s="188">
        <v>0.5541666666666667</v>
      </c>
      <c r="Y110" s="188">
        <v>0.56388888888888888</v>
      </c>
      <c r="Z110" s="54"/>
      <c r="AA110" s="54"/>
      <c r="AB110" s="447"/>
      <c r="AC110" s="447"/>
      <c r="AD110" s="435"/>
      <c r="AE110" s="435">
        <v>1</v>
      </c>
      <c r="AF110" s="48">
        <f t="shared" si="61"/>
        <v>-422.53846153846735</v>
      </c>
      <c r="AG110" s="125">
        <f t="shared" si="62"/>
        <v>0.84740395032919202</v>
      </c>
      <c r="AH110" s="468"/>
    </row>
    <row r="111" spans="1:34" ht="19.149999999999999" customHeight="1">
      <c r="A111" s="492"/>
      <c r="B111" s="421" t="s">
        <v>118</v>
      </c>
      <c r="C111" s="175"/>
      <c r="D111" s="176" t="s">
        <v>216</v>
      </c>
      <c r="E111" s="177"/>
      <c r="F111" s="343">
        <v>35.83</v>
      </c>
      <c r="G111" s="57">
        <v>1274.7</v>
      </c>
      <c r="H111" s="45">
        <f t="shared" si="75"/>
        <v>45672.500999999997</v>
      </c>
      <c r="I111" s="435">
        <v>1</v>
      </c>
      <c r="J111" s="46">
        <v>11</v>
      </c>
      <c r="K111" s="44">
        <v>2250</v>
      </c>
      <c r="L111" s="47">
        <v>204.54545454545453</v>
      </c>
      <c r="M111" s="228">
        <v>11</v>
      </c>
      <c r="N111" s="44">
        <f t="shared" si="76"/>
        <v>2185.199999999998</v>
      </c>
      <c r="O111" s="47">
        <f t="shared" si="77"/>
        <v>198.65454545454529</v>
      </c>
      <c r="P111" s="48">
        <f t="shared" si="72"/>
        <v>0</v>
      </c>
      <c r="Q111" s="49">
        <f t="shared" si="73"/>
        <v>-5.890909090909247</v>
      </c>
      <c r="R111" s="425">
        <f t="shared" si="74"/>
        <v>0.97119999999999929</v>
      </c>
      <c r="S111" s="495"/>
      <c r="T111" s="226">
        <v>0.58819444444444446</v>
      </c>
      <c r="U111" s="226">
        <v>0.61250000000000004</v>
      </c>
      <c r="V111" s="227">
        <v>7</v>
      </c>
      <c r="W111" s="418">
        <f t="shared" si="70"/>
        <v>35.000000000000036</v>
      </c>
      <c r="X111" s="53"/>
      <c r="Y111" s="53"/>
      <c r="Z111" s="54"/>
      <c r="AA111" s="54"/>
      <c r="AB111" s="447"/>
      <c r="AC111" s="447"/>
      <c r="AD111" s="435"/>
      <c r="AE111" s="435"/>
      <c r="AF111" s="48">
        <f t="shared" si="61"/>
        <v>-64.800000000002001</v>
      </c>
      <c r="AG111" s="125">
        <f t="shared" si="62"/>
        <v>0.97119999999999906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263</v>
      </c>
      <c r="E112" s="83"/>
      <c r="F112" s="343">
        <v>54.09</v>
      </c>
      <c r="G112" s="57">
        <v>477</v>
      </c>
      <c r="H112" s="45">
        <f t="shared" si="75"/>
        <v>25800.93</v>
      </c>
      <c r="I112" s="435"/>
      <c r="J112" s="46">
        <v>16</v>
      </c>
      <c r="K112" s="44">
        <v>1440</v>
      </c>
      <c r="L112" s="47">
        <v>90</v>
      </c>
      <c r="M112" s="419">
        <v>16</v>
      </c>
      <c r="N112" s="44">
        <f t="shared" si="76"/>
        <v>1144.7999999999968</v>
      </c>
      <c r="O112" s="47">
        <f t="shared" si="77"/>
        <v>71.549999999999798</v>
      </c>
      <c r="P112" s="48">
        <f t="shared" si="72"/>
        <v>0</v>
      </c>
      <c r="Q112" s="49">
        <f t="shared" si="73"/>
        <v>-18.450000000000202</v>
      </c>
      <c r="R112" s="425">
        <f t="shared" si="74"/>
        <v>0.79499999999999771</v>
      </c>
      <c r="S112" s="495"/>
      <c r="T112" s="226">
        <v>0.70833333333333337</v>
      </c>
      <c r="U112" s="226">
        <v>0.72569444444444453</v>
      </c>
      <c r="V112" s="227">
        <v>5</v>
      </c>
      <c r="W112" s="418">
        <f t="shared" si="70"/>
        <v>25.000000000000071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-295.20000000000323</v>
      </c>
      <c r="AG112" s="125">
        <f t="shared" si="62"/>
        <v>0.79499999999999771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267</v>
      </c>
      <c r="E113" s="83"/>
      <c r="F113" s="343">
        <v>51.06</v>
      </c>
      <c r="G113" s="57">
        <v>1627</v>
      </c>
      <c r="H113" s="45">
        <f t="shared" si="75"/>
        <v>83074.62000000001</v>
      </c>
      <c r="I113" s="435"/>
      <c r="J113" s="46">
        <v>16</v>
      </c>
      <c r="K113" s="44">
        <v>1500</v>
      </c>
      <c r="L113" s="47">
        <v>93.75</v>
      </c>
      <c r="M113" s="424">
        <v>16</v>
      </c>
      <c r="N113" s="44">
        <f t="shared" si="76"/>
        <v>1301.599999999999</v>
      </c>
      <c r="O113" s="47">
        <f t="shared" si="77"/>
        <v>81.349999999999937</v>
      </c>
      <c r="P113" s="48">
        <f t="shared" si="72"/>
        <v>0</v>
      </c>
      <c r="Q113" s="49">
        <f t="shared" si="73"/>
        <v>-12.400000000000063</v>
      </c>
      <c r="R113" s="425">
        <f t="shared" si="74"/>
        <v>0.86773333333333269</v>
      </c>
      <c r="S113" s="495"/>
      <c r="T113" s="226">
        <v>0.73055555555555562</v>
      </c>
      <c r="U113" s="226">
        <v>0.78263888888888899</v>
      </c>
      <c r="V113" s="227">
        <v>7</v>
      </c>
      <c r="W113" s="418">
        <f t="shared" si="70"/>
        <v>75.000000000000057</v>
      </c>
      <c r="X113" s="216"/>
      <c r="Y113" s="216"/>
      <c r="Z113" s="217"/>
      <c r="AA113" s="217"/>
      <c r="AB113" s="447"/>
      <c r="AC113" s="447"/>
      <c r="AD113" s="221"/>
      <c r="AE113" s="221"/>
      <c r="AF113" s="48">
        <f t="shared" si="61"/>
        <v>-198.400000000001</v>
      </c>
      <c r="AG113" s="125">
        <f t="shared" si="62"/>
        <v>0.86773333333333269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277</v>
      </c>
      <c r="E114" s="43"/>
      <c r="F114" s="343">
        <v>56.43</v>
      </c>
      <c r="G114" s="44">
        <v>1072</v>
      </c>
      <c r="H114" s="45">
        <f t="shared" si="75"/>
        <v>60492.959999999999</v>
      </c>
      <c r="I114" s="435"/>
      <c r="J114" s="46">
        <v>16</v>
      </c>
      <c r="K114" s="44">
        <v>1500</v>
      </c>
      <c r="L114" s="47">
        <v>93.75</v>
      </c>
      <c r="M114" s="424">
        <v>16</v>
      </c>
      <c r="N114" s="44">
        <f t="shared" si="76"/>
        <v>1368.5106382978724</v>
      </c>
      <c r="O114" s="47">
        <f t="shared" si="77"/>
        <v>85.531914893617028</v>
      </c>
      <c r="P114" s="48">
        <f t="shared" si="72"/>
        <v>0</v>
      </c>
      <c r="Q114" s="49">
        <f t="shared" si="73"/>
        <v>-8.2180851063829721</v>
      </c>
      <c r="R114" s="425">
        <f t="shared" si="74"/>
        <v>0.91234042553191497</v>
      </c>
      <c r="S114" s="495"/>
      <c r="T114" s="226">
        <v>0.78819444444444453</v>
      </c>
      <c r="U114" s="226">
        <v>0.82083333333333341</v>
      </c>
      <c r="V114" s="227">
        <v>8</v>
      </c>
      <c r="W114" s="418">
        <f t="shared" si="70"/>
        <v>46.999999999999993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-131.48936170212755</v>
      </c>
      <c r="AG114" s="125">
        <f t="shared" si="62"/>
        <v>0.91234042553191497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381</v>
      </c>
      <c r="E115" s="83"/>
      <c r="F115" s="343">
        <v>57.3</v>
      </c>
      <c r="G115" s="229">
        <v>1684</v>
      </c>
      <c r="H115" s="45">
        <f t="shared" si="75"/>
        <v>96493.2</v>
      </c>
      <c r="I115" s="435"/>
      <c r="J115" s="46">
        <v>17</v>
      </c>
      <c r="K115" s="44">
        <v>1440</v>
      </c>
      <c r="L115" s="47">
        <v>84.705882352941174</v>
      </c>
      <c r="M115" s="424">
        <v>17</v>
      </c>
      <c r="N115" s="44">
        <f t="shared" si="76"/>
        <v>1312.2077922077915</v>
      </c>
      <c r="O115" s="47">
        <f t="shared" si="77"/>
        <v>77.188693659281853</v>
      </c>
      <c r="P115" s="48">
        <f t="shared" si="72"/>
        <v>0</v>
      </c>
      <c r="Q115" s="49">
        <f t="shared" si="73"/>
        <v>-7.5171886936593211</v>
      </c>
      <c r="R115" s="425">
        <f t="shared" si="74"/>
        <v>0.91125541125541076</v>
      </c>
      <c r="S115" s="495"/>
      <c r="T115" s="226">
        <v>0.83680555555555558</v>
      </c>
      <c r="U115" s="226">
        <v>0.89027777777777783</v>
      </c>
      <c r="V115" s="227">
        <v>23</v>
      </c>
      <c r="W115" s="418">
        <f t="shared" si="70"/>
        <v>77.000000000000043</v>
      </c>
      <c r="X115" s="216">
        <v>0.82500000000000007</v>
      </c>
      <c r="Y115" s="216">
        <v>0.83611111111111114</v>
      </c>
      <c r="Z115" s="217"/>
      <c r="AA115" s="217"/>
      <c r="AB115" s="447"/>
      <c r="AC115" s="447"/>
      <c r="AD115" s="221"/>
      <c r="AE115" s="221"/>
      <c r="AF115" s="48">
        <f t="shared" si="61"/>
        <v>-127.7922077922085</v>
      </c>
      <c r="AG115" s="125">
        <f t="shared" si="62"/>
        <v>0.91125541125541076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329</v>
      </c>
      <c r="E116" s="83"/>
      <c r="F116" s="343">
        <v>54.5</v>
      </c>
      <c r="G116" s="229">
        <v>1334</v>
      </c>
      <c r="H116" s="45">
        <f t="shared" si="75"/>
        <v>72703</v>
      </c>
      <c r="I116" s="435"/>
      <c r="J116" s="46">
        <v>21</v>
      </c>
      <c r="K116" s="44">
        <v>1440</v>
      </c>
      <c r="L116" s="47">
        <v>68.571428571428569</v>
      </c>
      <c r="M116" s="424">
        <v>21</v>
      </c>
      <c r="N116" s="44">
        <f t="shared" si="76"/>
        <v>1159.9999999999989</v>
      </c>
      <c r="O116" s="47">
        <f t="shared" si="77"/>
        <v>55.238095238095184</v>
      </c>
      <c r="P116" s="48">
        <f t="shared" si="72"/>
        <v>0</v>
      </c>
      <c r="Q116" s="49">
        <f t="shared" si="73"/>
        <v>-13.333333333333385</v>
      </c>
      <c r="R116" s="425">
        <f t="shared" si="74"/>
        <v>0.8055555555555548</v>
      </c>
      <c r="S116" s="495"/>
      <c r="T116" s="226">
        <v>0.89583333333333337</v>
      </c>
      <c r="U116" s="226">
        <v>0.94375000000000009</v>
      </c>
      <c r="V116" s="227">
        <v>8</v>
      </c>
      <c r="W116" s="418">
        <f t="shared" si="70"/>
        <v>69.000000000000071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-280.00000000000114</v>
      </c>
      <c r="AG116" s="125">
        <f t="shared" si="62"/>
        <v>0.8055555555555548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15.625</v>
      </c>
      <c r="K121" s="202">
        <v>1692.375</v>
      </c>
      <c r="L121" s="203">
        <v>122.36117901706137</v>
      </c>
      <c r="M121" s="202">
        <f t="shared" ref="M121:O121" si="78">AVERAGE(M109:M120)</f>
        <v>15.625</v>
      </c>
      <c r="N121" s="202">
        <f t="shared" si="78"/>
        <v>1504.1183294542318</v>
      </c>
      <c r="O121" s="203">
        <f t="shared" si="78"/>
        <v>108.9516383494245</v>
      </c>
      <c r="P121" s="48">
        <f t="shared" ref="P121:P130" si="79">M121-J121</f>
        <v>0</v>
      </c>
      <c r="Q121" s="49">
        <f t="shared" ref="Q121:Q130" si="80">O121-L121</f>
        <v>-13.409540667636875</v>
      </c>
      <c r="R121" s="172">
        <f t="shared" ref="R121:R130" si="81">O121/L121</f>
        <v>0.89041017113959708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1</v>
      </c>
      <c r="AF121" s="48">
        <f>N121-K121</f>
        <v>-188.2566705457682</v>
      </c>
      <c r="AG121" s="125">
        <f>N121/K121</f>
        <v>0.88876184619498144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882</v>
      </c>
      <c r="H122" s="45">
        <f t="shared" ref="H122:H132" si="82">F122*G122</f>
        <v>56377.440000000002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1322.9999999999995</v>
      </c>
      <c r="O122" s="237">
        <f t="shared" ref="O122:O130" si="84">N122/M122</f>
        <v>69.631578947368396</v>
      </c>
      <c r="P122" s="108">
        <f t="shared" si="79"/>
        <v>0</v>
      </c>
      <c r="Q122" s="182">
        <f t="shared" si="80"/>
        <v>-6.157894736842124</v>
      </c>
      <c r="R122" s="109">
        <f t="shared" si="81"/>
        <v>0.91874999999999973</v>
      </c>
      <c r="S122" s="459">
        <f>R134</f>
        <v>0.89383074590074196</v>
      </c>
      <c r="T122" s="50">
        <v>0.5</v>
      </c>
      <c r="U122" s="50">
        <v>0.52777777777777779</v>
      </c>
      <c r="V122" s="227">
        <v>5</v>
      </c>
      <c r="W122" s="418">
        <f t="shared" si="70"/>
        <v>40.000000000000014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-117.00000000000045</v>
      </c>
      <c r="AG122" s="425">
        <f t="shared" si="62"/>
        <v>0.91874999999999973</v>
      </c>
      <c r="AH122" s="473">
        <f>AG134</f>
        <v>0.89492423202469684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1384</v>
      </c>
      <c r="H123" s="45">
        <f t="shared" si="82"/>
        <v>81199.28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1297.5000000000016</v>
      </c>
      <c r="O123" s="86">
        <f t="shared" si="84"/>
        <v>68.289473684210606</v>
      </c>
      <c r="P123" s="54">
        <f t="shared" si="79"/>
        <v>0</v>
      </c>
      <c r="Q123" s="88">
        <f t="shared" si="80"/>
        <v>-7.4999999999999147</v>
      </c>
      <c r="R123" s="428">
        <f t="shared" si="81"/>
        <v>0.90104166666666774</v>
      </c>
      <c r="S123" s="459"/>
      <c r="T123" s="50">
        <v>0.53194444444444444</v>
      </c>
      <c r="U123" s="50">
        <v>0.57638888888888884</v>
      </c>
      <c r="V123" s="227">
        <v>6</v>
      </c>
      <c r="W123" s="418">
        <f t="shared" si="70"/>
        <v>63.999999999999929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-142.49999999999841</v>
      </c>
      <c r="AG123" s="425">
        <f t="shared" si="62"/>
        <v>0.90104166666666774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1727</v>
      </c>
      <c r="H124" s="45">
        <f t="shared" si="82"/>
        <v>102791.04000000001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1263.6585365853655</v>
      </c>
      <c r="O124" s="237">
        <f t="shared" si="84"/>
        <v>60.17421602787455</v>
      </c>
      <c r="P124" s="108">
        <f t="shared" si="79"/>
        <v>0</v>
      </c>
      <c r="Q124" s="182">
        <f t="shared" si="80"/>
        <v>-5.7781649245063988</v>
      </c>
      <c r="R124" s="109">
        <f t="shared" si="81"/>
        <v>0.91238883507968638</v>
      </c>
      <c r="S124" s="497"/>
      <c r="T124" s="50">
        <v>0.59236111111111112</v>
      </c>
      <c r="U124" s="50">
        <v>0.64930555555555558</v>
      </c>
      <c r="V124" s="227">
        <v>23</v>
      </c>
      <c r="W124" s="418">
        <f t="shared" si="70"/>
        <v>82.000000000000028</v>
      </c>
      <c r="X124" s="188">
        <v>0.5805555555555556</v>
      </c>
      <c r="Y124" s="188">
        <v>0.59166666666666667</v>
      </c>
      <c r="Z124" s="54"/>
      <c r="AA124" s="54"/>
      <c r="AB124" s="447"/>
      <c r="AC124" s="447"/>
      <c r="AD124" s="435"/>
      <c r="AE124" s="435"/>
      <c r="AF124" s="108">
        <f t="shared" si="61"/>
        <v>-121.34146341463452</v>
      </c>
      <c r="AG124" s="109">
        <f t="shared" si="62"/>
        <v>0.91238883507968627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1387</v>
      </c>
      <c r="H125" s="45">
        <f t="shared" si="82"/>
        <v>78767.73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1434.8275862068974</v>
      </c>
      <c r="O125" s="237">
        <f t="shared" si="84"/>
        <v>79.712643678160973</v>
      </c>
      <c r="P125" s="108">
        <f t="shared" si="79"/>
        <v>0</v>
      </c>
      <c r="Q125" s="182">
        <f t="shared" si="80"/>
        <v>-11.176245210727913</v>
      </c>
      <c r="R125" s="109">
        <f t="shared" si="81"/>
        <v>0.87703397689908169</v>
      </c>
      <c r="S125" s="497"/>
      <c r="T125" s="50">
        <v>0.68958333333333333</v>
      </c>
      <c r="U125" s="50">
        <v>0.72986111111111107</v>
      </c>
      <c r="V125" s="227">
        <v>5</v>
      </c>
      <c r="W125" s="418">
        <f t="shared" si="70"/>
        <v>57.999999999999957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-201.17241379310258</v>
      </c>
      <c r="AG125" s="425">
        <f t="shared" si="62"/>
        <v>0.87703397689908158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1148</v>
      </c>
      <c r="H126" s="45">
        <f t="shared" si="82"/>
        <v>65286.759999999995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1435.0000000000005</v>
      </c>
      <c r="O126" s="86">
        <f t="shared" si="84"/>
        <v>79.722222222222243</v>
      </c>
      <c r="P126" s="54">
        <f t="shared" si="79"/>
        <v>0</v>
      </c>
      <c r="Q126" s="88">
        <f t="shared" si="80"/>
        <v>-11.166666666666643</v>
      </c>
      <c r="R126" s="428">
        <f t="shared" si="81"/>
        <v>0.87713936430317874</v>
      </c>
      <c r="S126" s="497"/>
      <c r="T126" s="50">
        <v>0.73541666666666661</v>
      </c>
      <c r="U126" s="50">
        <v>0.76874999999999993</v>
      </c>
      <c r="V126" s="227">
        <v>8</v>
      </c>
      <c r="W126" s="418">
        <f t="shared" si="70"/>
        <v>47.999999999999986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-200.99999999999955</v>
      </c>
      <c r="AG126" s="109">
        <f t="shared" si="62"/>
        <v>0.87713936430317874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1402</v>
      </c>
      <c r="H127" s="45">
        <f t="shared" si="82"/>
        <v>66735.199999999997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1294.1538461538476</v>
      </c>
      <c r="O127" s="86">
        <f t="shared" si="84"/>
        <v>68.11336032388671</v>
      </c>
      <c r="P127" s="54">
        <f t="shared" si="79"/>
        <v>0</v>
      </c>
      <c r="Q127" s="88">
        <f t="shared" si="80"/>
        <v>-7.6761133603238108</v>
      </c>
      <c r="R127" s="428">
        <f t="shared" si="81"/>
        <v>0.89871794871794974</v>
      </c>
      <c r="S127" s="497"/>
      <c r="T127" s="50">
        <v>0.77361111111111103</v>
      </c>
      <c r="U127" s="50">
        <v>0.81874999999999987</v>
      </c>
      <c r="V127" s="421">
        <v>7</v>
      </c>
      <c r="W127" s="418">
        <f t="shared" si="70"/>
        <v>64.999999999999929</v>
      </c>
      <c r="X127" s="64"/>
      <c r="Y127" s="64"/>
      <c r="Z127" s="54"/>
      <c r="AA127" s="54"/>
      <c r="AB127" s="447"/>
      <c r="AC127" s="447"/>
      <c r="AD127" s="435">
        <v>1</v>
      </c>
      <c r="AE127" s="435"/>
      <c r="AF127" s="108">
        <f t="shared" si="61"/>
        <v>-145.84615384615245</v>
      </c>
      <c r="AG127" s="109">
        <f t="shared" si="62"/>
        <v>0.89871794871794974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1085</v>
      </c>
      <c r="H128" s="45">
        <f t="shared" si="82"/>
        <v>54976.950000000004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1385.1063829787236</v>
      </c>
      <c r="O128" s="86">
        <f t="shared" si="84"/>
        <v>76.950354609929093</v>
      </c>
      <c r="P128" s="54">
        <f t="shared" si="79"/>
        <v>0</v>
      </c>
      <c r="Q128" s="88">
        <f t="shared" si="80"/>
        <v>-6.3829787234042357</v>
      </c>
      <c r="R128" s="428">
        <f t="shared" si="81"/>
        <v>0.92340425531914916</v>
      </c>
      <c r="S128" s="497"/>
      <c r="T128" s="50">
        <v>0.83472222222222214</v>
      </c>
      <c r="U128" s="50">
        <v>0.86736111111111103</v>
      </c>
      <c r="V128" s="421">
        <v>23</v>
      </c>
      <c r="W128" s="418">
        <f t="shared" si="70"/>
        <v>46.999999999999993</v>
      </c>
      <c r="X128" s="64">
        <v>0.82291666666666663</v>
      </c>
      <c r="Y128" s="64">
        <v>0.83333333333333337</v>
      </c>
      <c r="Z128" s="54"/>
      <c r="AA128" s="54"/>
      <c r="AB128" s="447"/>
      <c r="AC128" s="447"/>
      <c r="AD128" s="435"/>
      <c r="AE128" s="435"/>
      <c r="AF128" s="48">
        <f t="shared" si="61"/>
        <v>-114.89361702127644</v>
      </c>
      <c r="AG128" s="425">
        <f t="shared" si="62"/>
        <v>0.92340425531914905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793</v>
      </c>
      <c r="H129" s="45">
        <f t="shared" si="82"/>
        <v>46128.810000000005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1399.4117647058806</v>
      </c>
      <c r="O129" s="86">
        <f t="shared" si="84"/>
        <v>87.463235294117538</v>
      </c>
      <c r="P129" s="54">
        <f t="shared" si="79"/>
        <v>0</v>
      </c>
      <c r="Q129" s="88">
        <f t="shared" si="80"/>
        <v>-14.786764705882462</v>
      </c>
      <c r="R129" s="428">
        <f t="shared" si="81"/>
        <v>0.85538616424564828</v>
      </c>
      <c r="S129" s="497"/>
      <c r="T129" s="50">
        <v>0.87222222222222212</v>
      </c>
      <c r="U129" s="50">
        <v>0.89583333333333326</v>
      </c>
      <c r="V129" s="421">
        <v>7</v>
      </c>
      <c r="W129" s="418">
        <f t="shared" si="70"/>
        <v>34.000000000000043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-236.58823529411939</v>
      </c>
      <c r="AG129" s="109">
        <f t="shared" si="62"/>
        <v>0.85538616424564828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1037</v>
      </c>
      <c r="H130" s="45">
        <f t="shared" si="82"/>
        <v>59420.1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1296.2500000000002</v>
      </c>
      <c r="O130" s="86">
        <f t="shared" si="84"/>
        <v>68.223684210526329</v>
      </c>
      <c r="P130" s="54">
        <f t="shared" si="79"/>
        <v>0</v>
      </c>
      <c r="Q130" s="88">
        <f t="shared" si="80"/>
        <v>-7.5657894736841911</v>
      </c>
      <c r="R130" s="428">
        <f t="shared" si="81"/>
        <v>0.90017361111111138</v>
      </c>
      <c r="S130" s="497"/>
      <c r="T130" s="50">
        <v>0.89999999999999991</v>
      </c>
      <c r="U130" s="50">
        <v>0.93333333333333324</v>
      </c>
      <c r="V130" s="421">
        <v>6</v>
      </c>
      <c r="W130" s="418">
        <f t="shared" si="70"/>
        <v>47.999999999999986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-143.74999999999977</v>
      </c>
      <c r="AG130" s="109">
        <f t="shared" si="62"/>
        <v>0.90017361111111127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M134:O134" si="85">AVERAGE(M122:M133)</f>
        <v>18.555555555555557</v>
      </c>
      <c r="N134" s="242">
        <f t="shared" si="85"/>
        <v>1347.656457403413</v>
      </c>
      <c r="O134" s="243">
        <f t="shared" si="85"/>
        <v>73.142307666477393</v>
      </c>
      <c r="P134" s="51">
        <f t="shared" ref="P134:P144" si="86">M134-J134</f>
        <v>0</v>
      </c>
      <c r="Q134" s="139">
        <f t="shared" ref="Q134:Q144" si="87">O134-L134</f>
        <v>-8.6878464224486294</v>
      </c>
      <c r="R134" s="244">
        <f t="shared" ref="R134:R144" si="88">O134/L134</f>
        <v>0.89383074590074196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-158.2324314854759</v>
      </c>
      <c r="AG134" s="425">
        <f t="shared" si="62"/>
        <v>0.89492423202469684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1299</v>
      </c>
      <c r="H135" s="245">
        <f t="shared" ref="H135:H146" si="89">F135*G135</f>
        <v>74997.764999999999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4" si="90">G135/W135*60</f>
        <v>1367.3684210526308</v>
      </c>
      <c r="O135" s="115">
        <f t="shared" ref="O135:O144" si="91">N135/M135</f>
        <v>85.460526315789423</v>
      </c>
      <c r="P135" s="54">
        <f t="shared" si="86"/>
        <v>0</v>
      </c>
      <c r="Q135" s="88">
        <f t="shared" si="87"/>
        <v>-12.351973684210577</v>
      </c>
      <c r="R135" s="428">
        <f t="shared" si="88"/>
        <v>0.8737178409281986</v>
      </c>
      <c r="S135" s="495">
        <f>R147</f>
        <v>0.89128543420543582</v>
      </c>
      <c r="T135" s="246">
        <v>0.45833333333333331</v>
      </c>
      <c r="U135" s="50">
        <v>0.49791666666666667</v>
      </c>
      <c r="V135" s="142">
        <v>5</v>
      </c>
      <c r="W135" s="247">
        <f t="shared" ref="W135:W147" si="92">(U135-T135)*24*60</f>
        <v>57.000000000000036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-197.63157894736923</v>
      </c>
      <c r="AG135" s="120">
        <f t="shared" si="62"/>
        <v>0.8737178409281986</v>
      </c>
      <c r="AH135" s="468">
        <f>AG147</f>
        <v>0.8993147168079848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1228</v>
      </c>
      <c r="H136" s="84">
        <f t="shared" si="89"/>
        <v>65415.560000000005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1364.444444444445</v>
      </c>
      <c r="O136" s="86">
        <f t="shared" si="91"/>
        <v>85.277777777777814</v>
      </c>
      <c r="P136" s="54">
        <f t="shared" si="86"/>
        <v>0</v>
      </c>
      <c r="Q136" s="88">
        <f t="shared" si="87"/>
        <v>-8.4722222222221859</v>
      </c>
      <c r="R136" s="428">
        <f t="shared" si="88"/>
        <v>0.90962962962963001</v>
      </c>
      <c r="S136" s="495"/>
      <c r="T136" s="246">
        <v>0.50277777777777777</v>
      </c>
      <c r="U136" s="50">
        <v>0.54027777777777775</v>
      </c>
      <c r="V136" s="142">
        <v>7</v>
      </c>
      <c r="W136" s="247">
        <f t="shared" si="92"/>
        <v>53.999999999999972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-135.55555555555497</v>
      </c>
      <c r="AG136" s="125">
        <f t="shared" si="62"/>
        <v>0.90962962962963001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1080</v>
      </c>
      <c r="H137" s="84">
        <f t="shared" si="89"/>
        <v>54723.6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1378.7234042553193</v>
      </c>
      <c r="O137" s="86">
        <f t="shared" si="91"/>
        <v>76.59574468085107</v>
      </c>
      <c r="P137" s="54">
        <f t="shared" si="86"/>
        <v>0</v>
      </c>
      <c r="Q137" s="88">
        <f t="shared" si="87"/>
        <v>-6.737588652482259</v>
      </c>
      <c r="R137" s="428">
        <f t="shared" si="88"/>
        <v>0.91914893617021287</v>
      </c>
      <c r="S137" s="495"/>
      <c r="T137" s="50">
        <v>0.55624999999999991</v>
      </c>
      <c r="U137" s="50">
        <v>0.5888888888888888</v>
      </c>
      <c r="V137" s="249">
        <v>23</v>
      </c>
      <c r="W137" s="247">
        <f t="shared" si="92"/>
        <v>46.999999999999993</v>
      </c>
      <c r="X137" s="53">
        <v>0.54513888888888895</v>
      </c>
      <c r="Y137" s="53">
        <v>0.55555555555555558</v>
      </c>
      <c r="Z137" s="54"/>
      <c r="AA137" s="54"/>
      <c r="AB137" s="447"/>
      <c r="AC137" s="447"/>
      <c r="AD137" s="435"/>
      <c r="AE137" s="435"/>
      <c r="AF137" s="48">
        <f t="shared" si="61"/>
        <v>-121.27659574468066</v>
      </c>
      <c r="AG137" s="125">
        <f t="shared" si="62"/>
        <v>0.91914893617021287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236</v>
      </c>
      <c r="E138" s="83"/>
      <c r="F138" s="343">
        <v>54.09</v>
      </c>
      <c r="G138" s="57">
        <v>190.32</v>
      </c>
      <c r="H138" s="84">
        <f t="shared" si="89"/>
        <v>10294.408800000001</v>
      </c>
      <c r="I138" s="435">
        <v>1</v>
      </c>
      <c r="J138" s="87">
        <v>16</v>
      </c>
      <c r="K138" s="57">
        <v>1500</v>
      </c>
      <c r="L138" s="86">
        <v>93.75</v>
      </c>
      <c r="M138" s="228">
        <v>16</v>
      </c>
      <c r="N138" s="57">
        <f t="shared" si="90"/>
        <v>1268.8000000000043</v>
      </c>
      <c r="O138" s="86">
        <f t="shared" si="91"/>
        <v>79.300000000000267</v>
      </c>
      <c r="P138" s="54">
        <f t="shared" si="86"/>
        <v>0</v>
      </c>
      <c r="Q138" s="88">
        <f t="shared" si="87"/>
        <v>-14.449999999999733</v>
      </c>
      <c r="R138" s="434">
        <f t="shared" si="88"/>
        <v>0.84586666666666954</v>
      </c>
      <c r="S138" s="495"/>
      <c r="T138" s="50">
        <v>0.59374999999999989</v>
      </c>
      <c r="U138" s="50">
        <v>0.59999999999999987</v>
      </c>
      <c r="V138" s="249">
        <v>7</v>
      </c>
      <c r="W138" s="247">
        <f t="shared" si="92"/>
        <v>8.999999999999968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-231.19999999999573</v>
      </c>
      <c r="AG138" s="125">
        <f t="shared" si="62"/>
        <v>0.84586666666666954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1569</v>
      </c>
      <c r="H139" s="84">
        <f t="shared" si="89"/>
        <v>79987.62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1325.9154929577451</v>
      </c>
      <c r="O139" s="86">
        <f t="shared" si="91"/>
        <v>66.295774647887256</v>
      </c>
      <c r="P139" s="54">
        <f t="shared" si="86"/>
        <v>0</v>
      </c>
      <c r="Q139" s="88">
        <f t="shared" si="87"/>
        <v>-5.7042253521127435</v>
      </c>
      <c r="R139" s="428">
        <f t="shared" si="88"/>
        <v>0.92077464788732299</v>
      </c>
      <c r="S139" s="495"/>
      <c r="T139" s="50">
        <v>0.70833333333333337</v>
      </c>
      <c r="U139" s="50">
        <v>0.75763888888888897</v>
      </c>
      <c r="V139" s="250">
        <v>5</v>
      </c>
      <c r="W139" s="247">
        <f t="shared" si="92"/>
        <v>71.000000000000071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-114.08450704225493</v>
      </c>
      <c r="AG139" s="125">
        <f t="shared" si="62"/>
        <v>0.92077464788732299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1082</v>
      </c>
      <c r="H140" s="84">
        <f t="shared" si="89"/>
        <v>54824.94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1352.5000000000005</v>
      </c>
      <c r="O140" s="86">
        <f t="shared" si="91"/>
        <v>79.558823529411796</v>
      </c>
      <c r="P140" s="54">
        <f t="shared" si="86"/>
        <v>0</v>
      </c>
      <c r="Q140" s="88">
        <f t="shared" si="87"/>
        <v>-8.6764705882352615</v>
      </c>
      <c r="R140" s="428">
        <f t="shared" si="88"/>
        <v>0.90166666666666706</v>
      </c>
      <c r="S140" s="502"/>
      <c r="T140" s="63">
        <v>0.76250000000000007</v>
      </c>
      <c r="U140" s="252">
        <v>0.79583333333333339</v>
      </c>
      <c r="V140" s="253">
        <v>7</v>
      </c>
      <c r="W140" s="247">
        <f t="shared" si="92"/>
        <v>47.999999999999986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-147.49999999999955</v>
      </c>
      <c r="AG140" s="125">
        <f t="shared" si="62"/>
        <v>0.90166666666666695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1735</v>
      </c>
      <c r="H141" s="84">
        <f t="shared" si="89"/>
        <v>88346.2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1301.2499999999995</v>
      </c>
      <c r="O141" s="86">
        <f t="shared" si="91"/>
        <v>68.486842105263136</v>
      </c>
      <c r="P141" s="54">
        <f t="shared" si="86"/>
        <v>0</v>
      </c>
      <c r="Q141" s="88">
        <f t="shared" si="87"/>
        <v>-7.3026315789473841</v>
      </c>
      <c r="R141" s="428">
        <f t="shared" si="88"/>
        <v>0.90364583333333315</v>
      </c>
      <c r="S141" s="502"/>
      <c r="T141" s="63">
        <v>0.81111111111111112</v>
      </c>
      <c r="U141" s="252">
        <v>0.8666666666666667</v>
      </c>
      <c r="V141" s="55">
        <v>22</v>
      </c>
      <c r="W141" s="247">
        <f t="shared" si="92"/>
        <v>80.000000000000028</v>
      </c>
      <c r="X141" s="53">
        <v>0.79999999999999993</v>
      </c>
      <c r="Y141" s="53">
        <v>0.80972222222222223</v>
      </c>
      <c r="Z141" s="54"/>
      <c r="AA141" s="54"/>
      <c r="AB141" s="447"/>
      <c r="AC141" s="447"/>
      <c r="AD141" s="435"/>
      <c r="AE141" s="435"/>
      <c r="AF141" s="48">
        <f t="shared" si="61"/>
        <v>-138.75000000000045</v>
      </c>
      <c r="AG141" s="125">
        <f t="shared" si="62"/>
        <v>0.90364583333333304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822</v>
      </c>
      <c r="H142" s="84">
        <f t="shared" si="89"/>
        <v>41650.74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1297.8947368421043</v>
      </c>
      <c r="O142" s="86">
        <f t="shared" si="91"/>
        <v>76.346749226006139</v>
      </c>
      <c r="P142" s="54">
        <f t="shared" si="86"/>
        <v>0</v>
      </c>
      <c r="Q142" s="88">
        <f t="shared" si="87"/>
        <v>-8.3591331269350349</v>
      </c>
      <c r="R142" s="428">
        <f t="shared" si="88"/>
        <v>0.90131578947368363</v>
      </c>
      <c r="S142" s="502"/>
      <c r="T142" s="63">
        <v>0.87083333333333335</v>
      </c>
      <c r="U142" s="252">
        <v>0.89722222222222225</v>
      </c>
      <c r="V142" s="55">
        <v>6</v>
      </c>
      <c r="W142" s="247">
        <f t="shared" si="92"/>
        <v>38.000000000000028</v>
      </c>
      <c r="X142" s="53"/>
      <c r="Y142" s="53"/>
      <c r="Z142" s="54"/>
      <c r="AA142" s="54"/>
      <c r="AB142" s="447"/>
      <c r="AC142" s="447"/>
      <c r="AD142" s="435"/>
      <c r="AE142" s="435">
        <v>1</v>
      </c>
      <c r="AF142" s="48">
        <f t="shared" si="61"/>
        <v>-142.10526315789571</v>
      </c>
      <c r="AG142" s="125">
        <f t="shared" si="62"/>
        <v>0.90131578947368352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1112</v>
      </c>
      <c r="H143" s="84">
        <f t="shared" si="89"/>
        <v>56144.880000000005</v>
      </c>
      <c r="I143" s="435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0"/>
        <v>1308.2352941176475</v>
      </c>
      <c r="O143" s="86">
        <f t="shared" si="91"/>
        <v>87.215686274509835</v>
      </c>
      <c r="P143" s="54">
        <f t="shared" si="86"/>
        <v>1</v>
      </c>
      <c r="Q143" s="88">
        <f t="shared" si="87"/>
        <v>-15.641456582633026</v>
      </c>
      <c r="R143" s="428">
        <f t="shared" si="88"/>
        <v>0.84793028322440112</v>
      </c>
      <c r="S143" s="502"/>
      <c r="T143" s="63">
        <v>0.90208333333333335</v>
      </c>
      <c r="U143" s="252">
        <v>0.9375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-131.76470588235247</v>
      </c>
      <c r="AG143" s="125">
        <f t="shared" si="62"/>
        <v>0.90849673202614412</v>
      </c>
      <c r="AH143" s="468"/>
    </row>
    <row r="144" spans="1:34" ht="19.149999999999999" customHeight="1">
      <c r="A144" s="500"/>
      <c r="B144" s="421" t="s">
        <v>227</v>
      </c>
      <c r="C144" s="431"/>
      <c r="D144" s="42" t="s">
        <v>353</v>
      </c>
      <c r="E144" s="254"/>
      <c r="F144" s="343">
        <v>54.09</v>
      </c>
      <c r="G144" s="57">
        <v>1751</v>
      </c>
      <c r="H144" s="84">
        <f t="shared" si="89"/>
        <v>94711.590000000011</v>
      </c>
      <c r="I144" s="435"/>
      <c r="J144" s="87">
        <v>19</v>
      </c>
      <c r="K144" s="57">
        <v>1440</v>
      </c>
      <c r="L144" s="86">
        <v>75.78947368421052</v>
      </c>
      <c r="M144" s="424">
        <v>19</v>
      </c>
      <c r="N144" s="57">
        <f t="shared" si="90"/>
        <v>1313.2499999999995</v>
      </c>
      <c r="O144" s="86">
        <f t="shared" si="91"/>
        <v>69.118421052631561</v>
      </c>
      <c r="P144" s="54">
        <f t="shared" si="86"/>
        <v>0</v>
      </c>
      <c r="Q144" s="88">
        <f t="shared" si="87"/>
        <v>-6.6710526315789593</v>
      </c>
      <c r="R144" s="428">
        <f t="shared" si="88"/>
        <v>0.91197916666666645</v>
      </c>
      <c r="S144" s="502"/>
      <c r="T144" s="63">
        <v>0.94236111111111109</v>
      </c>
      <c r="U144" s="252">
        <v>0.99791666666666667</v>
      </c>
      <c r="V144" s="55">
        <v>7</v>
      </c>
      <c r="W144" s="247">
        <f t="shared" si="92"/>
        <v>80.000000000000028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-126.75000000000045</v>
      </c>
      <c r="AG144" s="125">
        <f t="shared" si="62"/>
        <v>0.91197916666666634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/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17.2</v>
      </c>
      <c r="K147" s="101">
        <v>1476.5</v>
      </c>
      <c r="L147" s="104">
        <v>86.802310002948545</v>
      </c>
      <c r="M147" s="242">
        <f t="shared" ref="M147:O147" si="93">AVERAGE(M135:M146)</f>
        <v>17.3</v>
      </c>
      <c r="N147" s="242">
        <f t="shared" si="93"/>
        <v>1327.8381793669896</v>
      </c>
      <c r="O147" s="243">
        <f t="shared" si="93"/>
        <v>77.36563456101284</v>
      </c>
      <c r="P147" s="51">
        <f t="shared" ref="P147:P153" si="94">M147-J147</f>
        <v>0.10000000000000142</v>
      </c>
      <c r="Q147" s="139">
        <f t="shared" ref="Q147:Q153" si="95">O147-L147</f>
        <v>-9.4366754419357051</v>
      </c>
      <c r="R147" s="258">
        <f t="shared" ref="R147:R153" si="96">O147/L147</f>
        <v>0.89128543420543582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1</v>
      </c>
      <c r="AF147" s="204">
        <f t="shared" si="61"/>
        <v>-148.66182063301039</v>
      </c>
      <c r="AG147" s="259">
        <f t="shared" si="62"/>
        <v>0.8993147168079848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3505</v>
      </c>
      <c r="H148" s="84">
        <f t="shared" ref="H148:H172" si="97">F148*G148</f>
        <v>129404.6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10</v>
      </c>
      <c r="N148" s="44">
        <f t="shared" ref="N148:N153" si="98">G148/W148*60</f>
        <v>1450.3448275862063</v>
      </c>
      <c r="O148" s="47">
        <f t="shared" ref="O148:O153" si="99">N148/M148</f>
        <v>145.03448275862064</v>
      </c>
      <c r="P148" s="48">
        <f t="shared" si="94"/>
        <v>-2</v>
      </c>
      <c r="Q148" s="49">
        <f t="shared" si="95"/>
        <v>-21.632183908046017</v>
      </c>
      <c r="R148" s="425">
        <f t="shared" si="96"/>
        <v>0.8702068965517239</v>
      </c>
      <c r="S148" s="506">
        <f>R160</f>
        <v>0.83274488948000536</v>
      </c>
      <c r="T148" s="246">
        <v>0.45833333333333331</v>
      </c>
      <c r="U148" s="50">
        <v>0.55902777777777779</v>
      </c>
      <c r="V148" s="421">
        <v>5</v>
      </c>
      <c r="W148" s="418">
        <f>(U148-T148)*24*60</f>
        <v>145.00000000000006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-549.65517241379371</v>
      </c>
      <c r="AG148" s="125">
        <f t="shared" si="62"/>
        <v>0.72517241379310315</v>
      </c>
      <c r="AH148" s="468">
        <f>AG160</f>
        <v>0.79869203407793643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659.25</v>
      </c>
      <c r="H149" s="84">
        <f t="shared" si="97"/>
        <v>17470.125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10</v>
      </c>
      <c r="N149" s="44">
        <f t="shared" si="98"/>
        <v>1464.9999999999964</v>
      </c>
      <c r="O149" s="47">
        <f t="shared" si="99"/>
        <v>146.49999999999963</v>
      </c>
      <c r="P149" s="48">
        <f t="shared" si="94"/>
        <v>-2</v>
      </c>
      <c r="Q149" s="49">
        <f t="shared" si="95"/>
        <v>-20.166666666667027</v>
      </c>
      <c r="R149" s="425">
        <f t="shared" si="96"/>
        <v>0.87899999999999778</v>
      </c>
      <c r="S149" s="507"/>
      <c r="T149" s="246">
        <v>0.5625</v>
      </c>
      <c r="U149" s="50">
        <v>0.58125000000000004</v>
      </c>
      <c r="V149" s="421">
        <v>5</v>
      </c>
      <c r="W149" s="418">
        <f t="shared" ref="W149:W159" si="100">(U149-T149)*24*60</f>
        <v>27.000000000000064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-535.00000000000364</v>
      </c>
      <c r="AG149" s="125">
        <f t="shared" si="62"/>
        <v>0.73249999999999815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145</v>
      </c>
      <c r="H150" s="84">
        <f t="shared" si="97"/>
        <v>8048.95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1242.8571428571472</v>
      </c>
      <c r="O150" s="47">
        <f t="shared" si="99"/>
        <v>103.57142857142894</v>
      </c>
      <c r="P150" s="48">
        <f t="shared" si="94"/>
        <v>0</v>
      </c>
      <c r="Q150" s="49">
        <f t="shared" si="95"/>
        <v>-21.428571428571061</v>
      </c>
      <c r="R150" s="425">
        <f t="shared" si="96"/>
        <v>0.82857142857143151</v>
      </c>
      <c r="S150" s="507"/>
      <c r="T150" s="246">
        <v>0.70833333333333337</v>
      </c>
      <c r="U150" s="50">
        <v>0.71319444444444446</v>
      </c>
      <c r="V150" s="421">
        <v>5</v>
      </c>
      <c r="W150" s="418">
        <f t="shared" si="100"/>
        <v>6.9999999999999751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-257.14285714285279</v>
      </c>
      <c r="AG150" s="125">
        <f t="shared" si="62"/>
        <v>0.82857142857143151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1185</v>
      </c>
      <c r="H151" s="84">
        <f t="shared" si="97"/>
        <v>33855.449999999997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1422.0000000000005</v>
      </c>
      <c r="O151" s="47">
        <f t="shared" si="99"/>
        <v>118.50000000000004</v>
      </c>
      <c r="P151" s="48">
        <f t="shared" si="94"/>
        <v>0</v>
      </c>
      <c r="Q151" s="49">
        <f t="shared" si="95"/>
        <v>-6.4999999999999574</v>
      </c>
      <c r="R151" s="425">
        <f t="shared" si="96"/>
        <v>0.94800000000000029</v>
      </c>
      <c r="S151" s="507"/>
      <c r="T151" s="246">
        <v>0.71666666666666667</v>
      </c>
      <c r="U151" s="50">
        <v>0.75138888888888888</v>
      </c>
      <c r="V151" s="421">
        <v>5</v>
      </c>
      <c r="W151" s="418">
        <f t="shared" si="100"/>
        <v>49.999999999999986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-77.999999999999545</v>
      </c>
      <c r="AG151" s="125">
        <f t="shared" si="62"/>
        <v>0.94800000000000029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294</v>
      </c>
      <c r="E152" s="60"/>
      <c r="F152" s="350">
        <v>18.920000000000002</v>
      </c>
      <c r="G152" s="57">
        <v>553</v>
      </c>
      <c r="H152" s="84">
        <f t="shared" si="97"/>
        <v>10462.76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1746.3157894736903</v>
      </c>
      <c r="O152" s="47">
        <f t="shared" si="99"/>
        <v>349.26315789473807</v>
      </c>
      <c r="P152" s="48">
        <f t="shared" si="94"/>
        <v>0</v>
      </c>
      <c r="Q152" s="49">
        <f t="shared" si="95"/>
        <v>-90.736842105261928</v>
      </c>
      <c r="R152" s="425">
        <f t="shared" si="96"/>
        <v>0.79377990430622292</v>
      </c>
      <c r="S152" s="507"/>
      <c r="T152" s="261">
        <v>0.75416666666666665</v>
      </c>
      <c r="U152" s="63">
        <v>0.76736111111111105</v>
      </c>
      <c r="V152" s="422">
        <v>5</v>
      </c>
      <c r="W152" s="418">
        <f t="shared" si="100"/>
        <v>18.999999999999932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-453.6842105263097</v>
      </c>
      <c r="AG152" s="125">
        <f t="shared" si="62"/>
        <v>0.79377990430622292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295</v>
      </c>
      <c r="E153" s="60"/>
      <c r="F153" s="350">
        <v>17.71</v>
      </c>
      <c r="G153" s="57">
        <v>415</v>
      </c>
      <c r="H153" s="84">
        <f t="shared" si="97"/>
        <v>7349.6500000000005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1778.571428571435</v>
      </c>
      <c r="O153" s="47">
        <f t="shared" si="99"/>
        <v>355.71428571428703</v>
      </c>
      <c r="P153" s="48">
        <f t="shared" si="94"/>
        <v>0</v>
      </c>
      <c r="Q153" s="49">
        <f t="shared" si="95"/>
        <v>-84.28571428571297</v>
      </c>
      <c r="R153" s="425">
        <f t="shared" si="96"/>
        <v>0.8084415584415614</v>
      </c>
      <c r="S153" s="507"/>
      <c r="T153" s="261">
        <v>0.77083333333333326</v>
      </c>
      <c r="U153" s="63">
        <v>0.78055555555555545</v>
      </c>
      <c r="V153" s="422">
        <v>5</v>
      </c>
      <c r="W153" s="418">
        <f t="shared" si="100"/>
        <v>13.99999999999995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-421.42857142856496</v>
      </c>
      <c r="AG153" s="125">
        <f t="shared" si="62"/>
        <v>0.8084415584415614</v>
      </c>
      <c r="AH153" s="508"/>
    </row>
    <row r="154" spans="1:34" s="218" customFormat="1" ht="19.149999999999999" customHeight="1">
      <c r="A154" s="505"/>
      <c r="B154" s="435">
        <v>0</v>
      </c>
      <c r="C154" s="221"/>
      <c r="D154" s="251"/>
      <c r="E154" s="60"/>
      <c r="F154" s="350" t="s">
        <v>109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5"/>
      <c r="S154" s="507"/>
      <c r="T154" s="261"/>
      <c r="U154" s="63"/>
      <c r="V154" s="422"/>
      <c r="W154" s="418">
        <f t="shared" si="100"/>
        <v>0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0</v>
      </c>
      <c r="AG154" s="125" t="e">
        <f t="shared" si="62"/>
        <v>#DIV/0!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M160:O160" si="101">AVERAGE(M148:M159)</f>
        <v>9</v>
      </c>
      <c r="N160" s="269">
        <f t="shared" si="101"/>
        <v>1517.5148647480792</v>
      </c>
      <c r="O160" s="270">
        <f t="shared" si="101"/>
        <v>203.09722582317909</v>
      </c>
      <c r="P160" s="65">
        <f t="shared" ref="P160:P163" si="102">M160-J160</f>
        <v>-0.66666666666666607</v>
      </c>
      <c r="Q160" s="74">
        <f t="shared" ref="Q160:Q163" si="103">O160-L160</f>
        <v>-40.791663065709798</v>
      </c>
      <c r="R160" s="271">
        <f>O160/L160</f>
        <v>0.83274488948000536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-382.48513525192084</v>
      </c>
      <c r="AG160" s="129">
        <f t="shared" si="62"/>
        <v>0.79869203407793643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1833</v>
      </c>
      <c r="H161" s="84">
        <f t="shared" ref="H161:H170" si="104">F161*G161</f>
        <v>64759.89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5" si="105">G161/W161*60</f>
        <v>1999.6363636363633</v>
      </c>
      <c r="O161" s="86">
        <f t="shared" ref="O161:O165" si="106">N161/M161</f>
        <v>166.6363636363636</v>
      </c>
      <c r="P161" s="54">
        <f t="shared" si="102"/>
        <v>0</v>
      </c>
      <c r="Q161" s="88">
        <f t="shared" si="103"/>
        <v>-9.8636363636364024</v>
      </c>
      <c r="R161" s="428">
        <f t="shared" ref="R161:R163" si="107">O161/L161</f>
        <v>0.94411537471027529</v>
      </c>
      <c r="S161" s="468">
        <f>R173</f>
        <v>0.92572441696704555</v>
      </c>
      <c r="T161" s="89">
        <v>0.16666666666666666</v>
      </c>
      <c r="U161" s="89">
        <v>0.2048611111111111</v>
      </c>
      <c r="V161" s="435">
        <v>5</v>
      </c>
      <c r="W161" s="90">
        <f t="shared" ref="W161:W172" si="108">(U161-T161)*24*60</f>
        <v>55.000000000000007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-118.36363636363672</v>
      </c>
      <c r="AG161" s="428">
        <f t="shared" si="62"/>
        <v>0.9441153747102754</v>
      </c>
      <c r="AH161" s="468">
        <f>AG173</f>
        <v>0.92898916592294434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3055</v>
      </c>
      <c r="H162" s="84">
        <f t="shared" si="104"/>
        <v>104572.65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2106.8965517241386</v>
      </c>
      <c r="O162" s="86">
        <f t="shared" si="106"/>
        <v>162.06896551724142</v>
      </c>
      <c r="P162" s="54">
        <f t="shared" si="102"/>
        <v>0</v>
      </c>
      <c r="Q162" s="88">
        <f t="shared" si="103"/>
        <v>-11.007957559681643</v>
      </c>
      <c r="R162" s="428">
        <f t="shared" si="107"/>
        <v>0.93639846743295052</v>
      </c>
      <c r="S162" s="468"/>
      <c r="T162" s="89">
        <v>0.20972222222222223</v>
      </c>
      <c r="U162" s="89">
        <v>0.27013888888888887</v>
      </c>
      <c r="V162" s="435">
        <v>7</v>
      </c>
      <c r="W162" s="90">
        <f t="shared" si="108"/>
        <v>86.999999999999972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-143.10344827586141</v>
      </c>
      <c r="AG162" s="428">
        <f t="shared" si="62"/>
        <v>0.93639846743295052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2974.2999999999997</v>
      </c>
      <c r="H163" s="84">
        <f t="shared" si="104"/>
        <v>106569.16899999998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2176.317073170731</v>
      </c>
      <c r="O163" s="86">
        <f t="shared" si="106"/>
        <v>197.84700665188464</v>
      </c>
      <c r="P163" s="54">
        <f t="shared" si="102"/>
        <v>0</v>
      </c>
      <c r="Q163" s="88">
        <f t="shared" si="103"/>
        <v>-6.6984478935698917</v>
      </c>
      <c r="R163" s="428">
        <f t="shared" si="107"/>
        <v>0.96725203252032499</v>
      </c>
      <c r="S163" s="468"/>
      <c r="T163" s="89">
        <v>0.28541666666666665</v>
      </c>
      <c r="U163" s="89">
        <v>0.34236111111111112</v>
      </c>
      <c r="V163" s="435">
        <v>22</v>
      </c>
      <c r="W163" s="90">
        <f t="shared" si="108"/>
        <v>82.000000000000028</v>
      </c>
      <c r="X163" s="96">
        <v>0.27430555555555552</v>
      </c>
      <c r="Y163" s="96">
        <v>0.28472222222222221</v>
      </c>
      <c r="Z163" s="54"/>
      <c r="AA163" s="54"/>
      <c r="AB163" s="447"/>
      <c r="AC163" s="447"/>
      <c r="AD163" s="435"/>
      <c r="AE163" s="435"/>
      <c r="AF163" s="54">
        <f t="shared" si="61"/>
        <v>-73.682926829269036</v>
      </c>
      <c r="AG163" s="428">
        <f t="shared" si="62"/>
        <v>0.96725203252032488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2986</v>
      </c>
      <c r="H164" s="84">
        <f t="shared" si="104"/>
        <v>102210.77999999998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2158.5542168674692</v>
      </c>
      <c r="O164" s="86">
        <f t="shared" si="106"/>
        <v>166.0426320667284</v>
      </c>
      <c r="P164" s="54">
        <f>M164-J164</f>
        <v>0</v>
      </c>
      <c r="Q164" s="88">
        <f>O164-L164</f>
        <v>-7.0342910101946643</v>
      </c>
      <c r="R164" s="428">
        <f>O164/L164</f>
        <v>0.95935742971887528</v>
      </c>
      <c r="S164" s="468"/>
      <c r="T164" s="89">
        <v>0.34722222222222221</v>
      </c>
      <c r="U164" s="89">
        <v>0.40486111111111112</v>
      </c>
      <c r="V164" s="435">
        <v>7</v>
      </c>
      <c r="W164" s="90">
        <f t="shared" si="108"/>
        <v>83.000000000000028</v>
      </c>
      <c r="X164" s="96"/>
      <c r="Y164" s="96"/>
      <c r="Z164" s="54"/>
      <c r="AA164" s="54"/>
      <c r="AB164" s="447"/>
      <c r="AC164" s="447"/>
      <c r="AD164" s="435"/>
      <c r="AE164" s="435">
        <v>1</v>
      </c>
      <c r="AF164" s="54">
        <f>N164-K164</f>
        <v>-91.445783132530778</v>
      </c>
      <c r="AG164" s="428">
        <f>N164/K164</f>
        <v>0.95935742971887517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4067.2000000000003</v>
      </c>
      <c r="H165" s="84">
        <f t="shared" si="104"/>
        <v>148086.75200000001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2369.2427184466032</v>
      </c>
      <c r="O165" s="86">
        <f t="shared" si="106"/>
        <v>236.92427184466032</v>
      </c>
      <c r="P165" s="54">
        <f t="shared" ref="P165" si="109">M165-J165</f>
        <v>0</v>
      </c>
      <c r="Q165" s="88">
        <f t="shared" ref="Q165" si="110">O165-L165</f>
        <v>-39.975728155339652</v>
      </c>
      <c r="R165" s="428">
        <f t="shared" ref="R165" si="111">O165/L165</f>
        <v>0.8556311731479247</v>
      </c>
      <c r="S165" s="468"/>
      <c r="T165" s="89">
        <v>0.44444444444444442</v>
      </c>
      <c r="U165" s="89">
        <v>0.51597222222222217</v>
      </c>
      <c r="V165" s="435">
        <v>4</v>
      </c>
      <c r="W165" s="90">
        <f t="shared" si="108"/>
        <v>102.99999999999996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-399.75728155339675</v>
      </c>
      <c r="AG165" s="428">
        <f>N165/K165</f>
        <v>0.85563117314792458</v>
      </c>
      <c r="AH165" s="468"/>
    </row>
    <row r="166" spans="1:36" ht="19.149999999999999" customHeight="1">
      <c r="A166" s="467"/>
      <c r="B166" s="121">
        <v>0</v>
      </c>
      <c r="C166" s="121"/>
      <c r="D166" s="82"/>
      <c r="E166" s="83"/>
      <c r="F166" s="349" t="s">
        <v>109</v>
      </c>
      <c r="G166" s="57"/>
      <c r="H166" s="84">
        <f t="shared" si="104"/>
        <v>0</v>
      </c>
      <c r="I166" s="435"/>
      <c r="J166" s="87"/>
      <c r="K166" s="57"/>
      <c r="L166" s="86"/>
      <c r="M166" s="87"/>
      <c r="N166" s="57"/>
      <c r="O166" s="86"/>
      <c r="P166" s="54"/>
      <c r="Q166" s="88"/>
      <c r="R166" s="428"/>
      <c r="S166" s="468"/>
      <c r="T166" s="89"/>
      <c r="U166" s="89"/>
      <c r="V166" s="435"/>
      <c r="W166" s="90">
        <f t="shared" si="108"/>
        <v>0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0</v>
      </c>
      <c r="AG166" s="428" t="e">
        <f>N166/K166</f>
        <v>#DIV/0!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11.8</v>
      </c>
      <c r="K173" s="101">
        <v>2327.4</v>
      </c>
      <c r="L173" s="104">
        <v>200.81986013986014</v>
      </c>
      <c r="M173" s="101">
        <f t="shared" ref="M173:O173" si="112">AVERAGE(M161:M172)</f>
        <v>11.8</v>
      </c>
      <c r="N173" s="101">
        <f t="shared" si="112"/>
        <v>2162.1293847690608</v>
      </c>
      <c r="O173" s="104">
        <f t="shared" si="112"/>
        <v>185.90384794337567</v>
      </c>
      <c r="P173" s="54">
        <f>M173-J173</f>
        <v>0</v>
      </c>
      <c r="Q173" s="88">
        <f>O173-L173</f>
        <v>-14.916012196484473</v>
      </c>
      <c r="R173" s="105">
        <f>O173/L173</f>
        <v>0.92572441696704555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1</v>
      </c>
      <c r="AF173" s="54">
        <f t="shared" si="61"/>
        <v>-165.27061523093926</v>
      </c>
      <c r="AG173" s="428">
        <f t="shared" si="62"/>
        <v>0.92898916592294434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141" priority="4" operator="greaterThan">
      <formula>0</formula>
    </cfRule>
  </conditionalFormatting>
  <conditionalFormatting sqref="Q5:Q173">
    <cfRule type="cellIs" dxfId="140" priority="7" operator="lessThan">
      <formula>0</formula>
    </cfRule>
  </conditionalFormatting>
  <conditionalFormatting sqref="R5:R173">
    <cfRule type="cellIs" dxfId="139" priority="5" operator="greaterThan">
      <formula>1</formula>
    </cfRule>
    <cfRule type="cellIs" dxfId="138" priority="6" operator="lessThan">
      <formula>0.8</formula>
    </cfRule>
  </conditionalFormatting>
  <conditionalFormatting sqref="S5:S11">
    <cfRule type="cellIs" dxfId="137" priority="20" operator="lessThan">
      <formula>0.8</formula>
    </cfRule>
  </conditionalFormatting>
  <conditionalFormatting sqref="S21:S29 AH21:AH29">
    <cfRule type="cellIs" dxfId="136" priority="13" operator="lessThan">
      <formula>0.8</formula>
    </cfRule>
  </conditionalFormatting>
  <conditionalFormatting sqref="S43:S72">
    <cfRule type="cellIs" dxfId="135" priority="10" operator="lessThan">
      <formula>0.8</formula>
    </cfRule>
  </conditionalFormatting>
  <conditionalFormatting sqref="S82:S91 AH82:AH91">
    <cfRule type="cellIs" dxfId="134" priority="12" operator="lessThan">
      <formula>0.8</formula>
    </cfRule>
  </conditionalFormatting>
  <conditionalFormatting sqref="S95:S104">
    <cfRule type="cellIs" dxfId="133" priority="8" operator="lessThan">
      <formula>0.8</formula>
    </cfRule>
  </conditionalFormatting>
  <conditionalFormatting sqref="S108:S109">
    <cfRule type="cellIs" dxfId="132" priority="9" operator="lessThan">
      <formula>0.8</formula>
    </cfRule>
  </conditionalFormatting>
  <conditionalFormatting sqref="S122:S135 AH135">
    <cfRule type="cellIs" dxfId="131" priority="21" operator="lessThan">
      <formula>0.8</formula>
    </cfRule>
  </conditionalFormatting>
  <conditionalFormatting sqref="S137 AH137">
    <cfRule type="cellIs" dxfId="130" priority="17" operator="lessThan">
      <formula>0.8</formula>
    </cfRule>
  </conditionalFormatting>
  <conditionalFormatting sqref="S139:S146 AH139:AH146">
    <cfRule type="cellIs" dxfId="129" priority="11" operator="lessThan">
      <formula>0.8</formula>
    </cfRule>
  </conditionalFormatting>
  <conditionalFormatting sqref="S148:S150">
    <cfRule type="cellIs" dxfId="128" priority="14" operator="lessThan">
      <formula>0.8</formula>
    </cfRule>
  </conditionalFormatting>
  <conditionalFormatting sqref="S161">
    <cfRule type="cellIs" dxfId="127" priority="25" operator="lessThan">
      <formula>0.8</formula>
    </cfRule>
  </conditionalFormatting>
  <conditionalFormatting sqref="AF5:AF173">
    <cfRule type="cellIs" dxfId="126" priority="3" operator="lessThan">
      <formula>0</formula>
    </cfRule>
  </conditionalFormatting>
  <conditionalFormatting sqref="AG5:AG173">
    <cfRule type="cellIs" dxfId="125" priority="1" operator="greaterThan">
      <formula>1</formula>
    </cfRule>
    <cfRule type="cellIs" dxfId="124" priority="2" operator="lessThan">
      <formula>0.8</formula>
    </cfRule>
  </conditionalFormatting>
  <conditionalFormatting sqref="AH5:AH9 S17:S18 AH17:AH18 AH57 AH95">
    <cfRule type="cellIs" dxfId="123" priority="26" operator="lessThan">
      <formula>0.8</formula>
    </cfRule>
  </conditionalFormatting>
  <conditionalFormatting sqref="AH31 S31:S32">
    <cfRule type="cellIs" dxfId="122" priority="22" operator="lessThan">
      <formula>0.8</formula>
    </cfRule>
  </conditionalFormatting>
  <conditionalFormatting sqref="AH70:AH72">
    <cfRule type="cellIs" dxfId="121" priority="19" operator="lessThan">
      <formula>0.8</formula>
    </cfRule>
  </conditionalFormatting>
  <conditionalFormatting sqref="AH97:AH98">
    <cfRule type="cellIs" dxfId="120" priority="18" operator="lessThan">
      <formula>0.8</formula>
    </cfRule>
  </conditionalFormatting>
  <conditionalFormatting sqref="AH100:AH107">
    <cfRule type="cellIs" dxfId="119" priority="16" operator="lessThan">
      <formula>0.8</formula>
    </cfRule>
  </conditionalFormatting>
  <conditionalFormatting sqref="AH109">
    <cfRule type="cellIs" dxfId="118" priority="24" operator="lessThan">
      <formula>0.8</formula>
    </cfRule>
  </conditionalFormatting>
  <conditionalFormatting sqref="AH148">
    <cfRule type="cellIs" dxfId="117" priority="23" operator="lessThan">
      <formula>0.8</formula>
    </cfRule>
  </conditionalFormatting>
  <conditionalFormatting sqref="AH150">
    <cfRule type="cellIs" dxfId="116" priority="15" operator="lessThan">
      <formula>0.8</formula>
    </cfRule>
  </conditionalFormatting>
  <dataValidations count="1">
    <dataValidation type="list" allowBlank="1" showInputMessage="1" showErrorMessage="1" sqref="AB5:AC173" xr:uid="{00000000-0002-0000-44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396</v>
      </c>
      <c r="E3" s="583"/>
      <c r="F3" s="572" t="s">
        <v>3</v>
      </c>
      <c r="G3" s="533"/>
      <c r="H3" s="584">
        <v>219740</v>
      </c>
      <c r="I3" s="585"/>
      <c r="J3" s="572" t="s">
        <v>4</v>
      </c>
      <c r="K3" s="533"/>
      <c r="L3" s="577">
        <v>7264212.4748375015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381.81813702050118</v>
      </c>
      <c r="G6" s="574"/>
      <c r="H6" s="552">
        <f>AVERAGE(D13:P13,Q13)</f>
        <v>144.99992960364483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6</v>
      </c>
      <c r="Q6" s="541">
        <v>3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331.98519726315817</v>
      </c>
      <c r="G7" s="545"/>
      <c r="H7" s="546">
        <f>AVERAGE(D14:P14,Q14)</f>
        <v>129.65047510002415</v>
      </c>
      <c r="I7" s="547"/>
      <c r="J7" s="546">
        <f>AVERAGE(D31:E31,G31:H31)</f>
        <v>727.75228377922758</v>
      </c>
      <c r="K7" s="547"/>
      <c r="L7" s="548">
        <f>AVERAGE(K31:M31)</f>
        <v>748.52445200302407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0.89874952180822443</v>
      </c>
      <c r="G8" s="551"/>
      <c r="H8" s="550">
        <f>AVERAGE(D15:O15,P15:Q15)</f>
        <v>0.89113603836585764</v>
      </c>
      <c r="I8" s="551"/>
      <c r="J8" s="550">
        <f>AVERAGE(D32:E32,G32:H32)</f>
        <v>0.97568847854348939</v>
      </c>
      <c r="K8" s="551"/>
      <c r="L8" s="550">
        <f>AVERAGE(K32:M32)</f>
        <v>0.83169383555891552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141.49243206054351</v>
      </c>
      <c r="E13" s="19">
        <v>121.27525431225123</v>
      </c>
      <c r="F13" s="19">
        <v>114.94943591471676</v>
      </c>
      <c r="G13" s="19">
        <v>314.44047619047615</v>
      </c>
      <c r="H13" s="19">
        <v>228.57142857142858</v>
      </c>
      <c r="I13" s="19">
        <v>87.578895768833846</v>
      </c>
      <c r="J13" s="19">
        <v>85.039215686274503</v>
      </c>
      <c r="K13" s="19">
        <v>79.373477095516577</v>
      </c>
      <c r="L13" s="19">
        <v>84.110337117303061</v>
      </c>
      <c r="M13" s="19">
        <v>81.830154088926022</v>
      </c>
      <c r="N13" s="19">
        <v>85.228339435189284</v>
      </c>
      <c r="O13" s="19">
        <v>243.88888888888889</v>
      </c>
      <c r="P13" s="19">
        <v>212.2206793206793</v>
      </c>
      <c r="Q13" s="21">
        <v>150</v>
      </c>
    </row>
    <row r="14" spans="2:17" ht="39.950000000000003" customHeight="1">
      <c r="B14" s="525"/>
      <c r="C14" s="14" t="s">
        <v>42</v>
      </c>
      <c r="D14" s="19">
        <v>127.56178776401953</v>
      </c>
      <c r="E14" s="19">
        <v>101.15016869222097</v>
      </c>
      <c r="F14" s="19">
        <v>97.133295119537635</v>
      </c>
      <c r="G14" s="19">
        <v>279.80194088534284</v>
      </c>
      <c r="H14" s="19">
        <v>222.17129501119217</v>
      </c>
      <c r="I14" s="19">
        <v>79.833939668627977</v>
      </c>
      <c r="J14" s="19">
        <v>74.894987174588351</v>
      </c>
      <c r="K14" s="19">
        <v>66.647986685238621</v>
      </c>
      <c r="L14" s="19">
        <v>75.000860292769218</v>
      </c>
      <c r="M14" s="19">
        <v>73.202189382132289</v>
      </c>
      <c r="N14" s="19">
        <v>76.571773763885673</v>
      </c>
      <c r="O14" s="19">
        <v>199.70990219834303</v>
      </c>
      <c r="P14" s="19">
        <v>193.50307978636377</v>
      </c>
      <c r="Q14" s="9">
        <v>147.92344497607644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0.90154495124825362</v>
      </c>
      <c r="E15" s="10">
        <f t="shared" si="0"/>
        <v>0.83405447604163696</v>
      </c>
      <c r="F15" s="10">
        <f t="shared" si="0"/>
        <v>0.84500888887878256</v>
      </c>
      <c r="G15" s="10">
        <f t="shared" si="0"/>
        <v>0.88984072367276723</v>
      </c>
      <c r="H15" s="10">
        <f t="shared" si="0"/>
        <v>0.97199941567396575</v>
      </c>
      <c r="I15" s="10">
        <f t="shared" si="0"/>
        <v>0.91156595396396833</v>
      </c>
      <c r="J15" s="10">
        <f t="shared" si="0"/>
        <v>0.88071117037214808</v>
      </c>
      <c r="K15" s="10">
        <f t="shared" si="0"/>
        <v>0.83967578496070749</v>
      </c>
      <c r="L15" s="10">
        <f t="shared" si="0"/>
        <v>0.89169610850769188</v>
      </c>
      <c r="M15" s="10">
        <f t="shared" si="0"/>
        <v>0.89456252645671919</v>
      </c>
      <c r="N15" s="10">
        <f t="shared" si="0"/>
        <v>0.89843090069956866</v>
      </c>
      <c r="O15" s="10">
        <f t="shared" si="0"/>
        <v>0.81885609101826295</v>
      </c>
      <c r="P15" s="362">
        <f t="shared" si="0"/>
        <v>0.91180124578702337</v>
      </c>
      <c r="Q15" s="11">
        <f t="shared" si="0"/>
        <v>0.98615629984050956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0.44444444444444442</v>
      </c>
    </row>
    <row r="17" spans="2:23" ht="22.9" customHeight="1">
      <c r="B17" s="528"/>
      <c r="C17" s="360" t="s">
        <v>46</v>
      </c>
      <c r="D17" s="12">
        <v>0.63124999999999987</v>
      </c>
      <c r="E17" s="12">
        <v>0.53263888888888888</v>
      </c>
      <c r="F17" s="12">
        <v>0.52708333333333335</v>
      </c>
      <c r="G17" s="12">
        <v>0.60416666666666663</v>
      </c>
      <c r="H17" s="12">
        <v>0.6</v>
      </c>
      <c r="I17" s="12">
        <v>0.63541666666666652</v>
      </c>
      <c r="J17" s="12">
        <v>0.65416666666666656</v>
      </c>
      <c r="K17" s="12">
        <v>0.60694444444444429</v>
      </c>
      <c r="L17" s="12">
        <v>0.92013888888888884</v>
      </c>
      <c r="M17" s="12">
        <v>0.93541666666666656</v>
      </c>
      <c r="N17" s="12">
        <v>0.95347222222222217</v>
      </c>
      <c r="O17" s="22">
        <v>0.77916666666666667</v>
      </c>
      <c r="P17" s="12">
        <v>0.53541666666666654</v>
      </c>
      <c r="Q17" s="363">
        <v>0.61458333333333337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 t="s">
        <v>49</v>
      </c>
      <c r="F20" s="365" t="s">
        <v>49</v>
      </c>
      <c r="G20" s="365" t="s">
        <v>49</v>
      </c>
      <c r="H20" s="365" t="s">
        <v>49</v>
      </c>
      <c r="I20" s="365" t="s">
        <v>49</v>
      </c>
      <c r="J20" s="365">
        <v>1</v>
      </c>
      <c r="K20" s="365">
        <v>1</v>
      </c>
      <c r="L20" s="365" t="s">
        <v>49</v>
      </c>
      <c r="M20" s="365">
        <v>1</v>
      </c>
      <c r="N20" s="365">
        <v>1</v>
      </c>
      <c r="O20" s="365" t="s">
        <v>49</v>
      </c>
      <c r="P20" s="365">
        <v>1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>
        <v>1</v>
      </c>
      <c r="F21" s="365" t="s">
        <v>49</v>
      </c>
      <c r="G21" s="365">
        <v>1</v>
      </c>
      <c r="H21" s="365" t="s">
        <v>49</v>
      </c>
      <c r="I21" s="365">
        <v>1</v>
      </c>
      <c r="J21" s="365" t="s">
        <v>49</v>
      </c>
      <c r="K21" s="365" t="s">
        <v>49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 t="s">
        <v>49</v>
      </c>
      <c r="Q21" s="366"/>
    </row>
    <row r="22" spans="2:23" ht="22.9" customHeight="1">
      <c r="B22" s="510" t="s">
        <v>53</v>
      </c>
      <c r="C22" s="533"/>
      <c r="D22" s="367">
        <v>18.833333333333332</v>
      </c>
      <c r="E22" s="367">
        <v>17.571428571428573</v>
      </c>
      <c r="F22" s="367">
        <v>17.571428571428573</v>
      </c>
      <c r="G22" s="367">
        <v>6.125</v>
      </c>
      <c r="H22" s="367">
        <v>6.6</v>
      </c>
      <c r="I22" s="367">
        <v>17.2</v>
      </c>
      <c r="J22" s="367">
        <v>17.5</v>
      </c>
      <c r="K22" s="367">
        <v>17.666666666666668</v>
      </c>
      <c r="L22" s="367">
        <v>17</v>
      </c>
      <c r="M22" s="367">
        <v>18.555555555555557</v>
      </c>
      <c r="N22" s="367">
        <v>17.666666666666668</v>
      </c>
      <c r="O22" s="367">
        <v>9.6666666666666661</v>
      </c>
      <c r="P22" s="367">
        <v>11.428571428571429</v>
      </c>
      <c r="Q22" s="368">
        <v>11.5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171.33566690619332</v>
      </c>
      <c r="E31" s="8">
        <v>790.7505892255881</v>
      </c>
      <c r="F31" s="8">
        <v>0</v>
      </c>
      <c r="G31" s="8">
        <v>966.28577212261519</v>
      </c>
      <c r="H31" s="376">
        <v>982.63710686251363</v>
      </c>
      <c r="I31" s="375">
        <v>0</v>
      </c>
      <c r="J31" s="8">
        <v>0</v>
      </c>
      <c r="K31" s="8">
        <v>596.39682539682747</v>
      </c>
      <c r="L31" s="8">
        <v>771.4163265306114</v>
      </c>
      <c r="M31" s="376">
        <v>877.76020408163333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0.77879848593724244</v>
      </c>
      <c r="E32" s="10">
        <f t="shared" si="1"/>
        <v>0.95848556269768259</v>
      </c>
      <c r="F32" s="10">
        <f t="shared" si="1"/>
        <v>0</v>
      </c>
      <c r="G32" s="10">
        <f t="shared" si="1"/>
        <v>1.0736508579140169</v>
      </c>
      <c r="H32" s="10">
        <f t="shared" si="1"/>
        <v>1.0918190076250152</v>
      </c>
      <c r="I32" s="375">
        <f t="shared" si="1"/>
        <v>0</v>
      </c>
      <c r="J32" s="10">
        <f t="shared" si="1"/>
        <v>0</v>
      </c>
      <c r="K32" s="10">
        <f t="shared" si="1"/>
        <v>0.66266313932980825</v>
      </c>
      <c r="L32" s="10">
        <f t="shared" si="1"/>
        <v>0.85712925170067933</v>
      </c>
      <c r="M32" s="11">
        <f t="shared" si="1"/>
        <v>0.97528911564625931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3239.9999999999932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0.40277777777777773</v>
      </c>
      <c r="E34" s="12">
        <v>0.34583333333333338</v>
      </c>
      <c r="F34" s="12">
        <v>0</v>
      </c>
      <c r="G34" s="12">
        <v>1126.1538461538501</v>
      </c>
      <c r="H34" s="363">
        <v>0.47638888888888892</v>
      </c>
      <c r="I34" s="23">
        <v>0</v>
      </c>
      <c r="J34" s="12">
        <v>0</v>
      </c>
      <c r="K34" s="12">
        <v>0.80555555555555547</v>
      </c>
      <c r="L34" s="12">
        <v>1.0381944444444444</v>
      </c>
      <c r="M34" s="13">
        <v>1.0798611111111112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45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15" priority="1" operator="lessThan">
      <formula>0.8</formula>
    </cfRule>
  </conditionalFormatting>
  <conditionalFormatting sqref="D15:Q15">
    <cfRule type="cellIs" dxfId="114" priority="3" operator="lessThan">
      <formula>0.8</formula>
    </cfRule>
  </conditionalFormatting>
  <conditionalFormatting sqref="J32:M32">
    <cfRule type="cellIs" dxfId="11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theme="8" tint="0.79998168889431442"/>
    <pageSetUpPr fitToPage="1"/>
  </sheetPr>
  <dimension ref="A1:R126"/>
  <sheetViews>
    <sheetView zoomScale="70" zoomScaleNormal="70" workbookViewId="0">
      <selection activeCell="F7" sqref="F7:G8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74793</v>
      </c>
      <c r="F1" s="278" t="s">
        <v>4</v>
      </c>
      <c r="G1" s="279">
        <f>SUM(H5:H124)</f>
        <v>1414804.7846753246</v>
      </c>
      <c r="H1" s="280" t="s">
        <v>80</v>
      </c>
      <c r="I1" s="281">
        <f>+J16+J64+J24+J38+J51+J81+J100+J91+J57+J124+J111</f>
        <v>43.05238095238095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397</v>
      </c>
      <c r="B2" s="634"/>
      <c r="C2" s="283"/>
      <c r="D2" s="409" t="s">
        <v>84</v>
      </c>
      <c r="E2" s="284">
        <f>AVERAGE(L16,L24,L38,L51,L100,L111,L91)</f>
        <v>495.56457060705935</v>
      </c>
      <c r="F2" s="285" t="s">
        <v>85</v>
      </c>
      <c r="G2" s="286">
        <f>G1/E1</f>
        <v>18.916272708346028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668</v>
      </c>
      <c r="H5" s="291">
        <f>F5*G5</f>
        <v>17127.52</v>
      </c>
      <c r="I5" s="412"/>
      <c r="J5" s="292">
        <v>10</v>
      </c>
      <c r="K5" s="293">
        <f t="shared" ref="K5:K8" si="0">G5/P5*60</f>
        <v>1336.0000000000011</v>
      </c>
      <c r="L5" s="294">
        <f t="shared" ref="L5:L8" si="1">K5/J5</f>
        <v>133.60000000000011</v>
      </c>
      <c r="M5" s="295">
        <v>0.44444444444444442</v>
      </c>
      <c r="N5" s="295">
        <v>0.46527777777777773</v>
      </c>
      <c r="O5" s="289">
        <v>5</v>
      </c>
      <c r="P5" s="415">
        <f t="shared" ref="P5:P8" si="2">(N5-M5)*24*60</f>
        <v>29.999999999999972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1697</v>
      </c>
      <c r="H6" s="291">
        <f t="shared" ref="H6:H15" si="3">F6*G6</f>
        <v>50655.450000000004</v>
      </c>
      <c r="I6" s="412"/>
      <c r="J6" s="292">
        <v>12</v>
      </c>
      <c r="K6" s="293">
        <f t="shared" si="0"/>
        <v>1851.2727272727284</v>
      </c>
      <c r="L6" s="294">
        <f t="shared" si="1"/>
        <v>154.27272727272737</v>
      </c>
      <c r="M6" s="295">
        <v>0.46875</v>
      </c>
      <c r="N6" s="295">
        <v>0.50694444444444442</v>
      </c>
      <c r="O6" s="289">
        <v>5</v>
      </c>
      <c r="P6" s="415">
        <f t="shared" si="2"/>
        <v>54.999999999999964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1544</v>
      </c>
      <c r="H7" s="291">
        <f t="shared" si="3"/>
        <v>45578.879999999997</v>
      </c>
      <c r="I7" s="412"/>
      <c r="J7" s="292">
        <v>12</v>
      </c>
      <c r="K7" s="293">
        <f t="shared" si="0"/>
        <v>1852.7999999999947</v>
      </c>
      <c r="L7" s="294">
        <f t="shared" si="1"/>
        <v>154.39999999999955</v>
      </c>
      <c r="M7" s="295">
        <v>0.51041666666666663</v>
      </c>
      <c r="N7" s="295">
        <v>0.54513888888888895</v>
      </c>
      <c r="O7" s="289">
        <v>5</v>
      </c>
      <c r="P7" s="415">
        <f t="shared" si="2"/>
        <v>50.000000000000142</v>
      </c>
      <c r="Q7" s="296"/>
      <c r="R7" s="296"/>
    </row>
    <row r="8" spans="1:18">
      <c r="A8" s="621"/>
      <c r="B8" s="290" t="s">
        <v>118</v>
      </c>
      <c r="C8" s="290"/>
      <c r="D8" s="306" t="s">
        <v>384</v>
      </c>
      <c r="E8" s="408"/>
      <c r="F8" s="397">
        <v>30</v>
      </c>
      <c r="G8" s="411">
        <v>2839</v>
      </c>
      <c r="H8" s="291">
        <f t="shared" si="3"/>
        <v>85170</v>
      </c>
      <c r="I8" s="412"/>
      <c r="J8" s="292">
        <v>12</v>
      </c>
      <c r="K8" s="293">
        <f t="shared" si="0"/>
        <v>1793.0526315789446</v>
      </c>
      <c r="L8" s="294">
        <f t="shared" si="1"/>
        <v>149.4210526315787</v>
      </c>
      <c r="M8" s="295">
        <v>0.54861111111111105</v>
      </c>
      <c r="N8" s="295">
        <v>0.61458333333333337</v>
      </c>
      <c r="O8" s="289">
        <v>5</v>
      </c>
      <c r="P8" s="415">
        <f t="shared" si="2"/>
        <v>95.000000000000142</v>
      </c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11.5</v>
      </c>
      <c r="K16" s="302">
        <f>AVERAGE(K5:K15)</f>
        <v>1708.2813397129173</v>
      </c>
      <c r="L16" s="303">
        <f>AVERAGE(L5:L15)</f>
        <v>147.92344497607644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385</v>
      </c>
      <c r="E17" s="306"/>
      <c r="F17" s="397" t="s">
        <v>109</v>
      </c>
      <c r="G17" s="411">
        <v>2839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1793.0526315789477</v>
      </c>
      <c r="L17" s="294">
        <f>K17/J17</f>
        <v>179.30526315789479</v>
      </c>
      <c r="M17" s="295">
        <v>0.17361111111111113</v>
      </c>
      <c r="N17" s="295">
        <v>0.23958333333333334</v>
      </c>
      <c r="O17" s="289">
        <v>10</v>
      </c>
      <c r="P17" s="415">
        <f>(N17-M17)*24*60</f>
        <v>94.999999999999986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113</v>
      </c>
      <c r="E18" s="306"/>
      <c r="F18" s="397" t="s">
        <v>109</v>
      </c>
      <c r="G18" s="410">
        <v>1697</v>
      </c>
      <c r="H18" s="291">
        <f t="shared" si="4"/>
        <v>0</v>
      </c>
      <c r="I18" s="412"/>
      <c r="J18" s="292">
        <v>9</v>
      </c>
      <c r="K18" s="293">
        <f t="shared" si="5"/>
        <v>1566.4615384615374</v>
      </c>
      <c r="L18" s="294">
        <f t="shared" ref="L18:L21" si="6">K18/J18</f>
        <v>174.05128205128193</v>
      </c>
      <c r="M18" s="295">
        <v>0.24305555555555555</v>
      </c>
      <c r="N18" s="295">
        <v>0.28819444444444448</v>
      </c>
      <c r="O18" s="289">
        <v>5</v>
      </c>
      <c r="P18" s="415">
        <f t="shared" ref="P18:P21" si="7">(N18-M18)*24*60</f>
        <v>65.000000000000043</v>
      </c>
      <c r="Q18" s="296"/>
      <c r="R18" s="296"/>
    </row>
    <row r="19" spans="1:18" ht="15.75" customHeight="1">
      <c r="A19" s="624"/>
      <c r="B19" s="290">
        <v>0</v>
      </c>
      <c r="C19" s="411"/>
      <c r="D19" s="306" t="s">
        <v>114</v>
      </c>
      <c r="E19" s="306"/>
      <c r="F19" s="397" t="s">
        <v>109</v>
      </c>
      <c r="G19" s="410">
        <v>1544</v>
      </c>
      <c r="H19" s="291">
        <f t="shared" si="4"/>
        <v>0</v>
      </c>
      <c r="I19" s="412"/>
      <c r="J19" s="292">
        <v>9</v>
      </c>
      <c r="K19" s="293">
        <f t="shared" si="5"/>
        <v>1544.0000000000016</v>
      </c>
      <c r="L19" s="294">
        <f t="shared" si="6"/>
        <v>171.55555555555574</v>
      </c>
      <c r="M19" s="295">
        <v>0.29166666666666669</v>
      </c>
      <c r="N19" s="295">
        <v>0.33333333333333331</v>
      </c>
      <c r="O19" s="289">
        <v>5</v>
      </c>
      <c r="P19" s="415">
        <f t="shared" si="7"/>
        <v>59.999999999999943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115</v>
      </c>
      <c r="E20" s="306"/>
      <c r="F20" s="397">
        <v>19.63</v>
      </c>
      <c r="G20" s="410">
        <v>1138</v>
      </c>
      <c r="H20" s="291">
        <f t="shared" si="4"/>
        <v>22338.94</v>
      </c>
      <c r="I20" s="412"/>
      <c r="J20" s="292">
        <v>15</v>
      </c>
      <c r="K20" s="293">
        <f t="shared" si="5"/>
        <v>1950.8571428571454</v>
      </c>
      <c r="L20" s="294">
        <f t="shared" si="6"/>
        <v>130.05714285714302</v>
      </c>
      <c r="M20" s="295">
        <v>0.33680555555555558</v>
      </c>
      <c r="N20" s="295">
        <v>0.3611111111111111</v>
      </c>
      <c r="O20" s="289">
        <v>5</v>
      </c>
      <c r="P20" s="415">
        <f t="shared" si="7"/>
        <v>34.999999999999957</v>
      </c>
      <c r="Q20" s="296"/>
      <c r="R20" s="296"/>
    </row>
    <row r="21" spans="1:18" ht="15.75" customHeight="1">
      <c r="A21" s="625"/>
      <c r="B21" s="290" t="s">
        <v>105</v>
      </c>
      <c r="C21" s="411"/>
      <c r="D21" s="306" t="s">
        <v>332</v>
      </c>
      <c r="E21" s="306"/>
      <c r="F21" s="397">
        <v>36.450000000000003</v>
      </c>
      <c r="G21" s="410">
        <v>1849</v>
      </c>
      <c r="H21" s="291">
        <f t="shared" si="4"/>
        <v>67396.05</v>
      </c>
      <c r="I21" s="412"/>
      <c r="J21" s="292">
        <v>10</v>
      </c>
      <c r="K21" s="293">
        <f t="shared" si="5"/>
        <v>2017.0909090909104</v>
      </c>
      <c r="L21" s="294">
        <f t="shared" si="6"/>
        <v>201.70909090909103</v>
      </c>
      <c r="M21" s="295">
        <v>0.36458333333333331</v>
      </c>
      <c r="N21" s="295">
        <v>0.40277777777777773</v>
      </c>
      <c r="O21" s="289">
        <v>5</v>
      </c>
      <c r="P21" s="415">
        <f t="shared" si="7"/>
        <v>54.999999999999964</v>
      </c>
      <c r="Q21" s="296">
        <v>0.40277777777777773</v>
      </c>
      <c r="R21" s="296">
        <v>0.44444444444444442</v>
      </c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10.6</v>
      </c>
      <c r="K24" s="302">
        <f>AVERAGE(K17:K23)</f>
        <v>1774.2924443977086</v>
      </c>
      <c r="L24" s="303">
        <f>AVERAGE(L17:L23)</f>
        <v>171.33566690619332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1291</v>
      </c>
      <c r="H25" s="291">
        <f t="shared" ref="H25:H37" si="8">F25*G25</f>
        <v>23922.230000000003</v>
      </c>
      <c r="I25" s="412"/>
      <c r="J25" s="292">
        <v>3</v>
      </c>
      <c r="K25" s="293">
        <f t="shared" ref="K25:K28" si="9">G25/P25*60</f>
        <v>2868.8888888888905</v>
      </c>
      <c r="L25" s="294">
        <f t="shared" ref="L25:L28" si="10">K25/J25</f>
        <v>956.29629629629687</v>
      </c>
      <c r="M25" s="295">
        <v>0.18055555555555555</v>
      </c>
      <c r="N25" s="295">
        <v>0.19930555555555554</v>
      </c>
      <c r="O25" s="289">
        <v>20</v>
      </c>
      <c r="P25" s="415">
        <f>(N25-M25)*24*60</f>
        <v>26.999999999999986</v>
      </c>
      <c r="Q25" s="296">
        <v>0.19930555555555554</v>
      </c>
      <c r="R25" s="296">
        <v>0.24097222222222223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548</v>
      </c>
      <c r="H26" s="291">
        <f t="shared" si="8"/>
        <v>8236.44</v>
      </c>
      <c r="I26" s="412"/>
      <c r="J26" s="292">
        <v>4</v>
      </c>
      <c r="K26" s="293">
        <f t="shared" si="9"/>
        <v>2989.0909090908981</v>
      </c>
      <c r="L26" s="294">
        <f t="shared" si="10"/>
        <v>747.27272727272452</v>
      </c>
      <c r="M26" s="295">
        <v>0.25486111111111109</v>
      </c>
      <c r="N26" s="295">
        <v>0.26250000000000001</v>
      </c>
      <c r="O26" s="289">
        <v>25</v>
      </c>
      <c r="P26" s="415">
        <f>(N26-M26)*24*60</f>
        <v>11.000000000000041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2367</v>
      </c>
      <c r="H27" s="291">
        <f t="shared" si="8"/>
        <v>43032.06</v>
      </c>
      <c r="I27" s="412"/>
      <c r="J27" s="292">
        <v>4</v>
      </c>
      <c r="K27" s="293">
        <f t="shared" si="9"/>
        <v>2840.3999999999965</v>
      </c>
      <c r="L27" s="294">
        <f t="shared" si="10"/>
        <v>710.09999999999911</v>
      </c>
      <c r="M27" s="295">
        <v>0.27638888888888885</v>
      </c>
      <c r="N27" s="295">
        <v>0.31111111111111112</v>
      </c>
      <c r="O27" s="289">
        <v>20</v>
      </c>
      <c r="P27" s="415">
        <f t="shared" ref="P27:P28" si="11">(N27-M27)*24*60</f>
        <v>50.000000000000064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1124</v>
      </c>
      <c r="H28" s="291">
        <f t="shared" si="8"/>
        <v>28021.32</v>
      </c>
      <c r="I28" s="412"/>
      <c r="J28" s="292">
        <v>3</v>
      </c>
      <c r="K28" s="293">
        <f t="shared" si="9"/>
        <v>2247.9999999999959</v>
      </c>
      <c r="L28" s="294">
        <f t="shared" si="10"/>
        <v>749.33333333333201</v>
      </c>
      <c r="M28" s="295">
        <v>0.32500000000000001</v>
      </c>
      <c r="N28" s="295">
        <v>0.34583333333333338</v>
      </c>
      <c r="O28" s="289">
        <v>20</v>
      </c>
      <c r="P28" s="415">
        <f t="shared" si="11"/>
        <v>30.000000000000053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2736.5949494949455</v>
      </c>
      <c r="L38" s="303">
        <f>AVERAGE(L25:L37)</f>
        <v>790.7505892255881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756</v>
      </c>
      <c r="H52" s="291">
        <f>F52*G52</f>
        <v>13744.08</v>
      </c>
      <c r="I52" s="412"/>
      <c r="J52" s="292">
        <v>3</v>
      </c>
      <c r="K52" s="293">
        <f>G52/P52*60</f>
        <v>3239.9999999999932</v>
      </c>
      <c r="L52" s="294">
        <f>K52/J52</f>
        <v>1079.9999999999977</v>
      </c>
      <c r="M52" s="295">
        <v>0.2986111111111111</v>
      </c>
      <c r="N52" s="295">
        <v>0.30833333333333335</v>
      </c>
      <c r="O52" s="293">
        <v>20</v>
      </c>
      <c r="P52" s="415">
        <f>(N52-M52)*24*60</f>
        <v>14.00000000000003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379</v>
      </c>
      <c r="H53" s="291">
        <f t="shared" ref="H53:H116" si="13">F53*G53</f>
        <v>9486.3700000000008</v>
      </c>
      <c r="I53" s="412"/>
      <c r="J53" s="292">
        <v>4</v>
      </c>
      <c r="K53" s="293">
        <f t="shared" ref="K53:K59" si="14">G53/P53*60</f>
        <v>3248.5714285714403</v>
      </c>
      <c r="L53" s="294">
        <f t="shared" ref="L53:L59" si="15">K53/J53</f>
        <v>812.14285714286007</v>
      </c>
      <c r="M53" s="295">
        <v>0.32222222222222224</v>
      </c>
      <c r="N53" s="295">
        <v>0.32708333333333334</v>
      </c>
      <c r="O53" s="293">
        <v>20</v>
      </c>
      <c r="P53" s="415">
        <f t="shared" ref="P53:P59" si="16">(N53-M53)*24*60</f>
        <v>6.9999999999999751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551</v>
      </c>
      <c r="H54" s="291">
        <f t="shared" si="13"/>
        <v>13675.82</v>
      </c>
      <c r="I54" s="412"/>
      <c r="J54" s="292">
        <v>4</v>
      </c>
      <c r="K54" s="293">
        <f t="shared" si="14"/>
        <v>3306.0000000000118</v>
      </c>
      <c r="L54" s="294">
        <f t="shared" si="15"/>
        <v>826.50000000000296</v>
      </c>
      <c r="M54" s="295">
        <v>0.34097222222222223</v>
      </c>
      <c r="N54" s="295">
        <v>0.34791666666666665</v>
      </c>
      <c r="O54" s="293">
        <v>20</v>
      </c>
      <c r="P54" s="415">
        <f t="shared" si="16"/>
        <v>9.9999999999999645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232</v>
      </c>
      <c r="H55" s="291">
        <f t="shared" si="13"/>
        <v>5503.04</v>
      </c>
      <c r="I55" s="412"/>
      <c r="J55" s="292">
        <v>4</v>
      </c>
      <c r="K55" s="293">
        <f t="shared" si="14"/>
        <v>3480.0000000000123</v>
      </c>
      <c r="L55" s="294">
        <f t="shared" si="15"/>
        <v>870.00000000000307</v>
      </c>
      <c r="M55" s="295">
        <v>0.36180555555555555</v>
      </c>
      <c r="N55" s="295">
        <v>0.36458333333333331</v>
      </c>
      <c r="O55" s="293">
        <v>20</v>
      </c>
      <c r="P55" s="415">
        <f t="shared" si="16"/>
        <v>3.9999999999999858</v>
      </c>
      <c r="Q55" s="296">
        <v>0.36458333333333331</v>
      </c>
      <c r="R55" s="296">
        <v>0.40625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888</v>
      </c>
      <c r="H56" s="291">
        <f t="shared" si="13"/>
        <v>26640</v>
      </c>
      <c r="I56" s="412"/>
      <c r="J56" s="292">
        <v>4</v>
      </c>
      <c r="K56" s="293">
        <f t="shared" si="14"/>
        <v>3330.0000000000118</v>
      </c>
      <c r="L56" s="294">
        <f t="shared" si="15"/>
        <v>832.50000000000296</v>
      </c>
      <c r="M56" s="295">
        <v>0.4201388888888889</v>
      </c>
      <c r="N56" s="295">
        <v>0.43124999999999997</v>
      </c>
      <c r="O56" s="293">
        <v>25</v>
      </c>
      <c r="P56" s="415">
        <f t="shared" si="16"/>
        <v>15.999999999999943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732</v>
      </c>
      <c r="H57" s="291">
        <f t="shared" si="13"/>
        <v>15167.039999999999</v>
      </c>
      <c r="I57" s="412"/>
      <c r="J57" s="292">
        <v>3</v>
      </c>
      <c r="K57" s="293">
        <f t="shared" si="14"/>
        <v>3378.4615384615504</v>
      </c>
      <c r="L57" s="294">
        <f t="shared" si="15"/>
        <v>1126.1538461538501</v>
      </c>
      <c r="M57" s="295">
        <v>0.44513888888888892</v>
      </c>
      <c r="N57" s="295">
        <v>0.45416666666666666</v>
      </c>
      <c r="O57" s="293">
        <v>20</v>
      </c>
      <c r="P57" s="415">
        <f t="shared" si="16"/>
        <v>12.999999999999954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1041</v>
      </c>
      <c r="H58" s="291">
        <f t="shared" si="13"/>
        <v>17769.87</v>
      </c>
      <c r="I58" s="412"/>
      <c r="J58" s="292">
        <v>3</v>
      </c>
      <c r="K58" s="293">
        <f t="shared" si="14"/>
        <v>3287.3684210526153</v>
      </c>
      <c r="L58" s="294">
        <f t="shared" si="15"/>
        <v>1095.7894736842052</v>
      </c>
      <c r="M58" s="295">
        <v>0.4680555555555555</v>
      </c>
      <c r="N58" s="295">
        <v>0.48125000000000001</v>
      </c>
      <c r="O58" s="293">
        <v>20</v>
      </c>
      <c r="P58" s="415">
        <f t="shared" si="16"/>
        <v>19.000000000000092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386</v>
      </c>
      <c r="E59" s="311"/>
      <c r="F59" s="397">
        <v>27.48</v>
      </c>
      <c r="G59" s="297">
        <v>2718</v>
      </c>
      <c r="H59" s="291">
        <f t="shared" si="13"/>
        <v>74690.64</v>
      </c>
      <c r="I59" s="412"/>
      <c r="J59" s="292">
        <v>3</v>
      </c>
      <c r="K59" s="293">
        <f t="shared" si="14"/>
        <v>3261.5999999999958</v>
      </c>
      <c r="L59" s="294">
        <f t="shared" si="15"/>
        <v>1087.1999999999987</v>
      </c>
      <c r="M59" s="295">
        <v>0.49513888888888885</v>
      </c>
      <c r="N59" s="295">
        <v>0.52986111111111112</v>
      </c>
      <c r="O59" s="293">
        <v>20</v>
      </c>
      <c r="P59" s="415">
        <f t="shared" si="16"/>
        <v>50.000000000000064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3316.5001735107039</v>
      </c>
      <c r="L64" s="303">
        <f>AVERAGE(L52:L63)</f>
        <v>966.28577212261519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413</v>
      </c>
      <c r="H65" s="291">
        <f>F65*G65</f>
        <v>9202.3909090909092</v>
      </c>
      <c r="I65" s="412"/>
      <c r="J65" s="292">
        <v>4</v>
      </c>
      <c r="K65" s="293">
        <f t="shared" ref="K65:K71" si="17">G65/P65*60</f>
        <v>3539.9999999999923</v>
      </c>
      <c r="L65" s="294">
        <f t="shared" ref="L65:L71" si="18">K65/J65</f>
        <v>884.99999999999807</v>
      </c>
      <c r="M65" s="295">
        <v>0.18055555555555555</v>
      </c>
      <c r="N65" s="295">
        <v>0.18541666666666667</v>
      </c>
      <c r="O65" s="293">
        <v>20</v>
      </c>
      <c r="P65" s="415">
        <f>(N65-M65)*24*60</f>
        <v>7.0000000000000151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2331</v>
      </c>
      <c r="H66" s="291">
        <f t="shared" ref="H66:H74" si="19">F66*G66</f>
        <v>32703.93</v>
      </c>
      <c r="I66" s="412"/>
      <c r="J66" s="292">
        <v>3</v>
      </c>
      <c r="K66" s="293">
        <f t="shared" si="17"/>
        <v>3252.5581395348831</v>
      </c>
      <c r="L66" s="294">
        <f t="shared" si="18"/>
        <v>1084.1860465116276</v>
      </c>
      <c r="M66" s="295">
        <v>0.19930555555555554</v>
      </c>
      <c r="N66" s="295">
        <v>0.22916666666666666</v>
      </c>
      <c r="O66" s="293">
        <v>20</v>
      </c>
      <c r="P66" s="415">
        <f t="shared" ref="P66:P71" si="20">(N66-M66)*24*60</f>
        <v>43.000000000000007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1161</v>
      </c>
      <c r="H67" s="291">
        <f t="shared" si="19"/>
        <v>21106.98</v>
      </c>
      <c r="I67" s="412"/>
      <c r="J67" s="292">
        <v>3</v>
      </c>
      <c r="K67" s="293">
        <f t="shared" si="17"/>
        <v>3317.1428571428496</v>
      </c>
      <c r="L67" s="294">
        <f t="shared" si="18"/>
        <v>1105.7142857142833</v>
      </c>
      <c r="M67" s="295">
        <v>0.24305555555555555</v>
      </c>
      <c r="N67" s="295">
        <v>0.25763888888888892</v>
      </c>
      <c r="O67" s="293">
        <v>20</v>
      </c>
      <c r="P67" s="415">
        <f t="shared" si="20"/>
        <v>21.000000000000046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1280</v>
      </c>
      <c r="H68" s="291">
        <f t="shared" si="19"/>
        <v>22900.363636363636</v>
      </c>
      <c r="I68" s="412"/>
      <c r="J68" s="292">
        <v>3</v>
      </c>
      <c r="K68" s="293">
        <f t="shared" si="17"/>
        <v>3339.1304347825976</v>
      </c>
      <c r="L68" s="294">
        <f t="shared" si="18"/>
        <v>1113.0434782608659</v>
      </c>
      <c r="M68" s="295">
        <v>0.27152777777777776</v>
      </c>
      <c r="N68" s="295">
        <v>0.28750000000000003</v>
      </c>
      <c r="O68" s="293">
        <v>20</v>
      </c>
      <c r="P68" s="415">
        <f t="shared" si="20"/>
        <v>23.000000000000078</v>
      </c>
      <c r="Q68" s="296">
        <v>0.28750000000000003</v>
      </c>
      <c r="R68" s="296">
        <v>0.32916666666666666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2311</v>
      </c>
      <c r="H69" s="291">
        <f t="shared" si="19"/>
        <v>38501.26</v>
      </c>
      <c r="I69" s="412"/>
      <c r="J69" s="292">
        <v>4</v>
      </c>
      <c r="K69" s="293">
        <f t="shared" si="17"/>
        <v>3224.6511627906975</v>
      </c>
      <c r="L69" s="294">
        <f t="shared" si="18"/>
        <v>806.16279069767438</v>
      </c>
      <c r="M69" s="295">
        <v>0.3430555555555555</v>
      </c>
      <c r="N69" s="295">
        <v>0.37291666666666662</v>
      </c>
      <c r="O69" s="293">
        <v>25</v>
      </c>
      <c r="P69" s="415">
        <f t="shared" si="20"/>
        <v>43.000000000000007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2382</v>
      </c>
      <c r="H70" s="291">
        <f t="shared" si="19"/>
        <v>71460</v>
      </c>
      <c r="I70" s="412"/>
      <c r="J70" s="292">
        <v>4</v>
      </c>
      <c r="K70" s="293">
        <f t="shared" si="17"/>
        <v>3248.181818181818</v>
      </c>
      <c r="L70" s="294">
        <f t="shared" si="18"/>
        <v>812.0454545454545</v>
      </c>
      <c r="M70" s="295">
        <v>0.38680555555555557</v>
      </c>
      <c r="N70" s="295">
        <v>0.41736111111111113</v>
      </c>
      <c r="O70" s="293">
        <v>20</v>
      </c>
      <c r="P70" s="415">
        <f t="shared" si="20"/>
        <v>44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3485</v>
      </c>
      <c r="H71" s="291">
        <f t="shared" si="19"/>
        <v>49785.714285714275</v>
      </c>
      <c r="I71" s="412"/>
      <c r="J71" s="292">
        <v>3</v>
      </c>
      <c r="K71" s="293">
        <f t="shared" si="17"/>
        <v>3216.9230769230726</v>
      </c>
      <c r="L71" s="294">
        <f t="shared" si="18"/>
        <v>1072.3076923076908</v>
      </c>
      <c r="M71" s="295">
        <v>0.43124999999999997</v>
      </c>
      <c r="N71" s="295">
        <v>0.47638888888888892</v>
      </c>
      <c r="O71" s="293">
        <v>20</v>
      </c>
      <c r="P71" s="415">
        <f t="shared" si="20"/>
        <v>65.000000000000085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3305.5124984794156</v>
      </c>
      <c r="L75" s="303">
        <f>AVERAGE(L65:L74)</f>
        <v>982.63710686251363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1127</v>
      </c>
      <c r="H92" s="291">
        <f t="shared" ref="H92:H99" si="22">F92*G92</f>
        <v>27656.579999999998</v>
      </c>
      <c r="I92" s="412"/>
      <c r="J92" s="292">
        <v>3</v>
      </c>
      <c r="K92" s="293">
        <f>G92/P92*60</f>
        <v>2254.0000000000077</v>
      </c>
      <c r="L92" s="294">
        <f t="shared" ref="L92:L94" si="23">K92/J92</f>
        <v>751.33333333333587</v>
      </c>
      <c r="M92" s="295">
        <v>0.72222222222222221</v>
      </c>
      <c r="N92" s="295">
        <v>0.74305555555555547</v>
      </c>
      <c r="O92" s="289">
        <v>20</v>
      </c>
      <c r="P92" s="415">
        <f>(N92-M92)*24*60</f>
        <v>29.999999999999893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506</v>
      </c>
      <c r="H93" s="291">
        <f t="shared" si="22"/>
        <v>11774.619999999999</v>
      </c>
      <c r="I93" s="412"/>
      <c r="J93" s="292">
        <v>4</v>
      </c>
      <c r="K93" s="293">
        <f t="shared" ref="K93:K94" si="24">G93/P93*60</f>
        <v>2024.0000000000073</v>
      </c>
      <c r="L93" s="294">
        <f t="shared" si="23"/>
        <v>506.00000000000182</v>
      </c>
      <c r="M93" s="295">
        <v>0.75694444444444453</v>
      </c>
      <c r="N93" s="295">
        <v>0.76736111111111116</v>
      </c>
      <c r="O93" s="289">
        <v>20</v>
      </c>
      <c r="P93" s="415">
        <f>(N93-M93)*24*60</f>
        <v>14.999999999999947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1241</v>
      </c>
      <c r="H94" s="291">
        <f t="shared" si="22"/>
        <v>30193.53</v>
      </c>
      <c r="I94" s="412"/>
      <c r="J94" s="292">
        <v>4</v>
      </c>
      <c r="K94" s="293">
        <f t="shared" si="24"/>
        <v>2127.4285714285788</v>
      </c>
      <c r="L94" s="294">
        <f t="shared" si="23"/>
        <v>531.85714285714471</v>
      </c>
      <c r="M94" s="295">
        <v>0.78125</v>
      </c>
      <c r="N94" s="295">
        <v>0.80555555555555547</v>
      </c>
      <c r="O94" s="289">
        <v>20</v>
      </c>
      <c r="P94" s="415">
        <f>(N94-M94)*24*60</f>
        <v>34.999999999999872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2135.1428571428646</v>
      </c>
      <c r="L100" s="303">
        <f>AVERAGE(L92:L99)</f>
        <v>596.39682539682747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682</v>
      </c>
      <c r="H101" s="291">
        <f t="shared" ref="H101:H110" si="25">F101*G101</f>
        <v>17070.46</v>
      </c>
      <c r="I101" s="412"/>
      <c r="J101" s="292">
        <v>4</v>
      </c>
      <c r="K101" s="293">
        <f>G101/P101*60</f>
        <v>2728.0000000000095</v>
      </c>
      <c r="L101" s="294">
        <f t="shared" ref="L101:L107" si="26">K101/J101</f>
        <v>682.00000000000239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2429</v>
      </c>
      <c r="H102" s="291">
        <f t="shared" si="25"/>
        <v>69396.53</v>
      </c>
      <c r="I102" s="412"/>
      <c r="J102" s="292">
        <v>3</v>
      </c>
      <c r="K102" s="293">
        <f t="shared" ref="K102:K107" si="28">G102/P102*60</f>
        <v>2914.8000000000006</v>
      </c>
      <c r="L102" s="294">
        <f t="shared" si="26"/>
        <v>971.60000000000025</v>
      </c>
      <c r="M102" s="295">
        <v>0.74652777777777779</v>
      </c>
      <c r="N102" s="295">
        <v>0.78125</v>
      </c>
      <c r="O102" s="289">
        <v>20</v>
      </c>
      <c r="P102" s="293">
        <f t="shared" si="27"/>
        <v>49.999999999999986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356</v>
      </c>
      <c r="H103" s="291">
        <f t="shared" si="25"/>
        <v>0</v>
      </c>
      <c r="I103" s="412"/>
      <c r="J103" s="292">
        <v>5</v>
      </c>
      <c r="K103" s="293">
        <f t="shared" si="28"/>
        <v>2135.9999999999732</v>
      </c>
      <c r="L103" s="294">
        <f t="shared" si="26"/>
        <v>427.19999999999465</v>
      </c>
      <c r="M103" s="295">
        <v>0.79513888888888884</v>
      </c>
      <c r="N103" s="295">
        <v>0.80208333333333337</v>
      </c>
      <c r="O103" s="289">
        <v>20</v>
      </c>
      <c r="P103" s="293">
        <f t="shared" si="27"/>
        <v>10.000000000000124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451</v>
      </c>
      <c r="H104" s="291">
        <f t="shared" si="25"/>
        <v>0</v>
      </c>
      <c r="I104" s="412"/>
      <c r="J104" s="292">
        <v>5</v>
      </c>
      <c r="K104" s="293">
        <f t="shared" si="28"/>
        <v>2706.0000000000095</v>
      </c>
      <c r="L104" s="294">
        <f t="shared" si="26"/>
        <v>541.20000000000186</v>
      </c>
      <c r="M104" s="295">
        <v>0.81597222222222221</v>
      </c>
      <c r="N104" s="295">
        <v>0.82291666666666663</v>
      </c>
      <c r="O104" s="289">
        <v>20</v>
      </c>
      <c r="P104" s="293">
        <f>(N104-M104)*24*60</f>
        <v>9.9999999999999645</v>
      </c>
      <c r="Q104" s="296">
        <v>0.82291666666666663</v>
      </c>
      <c r="R104" s="296">
        <v>0.86458333333333337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1280</v>
      </c>
      <c r="H105" s="291">
        <f t="shared" si="25"/>
        <v>31769.599999999999</v>
      </c>
      <c r="I105" s="412"/>
      <c r="J105" s="292">
        <v>4</v>
      </c>
      <c r="K105" s="293">
        <f t="shared" si="28"/>
        <v>3071.9999999999914</v>
      </c>
      <c r="L105" s="294">
        <f t="shared" si="26"/>
        <v>767.99999999999784</v>
      </c>
      <c r="M105" s="295">
        <v>0.87847222222222221</v>
      </c>
      <c r="N105" s="295">
        <v>0.89583333333333337</v>
      </c>
      <c r="O105" s="289">
        <v>20</v>
      </c>
      <c r="P105" s="293">
        <f>(N105-M105)*24*60</f>
        <v>25.000000000000071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1254</v>
      </c>
      <c r="H106" s="291">
        <f t="shared" si="25"/>
        <v>37620</v>
      </c>
      <c r="I106" s="412"/>
      <c r="J106" s="292">
        <v>3</v>
      </c>
      <c r="K106" s="293">
        <f t="shared" si="28"/>
        <v>3009.5999999999913</v>
      </c>
      <c r="L106" s="294">
        <f t="shared" si="26"/>
        <v>1003.1999999999971</v>
      </c>
      <c r="M106" s="295">
        <v>0.90972222222222221</v>
      </c>
      <c r="N106" s="295">
        <v>0.92708333333333337</v>
      </c>
      <c r="O106" s="289">
        <v>20</v>
      </c>
      <c r="P106" s="293">
        <f>(N106-M106)*24*60</f>
        <v>25.000000000000071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7047</v>
      </c>
      <c r="H107" s="291">
        <f t="shared" si="25"/>
        <v>100671.42857142855</v>
      </c>
      <c r="I107" s="412"/>
      <c r="J107" s="292">
        <v>3</v>
      </c>
      <c r="K107" s="293">
        <f t="shared" si="28"/>
        <v>3020.1428571428578</v>
      </c>
      <c r="L107" s="294">
        <f t="shared" si="26"/>
        <v>1006.7142857142859</v>
      </c>
      <c r="M107" s="295">
        <v>0.94097222222222221</v>
      </c>
      <c r="N107" s="295">
        <v>1.0381944444444444</v>
      </c>
      <c r="O107" s="289">
        <v>20</v>
      </c>
      <c r="P107" s="293">
        <f>(N107-M107)*24*60</f>
        <v>139.99999999999997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2798.0775510204044</v>
      </c>
      <c r="L111" s="303">
        <f>AVERAGE(L101:L110)</f>
        <v>771.4163265306114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986</v>
      </c>
      <c r="H112" s="329">
        <f t="shared" si="13"/>
        <v>16466.2</v>
      </c>
      <c r="I112" s="412"/>
      <c r="J112" s="292">
        <v>3</v>
      </c>
      <c r="K112" s="293">
        <f t="shared" ref="K112:K118" si="29">G112/P112*60</f>
        <v>2957.9999999999873</v>
      </c>
      <c r="L112" s="294">
        <f t="shared" ref="L112:L118" si="30">K112/J112</f>
        <v>985.99999999999579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3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982</v>
      </c>
      <c r="H113" s="329">
        <f t="shared" si="13"/>
        <v>17852.759999999998</v>
      </c>
      <c r="I113" s="412"/>
      <c r="J113" s="292">
        <v>4</v>
      </c>
      <c r="K113" s="293">
        <f t="shared" si="29"/>
        <v>2946.0000000000105</v>
      </c>
      <c r="L113" s="294">
        <f t="shared" si="30"/>
        <v>736.50000000000261</v>
      </c>
      <c r="M113" s="295">
        <v>0.75</v>
      </c>
      <c r="N113" s="295">
        <v>0.76388888888888884</v>
      </c>
      <c r="O113" s="289">
        <v>20</v>
      </c>
      <c r="P113" s="415">
        <f t="shared" si="3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997</v>
      </c>
      <c r="H114" s="329">
        <f t="shared" si="13"/>
        <v>18125.46</v>
      </c>
      <c r="I114" s="412"/>
      <c r="J114" s="292">
        <v>3</v>
      </c>
      <c r="K114" s="293">
        <f t="shared" si="29"/>
        <v>2991.0000000000109</v>
      </c>
      <c r="L114" s="294">
        <f t="shared" si="30"/>
        <v>997.00000000000364</v>
      </c>
      <c r="M114" s="295">
        <v>0.77777777777777779</v>
      </c>
      <c r="N114" s="295">
        <v>0.79166666666666663</v>
      </c>
      <c r="O114" s="289">
        <v>20</v>
      </c>
      <c r="P114" s="415">
        <f t="shared" si="3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4494</v>
      </c>
      <c r="H115" s="329">
        <f t="shared" si="13"/>
        <v>74870.039999999994</v>
      </c>
      <c r="I115" s="412"/>
      <c r="J115" s="292">
        <v>4</v>
      </c>
      <c r="K115" s="293">
        <f t="shared" si="29"/>
        <v>2996</v>
      </c>
      <c r="L115" s="294">
        <f t="shared" si="30"/>
        <v>749</v>
      </c>
      <c r="M115" s="295">
        <v>0.80555555555555547</v>
      </c>
      <c r="N115" s="295">
        <v>0.86805555555555547</v>
      </c>
      <c r="O115" s="289">
        <v>20</v>
      </c>
      <c r="P115" s="415">
        <f t="shared" si="31"/>
        <v>90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891</v>
      </c>
      <c r="H116" s="329">
        <f t="shared" si="13"/>
        <v>19853.099999999999</v>
      </c>
      <c r="I116" s="412"/>
      <c r="J116" s="292">
        <v>4</v>
      </c>
      <c r="K116" s="293">
        <f t="shared" si="29"/>
        <v>2673.0000000000095</v>
      </c>
      <c r="L116" s="294">
        <f t="shared" si="30"/>
        <v>668.25000000000239</v>
      </c>
      <c r="M116" s="295">
        <v>0.88194444444444453</v>
      </c>
      <c r="N116" s="331">
        <v>0.89583333333333337</v>
      </c>
      <c r="O116" s="289">
        <v>20</v>
      </c>
      <c r="P116" s="415">
        <f t="shared" si="31"/>
        <v>19.999999999999929</v>
      </c>
      <c r="Q116" s="296">
        <v>0.89583333333333337</v>
      </c>
      <c r="R116" s="296">
        <v>0.9375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3033</v>
      </c>
      <c r="H117" s="329">
        <f t="shared" ref="H117:H123" si="32">F117*G117</f>
        <v>54263.127272727274</v>
      </c>
      <c r="I117" s="412"/>
      <c r="J117" s="292">
        <v>3</v>
      </c>
      <c r="K117" s="293">
        <f t="shared" si="29"/>
        <v>3033.0000000000027</v>
      </c>
      <c r="L117" s="294">
        <f t="shared" si="30"/>
        <v>1011.0000000000009</v>
      </c>
      <c r="M117" s="295">
        <v>0.95138888888888884</v>
      </c>
      <c r="N117" s="295">
        <v>0.99305555555555547</v>
      </c>
      <c r="O117" s="293">
        <v>20</v>
      </c>
      <c r="P117" s="415">
        <f t="shared" si="31"/>
        <v>59.999999999999943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5232</v>
      </c>
      <c r="H118" s="329">
        <f t="shared" si="32"/>
        <v>73404.959999999992</v>
      </c>
      <c r="I118" s="412"/>
      <c r="J118" s="292">
        <v>3</v>
      </c>
      <c r="K118" s="293">
        <f t="shared" si="29"/>
        <v>2989.7142857142821</v>
      </c>
      <c r="L118" s="294">
        <f t="shared" si="30"/>
        <v>996.57142857142742</v>
      </c>
      <c r="M118" s="295">
        <v>1.0069444444444444</v>
      </c>
      <c r="N118" s="295">
        <v>1.0798611111111112</v>
      </c>
      <c r="O118" s="293">
        <v>20</v>
      </c>
      <c r="P118" s="415">
        <f t="shared" si="31"/>
        <v>105.00000000000011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2940.9591836734721</v>
      </c>
      <c r="L124" s="303">
        <f>AVERAGE(L112:L123)</f>
        <v>877.76020408163333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D19" sqref="D19"/>
      <selection activeCell="D22" sqref="D22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144947</v>
      </c>
      <c r="F1" s="421" t="s">
        <v>4</v>
      </c>
      <c r="G1" s="30">
        <f>SUM(H5:H173)</f>
        <v>5849407.6901621772</v>
      </c>
      <c r="H1" s="417" t="s">
        <v>166</v>
      </c>
      <c r="I1" s="31">
        <f>M17+M30+M43+M56+M69+M82+M95+M108+M121+M134+M147+M160+M173</f>
        <v>193.38531746031745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398</v>
      </c>
      <c r="B2" s="446"/>
      <c r="C2" s="420"/>
      <c r="D2" s="420" t="s">
        <v>84</v>
      </c>
      <c r="E2" s="34">
        <f>AVERAGE(O17,O30,O43,O56,O69,O82,O95,O108,O121,O134,O147,O160,O173)</f>
        <v>128.24486203263552</v>
      </c>
      <c r="F2" s="35" t="s">
        <v>85</v>
      </c>
      <c r="G2" s="36">
        <f>G1/E1</f>
        <v>40.355493319366232</v>
      </c>
      <c r="H2" s="417" t="s">
        <v>176</v>
      </c>
      <c r="I2" s="417">
        <f>COUNT(I5:I173)</f>
        <v>6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6</v>
      </c>
      <c r="AE2" s="38">
        <f>AE17+AE30+AE43+AE56+AE69+AE82+AE95+AE108+AE121+AE134+AE147+AE160+AE173</f>
        <v>3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5362</v>
      </c>
      <c r="H5" s="45">
        <f t="shared" ref="H5:H16" si="0">F5*G5</f>
        <v>202844.46</v>
      </c>
      <c r="I5" s="418"/>
      <c r="J5" s="46">
        <v>20</v>
      </c>
      <c r="K5" s="44">
        <v>2400</v>
      </c>
      <c r="L5" s="47">
        <v>120</v>
      </c>
      <c r="M5" s="419">
        <v>21</v>
      </c>
      <c r="N5" s="44">
        <f t="shared" ref="N5:N10" si="1">G5/W5*60</f>
        <v>2365.588235294118</v>
      </c>
      <c r="O5" s="47">
        <f t="shared" ref="O5:O10" si="2">N5/M5</f>
        <v>112.64705882352943</v>
      </c>
      <c r="P5" s="48">
        <f t="shared" ref="P5:P10" si="3">M5-J5</f>
        <v>1</v>
      </c>
      <c r="Q5" s="49">
        <f t="shared" ref="Q5:Q10" si="4">O5-L5</f>
        <v>-7.3529411764705657</v>
      </c>
      <c r="R5" s="425">
        <f t="shared" ref="R5:R10" si="5">O5/L5</f>
        <v>0.93872549019607865</v>
      </c>
      <c r="S5" s="459">
        <f>R17</f>
        <v>0.90154495124825362</v>
      </c>
      <c r="T5" s="89">
        <v>0.25</v>
      </c>
      <c r="U5" s="89">
        <v>0.34444444444444444</v>
      </c>
      <c r="V5" s="421">
        <v>5</v>
      </c>
      <c r="W5" s="418">
        <f>(U5-T5)*24*60</f>
        <v>136</v>
      </c>
      <c r="X5" s="421"/>
      <c r="Y5" s="421"/>
      <c r="Z5" s="51"/>
      <c r="AA5" s="51"/>
      <c r="AB5" s="447"/>
      <c r="AC5" s="447"/>
      <c r="AD5" s="52">
        <v>1</v>
      </c>
      <c r="AE5" s="52"/>
      <c r="AF5" s="48">
        <f t="shared" ref="AF5:AF70" si="6">N5-K5</f>
        <v>-34.411764705881978</v>
      </c>
      <c r="AG5" s="425">
        <f t="shared" ref="AG5:AG70" si="7">N5/K5</f>
        <v>0.98566176470588251</v>
      </c>
      <c r="AH5" s="459">
        <f>AG17</f>
        <v>0.91650574043781796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2356</v>
      </c>
      <c r="H6" s="45">
        <f t="shared" si="0"/>
        <v>97561.959999999992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2208.7499999999995</v>
      </c>
      <c r="O6" s="47">
        <f t="shared" si="2"/>
        <v>116.24999999999997</v>
      </c>
      <c r="P6" s="48">
        <f t="shared" si="3"/>
        <v>0</v>
      </c>
      <c r="Q6" s="49">
        <f t="shared" si="4"/>
        <v>-19.065789473684248</v>
      </c>
      <c r="R6" s="425">
        <f t="shared" si="5"/>
        <v>0.85910151691948633</v>
      </c>
      <c r="S6" s="459"/>
      <c r="T6" s="89">
        <v>0.36041666666666666</v>
      </c>
      <c r="U6" s="89">
        <v>0.40486111111111112</v>
      </c>
      <c r="V6" s="421">
        <v>23</v>
      </c>
      <c r="W6" s="418">
        <f t="shared" ref="W6:W17" si="8">(U6-T6)*24*60</f>
        <v>64.000000000000014</v>
      </c>
      <c r="X6" s="53">
        <v>0.34861111111111115</v>
      </c>
      <c r="Y6" s="53">
        <v>0.35972222222222222</v>
      </c>
      <c r="Z6" s="54"/>
      <c r="AA6" s="54"/>
      <c r="AB6" s="447"/>
      <c r="AC6" s="447"/>
      <c r="AD6" s="435"/>
      <c r="AE6" s="435"/>
      <c r="AF6" s="48">
        <f t="shared" si="6"/>
        <v>-362.25000000000045</v>
      </c>
      <c r="AG6" s="425">
        <f t="shared" si="7"/>
        <v>0.85910151691948644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2334</v>
      </c>
      <c r="H7" s="45">
        <f t="shared" si="0"/>
        <v>83767.259999999995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2333.9999999999991</v>
      </c>
      <c r="O7" s="47">
        <f t="shared" si="2"/>
        <v>129.66666666666663</v>
      </c>
      <c r="P7" s="48">
        <f t="shared" si="3"/>
        <v>0</v>
      </c>
      <c r="Q7" s="49">
        <f t="shared" si="4"/>
        <v>-13.166666666666714</v>
      </c>
      <c r="R7" s="425">
        <f t="shared" si="5"/>
        <v>0.90781796966160999</v>
      </c>
      <c r="S7" s="459"/>
      <c r="T7" s="89">
        <v>0.40972222222222221</v>
      </c>
      <c r="U7" s="89">
        <v>0.4513888888888889</v>
      </c>
      <c r="V7" s="421">
        <v>7</v>
      </c>
      <c r="W7" s="418">
        <f t="shared" si="8"/>
        <v>60.000000000000028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-237.00000000000091</v>
      </c>
      <c r="AG7" s="425">
        <f t="shared" si="7"/>
        <v>0.90781796966160988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1547</v>
      </c>
      <c r="H8" s="45">
        <f t="shared" si="0"/>
        <v>44646.42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2380.0000000000032</v>
      </c>
      <c r="O8" s="47">
        <f t="shared" si="2"/>
        <v>140.0000000000002</v>
      </c>
      <c r="P8" s="48">
        <f t="shared" si="3"/>
        <v>0</v>
      </c>
      <c r="Q8" s="49">
        <f t="shared" si="4"/>
        <v>-11.235294117646873</v>
      </c>
      <c r="R8" s="425">
        <f t="shared" si="5"/>
        <v>0.92570984052897831</v>
      </c>
      <c r="S8" s="459"/>
      <c r="T8" s="89">
        <v>0.49166666666666664</v>
      </c>
      <c r="U8" s="89">
        <v>0.51874999999999993</v>
      </c>
      <c r="V8" s="421">
        <v>5</v>
      </c>
      <c r="W8" s="418">
        <f t="shared" si="8"/>
        <v>38.999999999999943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-190.99999999999682</v>
      </c>
      <c r="AG8" s="425">
        <f t="shared" si="7"/>
        <v>0.92570984052897831</v>
      </c>
      <c r="AH8" s="459"/>
    </row>
    <row r="9" spans="1:34" ht="19.149999999999999" customHeight="1">
      <c r="A9" s="457"/>
      <c r="B9" s="40" t="s">
        <v>193</v>
      </c>
      <c r="C9" s="55"/>
      <c r="D9" s="42" t="s">
        <v>199</v>
      </c>
      <c r="E9" s="56"/>
      <c r="F9" s="343">
        <v>31.11</v>
      </c>
      <c r="G9" s="57">
        <v>2270</v>
      </c>
      <c r="H9" s="45">
        <f t="shared" si="0"/>
        <v>70619.7</v>
      </c>
      <c r="I9" s="435"/>
      <c r="J9" s="46">
        <v>18</v>
      </c>
      <c r="K9" s="44">
        <v>2769</v>
      </c>
      <c r="L9" s="47">
        <v>153.83333333333334</v>
      </c>
      <c r="M9" s="419">
        <v>18</v>
      </c>
      <c r="N9" s="44">
        <f t="shared" si="1"/>
        <v>2522.2222222222235</v>
      </c>
      <c r="O9" s="47">
        <f t="shared" si="2"/>
        <v>140.12345679012353</v>
      </c>
      <c r="P9" s="48">
        <f t="shared" si="3"/>
        <v>0</v>
      </c>
      <c r="Q9" s="49">
        <f t="shared" si="4"/>
        <v>-13.709876543209816</v>
      </c>
      <c r="R9" s="425">
        <f t="shared" si="5"/>
        <v>0.9108783756671085</v>
      </c>
      <c r="S9" s="459"/>
      <c r="T9" s="89">
        <v>0.52361111111111103</v>
      </c>
      <c r="U9" s="89">
        <v>0.56111111111111101</v>
      </c>
      <c r="V9" s="421">
        <v>7</v>
      </c>
      <c r="W9" s="418">
        <f t="shared" si="8"/>
        <v>53.999999999999972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-246.77777777777646</v>
      </c>
      <c r="AG9" s="425">
        <f t="shared" si="7"/>
        <v>0.9108783756671085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210</v>
      </c>
      <c r="E10" s="43"/>
      <c r="F10" s="343">
        <v>38.479999999999997</v>
      </c>
      <c r="G10" s="44">
        <v>3336</v>
      </c>
      <c r="H10" s="45">
        <f t="shared" si="0"/>
        <v>128369.27999999998</v>
      </c>
      <c r="I10" s="418"/>
      <c r="J10" s="46">
        <v>19</v>
      </c>
      <c r="K10" s="44">
        <v>2769</v>
      </c>
      <c r="L10" s="47">
        <v>145.73684210526315</v>
      </c>
      <c r="M10" s="419">
        <v>20</v>
      </c>
      <c r="N10" s="44">
        <f t="shared" si="1"/>
        <v>2533.6708860759481</v>
      </c>
      <c r="O10" s="47">
        <f t="shared" si="2"/>
        <v>126.6835443037974</v>
      </c>
      <c r="P10" s="48">
        <f t="shared" si="3"/>
        <v>1</v>
      </c>
      <c r="Q10" s="49">
        <f t="shared" si="4"/>
        <v>-19.053297801465746</v>
      </c>
      <c r="R10" s="425">
        <f t="shared" si="5"/>
        <v>0.86926231194371639</v>
      </c>
      <c r="S10" s="460"/>
      <c r="T10" s="89">
        <v>0.57638888888888873</v>
      </c>
      <c r="U10" s="89">
        <v>0.63124999999999987</v>
      </c>
      <c r="V10" s="421">
        <v>22</v>
      </c>
      <c r="W10" s="418">
        <f t="shared" si="8"/>
        <v>79.000000000000043</v>
      </c>
      <c r="X10" s="53">
        <v>0.56527777777777777</v>
      </c>
      <c r="Y10" s="53">
        <v>0.57500000000000007</v>
      </c>
      <c r="Z10" s="54"/>
      <c r="AA10" s="54"/>
      <c r="AB10" s="447"/>
      <c r="AC10" s="447"/>
      <c r="AD10" s="435"/>
      <c r="AE10" s="435"/>
      <c r="AF10" s="48">
        <f t="shared" si="6"/>
        <v>-235.32911392405185</v>
      </c>
      <c r="AG10" s="425">
        <f t="shared" si="7"/>
        <v>0.91501295994075416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J17:O17" si="9">AVERAGE(M5:M16)</f>
        <v>18.833333333333332</v>
      </c>
      <c r="N17" s="70">
        <f t="shared" si="9"/>
        <v>2390.7052239320483</v>
      </c>
      <c r="O17" s="73">
        <f t="shared" si="9"/>
        <v>127.56178776401953</v>
      </c>
      <c r="P17" s="65">
        <f t="shared" ref="P17:P24" si="10">M17-J17</f>
        <v>0.33333333333333215</v>
      </c>
      <c r="Q17" s="74">
        <f t="shared" ref="Q17:Q24" si="11">O17-L17</f>
        <v>-13.93064429652398</v>
      </c>
      <c r="R17" s="75">
        <f>O17/L17</f>
        <v>0.90154495124825362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-217.79477606795172</v>
      </c>
      <c r="AG17" s="426">
        <f t="shared" si="7"/>
        <v>0.91650574043781796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511</v>
      </c>
      <c r="H18" s="84">
        <f t="shared" ref="H18:H29" si="12">F18*G18</f>
        <v>14052.5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1333.0434782608695</v>
      </c>
      <c r="O18" s="86">
        <f t="shared" ref="O18:O24" si="14">N18/M18</f>
        <v>111.08695652173913</v>
      </c>
      <c r="P18" s="54">
        <f t="shared" si="10"/>
        <v>0</v>
      </c>
      <c r="Q18" s="88">
        <f t="shared" si="11"/>
        <v>-55.579710144927532</v>
      </c>
      <c r="R18" s="428">
        <f t="shared" ref="R18:R24" si="15">O18/L18</f>
        <v>0.66652173913043478</v>
      </c>
      <c r="S18" s="468">
        <f>R30</f>
        <v>0.83405447604163696</v>
      </c>
      <c r="T18" s="89">
        <v>0.125</v>
      </c>
      <c r="U18" s="89">
        <v>0.14097222222222222</v>
      </c>
      <c r="V18" s="435">
        <v>5</v>
      </c>
      <c r="W18" s="90">
        <f>(U18-T18)*24*60</f>
        <v>23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-666.95652173913049</v>
      </c>
      <c r="AG18" s="92">
        <f t="shared" si="7"/>
        <v>0.66652173913043478</v>
      </c>
      <c r="AH18" s="469">
        <f>AG30</f>
        <v>0.87121444281390503</v>
      </c>
    </row>
    <row r="19" spans="1:34" ht="19.149999999999999" customHeight="1">
      <c r="A19" s="467"/>
      <c r="B19" s="432" t="s">
        <v>207</v>
      </c>
      <c r="C19" s="431"/>
      <c r="D19" s="82" t="s">
        <v>246</v>
      </c>
      <c r="E19" s="83"/>
      <c r="F19" s="343">
        <v>50.67</v>
      </c>
      <c r="G19" s="57">
        <v>2735</v>
      </c>
      <c r="H19" s="84">
        <f t="shared" si="12"/>
        <v>138582.45000000001</v>
      </c>
      <c r="I19" s="435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1402.5641025641023</v>
      </c>
      <c r="O19" s="95">
        <f t="shared" si="14"/>
        <v>73.819163292847492</v>
      </c>
      <c r="P19" s="54">
        <f t="shared" si="10"/>
        <v>0</v>
      </c>
      <c r="Q19" s="88">
        <f t="shared" si="11"/>
        <v>-5.1282051282051384</v>
      </c>
      <c r="R19" s="428">
        <f t="shared" si="15"/>
        <v>0.93504273504273494</v>
      </c>
      <c r="S19" s="468"/>
      <c r="T19" s="89">
        <v>0.14583333333333334</v>
      </c>
      <c r="U19" s="89">
        <v>0.22708333333333336</v>
      </c>
      <c r="V19" s="435">
        <v>7</v>
      </c>
      <c r="W19" s="90">
        <f>(U19-T19)*24*60</f>
        <v>117.00000000000003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-97.435897435897687</v>
      </c>
      <c r="AG19" s="425">
        <f t="shared" si="7"/>
        <v>0.93504273504273483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1573</v>
      </c>
      <c r="H20" s="84">
        <f t="shared" si="12"/>
        <v>67859.22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1408.6567164179105</v>
      </c>
      <c r="O20" s="95">
        <f t="shared" si="14"/>
        <v>82.862159789288853</v>
      </c>
      <c r="P20" s="54">
        <f t="shared" si="10"/>
        <v>0</v>
      </c>
      <c r="Q20" s="88">
        <f t="shared" si="11"/>
        <v>-5.3731343283582049</v>
      </c>
      <c r="R20" s="428">
        <f t="shared" si="15"/>
        <v>0.93910447761194038</v>
      </c>
      <c r="S20" s="468"/>
      <c r="T20" s="89">
        <v>0.24236111111111114</v>
      </c>
      <c r="U20" s="89">
        <v>0.28888888888888892</v>
      </c>
      <c r="V20" s="435">
        <v>22</v>
      </c>
      <c r="W20" s="90">
        <f t="shared" ref="W20:W29" si="16">(U20-T20)*24*60</f>
        <v>67</v>
      </c>
      <c r="X20" s="96">
        <v>0.23194444444444443</v>
      </c>
      <c r="Y20" s="96">
        <v>0.24166666666666667</v>
      </c>
      <c r="Z20" s="54"/>
      <c r="AA20" s="54"/>
      <c r="AB20" s="447"/>
      <c r="AC20" s="447"/>
      <c r="AD20" s="435"/>
      <c r="AE20" s="435"/>
      <c r="AF20" s="91">
        <f t="shared" si="6"/>
        <v>-91.343283582089498</v>
      </c>
      <c r="AG20" s="92">
        <f t="shared" si="7"/>
        <v>0.93910447761194038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388</v>
      </c>
      <c r="E21" s="43"/>
      <c r="F21" s="343">
        <v>53.27</v>
      </c>
      <c r="G21" s="44">
        <v>1271.0999999999999</v>
      </c>
      <c r="H21" s="84">
        <f t="shared" si="12"/>
        <v>67711.497000000003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1314.9310344827577</v>
      </c>
      <c r="O21" s="95">
        <f t="shared" si="14"/>
        <v>77.348884381338692</v>
      </c>
      <c r="P21" s="54">
        <f t="shared" si="10"/>
        <v>0</v>
      </c>
      <c r="Q21" s="88">
        <f t="shared" si="11"/>
        <v>-14.709939148073076</v>
      </c>
      <c r="R21" s="428">
        <f t="shared" si="15"/>
        <v>0.84021152363115514</v>
      </c>
      <c r="S21" s="468"/>
      <c r="T21" s="89">
        <v>0.29375000000000001</v>
      </c>
      <c r="U21" s="89">
        <v>0.33402777777777781</v>
      </c>
      <c r="V21" s="435">
        <v>7</v>
      </c>
      <c r="W21" s="90">
        <f t="shared" si="16"/>
        <v>58.000000000000036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-250.0689655172423</v>
      </c>
      <c r="AG21" s="425">
        <f t="shared" si="7"/>
        <v>0.84021152363115503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389</v>
      </c>
      <c r="E22" s="43"/>
      <c r="F22" s="343">
        <v>48.4</v>
      </c>
      <c r="G22" s="44">
        <v>1949</v>
      </c>
      <c r="H22" s="84">
        <f t="shared" si="12"/>
        <v>94331.599999999991</v>
      </c>
      <c r="I22" s="421"/>
      <c r="J22" s="85">
        <v>17</v>
      </c>
      <c r="K22" s="57">
        <v>2571</v>
      </c>
      <c r="L22" s="86">
        <v>151.23529411764707</v>
      </c>
      <c r="M22" s="93">
        <v>18</v>
      </c>
      <c r="N22" s="94">
        <f t="shared" si="13"/>
        <v>2338.8000000000006</v>
      </c>
      <c r="O22" s="95">
        <f t="shared" si="14"/>
        <v>129.93333333333337</v>
      </c>
      <c r="P22" s="54">
        <f t="shared" si="10"/>
        <v>1</v>
      </c>
      <c r="Q22" s="88">
        <f t="shared" si="11"/>
        <v>-21.301960784313707</v>
      </c>
      <c r="R22" s="428">
        <f t="shared" si="15"/>
        <v>0.85914689485284601</v>
      </c>
      <c r="S22" s="468"/>
      <c r="T22" s="89">
        <v>0.37361111111111112</v>
      </c>
      <c r="U22" s="89">
        <v>0.40833333333333333</v>
      </c>
      <c r="V22" s="435">
        <v>4</v>
      </c>
      <c r="W22" s="90">
        <f t="shared" si="16"/>
        <v>49.999999999999986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-232.19999999999936</v>
      </c>
      <c r="AG22" s="92">
        <f t="shared" si="7"/>
        <v>0.90968494749124884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205</v>
      </c>
      <c r="E23" s="43"/>
      <c r="F23" s="343">
        <v>36.729999999999997</v>
      </c>
      <c r="G23" s="44">
        <v>1988</v>
      </c>
      <c r="H23" s="84">
        <f t="shared" si="12"/>
        <v>73019.239999999991</v>
      </c>
      <c r="I23" s="421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2168.7272727272743</v>
      </c>
      <c r="O23" s="95">
        <f t="shared" si="14"/>
        <v>114.14354066985655</v>
      </c>
      <c r="P23" s="54">
        <f t="shared" si="10"/>
        <v>1</v>
      </c>
      <c r="Q23" s="88">
        <f t="shared" si="11"/>
        <v>-19.189792663476794</v>
      </c>
      <c r="R23" s="428">
        <f t="shared" si="15"/>
        <v>0.8560765550239241</v>
      </c>
      <c r="S23" s="468"/>
      <c r="T23" s="89">
        <v>0.41319444444444442</v>
      </c>
      <c r="U23" s="89">
        <v>0.45138888888888884</v>
      </c>
      <c r="V23" s="435">
        <v>7</v>
      </c>
      <c r="W23" s="90">
        <f t="shared" si="16"/>
        <v>54.999999999999964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-231.27272727272566</v>
      </c>
      <c r="AG23" s="425">
        <f t="shared" si="7"/>
        <v>0.90363636363636435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200</v>
      </c>
      <c r="E24" s="83"/>
      <c r="F24" s="343">
        <v>37.799999999999997</v>
      </c>
      <c r="G24" s="57">
        <v>4576</v>
      </c>
      <c r="H24" s="84">
        <f t="shared" si="12"/>
        <v>172972.79999999999</v>
      </c>
      <c r="I24" s="421"/>
      <c r="J24" s="93">
        <v>20</v>
      </c>
      <c r="K24" s="44">
        <v>2769</v>
      </c>
      <c r="L24" s="47">
        <v>138.44999999999999</v>
      </c>
      <c r="M24" s="93">
        <v>21</v>
      </c>
      <c r="N24" s="94">
        <f t="shared" si="13"/>
        <v>2495.9999999999982</v>
      </c>
      <c r="O24" s="95">
        <f t="shared" si="14"/>
        <v>118.85714285714278</v>
      </c>
      <c r="P24" s="54">
        <f t="shared" si="10"/>
        <v>1</v>
      </c>
      <c r="Q24" s="88">
        <f t="shared" si="11"/>
        <v>-19.592857142857213</v>
      </c>
      <c r="R24" s="428">
        <f t="shared" si="15"/>
        <v>0.85848423876592839</v>
      </c>
      <c r="S24" s="468"/>
      <c r="T24" s="89">
        <v>0.45624999999999993</v>
      </c>
      <c r="U24" s="89">
        <v>0.53263888888888888</v>
      </c>
      <c r="V24" s="435">
        <v>7</v>
      </c>
      <c r="W24" s="90">
        <f t="shared" si="16"/>
        <v>110.00000000000009</v>
      </c>
      <c r="X24" s="96"/>
      <c r="Y24" s="96"/>
      <c r="Z24" s="54"/>
      <c r="AA24" s="54"/>
      <c r="AB24" s="447"/>
      <c r="AC24" s="447"/>
      <c r="AD24" s="435"/>
      <c r="AE24" s="435">
        <v>1</v>
      </c>
      <c r="AF24" s="91">
        <f t="shared" si="6"/>
        <v>-273.00000000000182</v>
      </c>
      <c r="AG24" s="92">
        <f t="shared" si="7"/>
        <v>0.90140845070422471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17.142857142857142</v>
      </c>
      <c r="K30" s="101">
        <v>2043.5714285714287</v>
      </c>
      <c r="L30" s="104">
        <v>121.27525431225123</v>
      </c>
      <c r="M30" s="101">
        <f t="shared" ref="J30:O30" si="17">AVERAGE(M18:M29)</f>
        <v>17.571428571428573</v>
      </c>
      <c r="N30" s="101">
        <f t="shared" si="17"/>
        <v>1780.3889434932732</v>
      </c>
      <c r="O30" s="104">
        <f t="shared" si="17"/>
        <v>101.15016869222097</v>
      </c>
      <c r="P30" s="54">
        <f t="shared" ref="P30:P37" si="18">M30-J30</f>
        <v>0.4285714285714306</v>
      </c>
      <c r="Q30" s="88">
        <f t="shared" ref="Q30:Q37" si="19">O30-L30</f>
        <v>-20.125085620030262</v>
      </c>
      <c r="R30" s="105">
        <f t="shared" ref="R30:R37" si="20">O30/L30</f>
        <v>0.83405447604163696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1</v>
      </c>
      <c r="AF30" s="108">
        <f t="shared" si="6"/>
        <v>-263.18248507815542</v>
      </c>
      <c r="AG30" s="109">
        <f t="shared" ref="AG30" si="21">N30/K30</f>
        <v>0.87121444281390503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1520.25</v>
      </c>
      <c r="H31" s="112">
        <f t="shared" ref="H31:H40" si="22">F31*G31</f>
        <v>40286.625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1471.2096774193544</v>
      </c>
      <c r="O31" s="115">
        <f t="shared" ref="O31:O37" si="24">N31/M31</f>
        <v>122.60080645161287</v>
      </c>
      <c r="P31" s="116">
        <f t="shared" si="18"/>
        <v>0</v>
      </c>
      <c r="Q31" s="117">
        <f t="shared" si="19"/>
        <v>-44.065860215053789</v>
      </c>
      <c r="R31" s="429">
        <f t="shared" si="20"/>
        <v>0.7356048387096773</v>
      </c>
      <c r="S31" s="477">
        <f>R43</f>
        <v>0.84500888887878256</v>
      </c>
      <c r="T31" s="118">
        <v>0.125</v>
      </c>
      <c r="U31" s="118">
        <v>0.16805555555555557</v>
      </c>
      <c r="V31" s="142">
        <v>5</v>
      </c>
      <c r="W31" s="119">
        <f t="shared" ref="W31:W42" si="25">(U31-T31)*24*60</f>
        <v>62.000000000000021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-528.79032258064558</v>
      </c>
      <c r="AG31" s="120">
        <f t="shared" si="7"/>
        <v>0.73560483870967719</v>
      </c>
      <c r="AH31" s="473">
        <f>AG43</f>
        <v>0.85376517465040414</v>
      </c>
    </row>
    <row r="32" spans="1:34" ht="19.149999999999999" customHeight="1">
      <c r="A32" s="476"/>
      <c r="B32" s="121" t="s">
        <v>193</v>
      </c>
      <c r="C32" s="122"/>
      <c r="D32" s="42" t="s">
        <v>195</v>
      </c>
      <c r="E32" s="43"/>
      <c r="F32" s="343">
        <v>46.93</v>
      </c>
      <c r="G32" s="134">
        <v>1892</v>
      </c>
      <c r="H32" s="84">
        <f t="shared" si="22"/>
        <v>88791.56</v>
      </c>
      <c r="I32" s="418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2102.2222222222217</v>
      </c>
      <c r="O32" s="47">
        <f t="shared" si="24"/>
        <v>100.10582010582009</v>
      </c>
      <c r="P32" s="116">
        <f t="shared" si="18"/>
        <v>0</v>
      </c>
      <c r="Q32" s="49">
        <f t="shared" si="19"/>
        <v>-14.179894179894205</v>
      </c>
      <c r="R32" s="425">
        <f t="shared" si="20"/>
        <v>0.87592592592592566</v>
      </c>
      <c r="S32" s="468"/>
      <c r="T32" s="89">
        <v>0.17291666666666669</v>
      </c>
      <c r="U32" s="89">
        <v>0.2104166666666667</v>
      </c>
      <c r="V32" s="142">
        <v>7</v>
      </c>
      <c r="W32" s="90">
        <f t="shared" si="25"/>
        <v>54.000000000000007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-297.77777777777828</v>
      </c>
      <c r="AG32" s="425">
        <f t="shared" si="7"/>
        <v>0.87592592592592566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209</v>
      </c>
      <c r="E33" s="83"/>
      <c r="F33" s="343">
        <v>49.91</v>
      </c>
      <c r="G33" s="134">
        <v>2150</v>
      </c>
      <c r="H33" s="84">
        <f t="shared" si="22"/>
        <v>107306.49999999999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1357.8947368421054</v>
      </c>
      <c r="O33" s="47">
        <f t="shared" si="24"/>
        <v>79.87616099071208</v>
      </c>
      <c r="P33" s="116">
        <f t="shared" si="18"/>
        <v>0</v>
      </c>
      <c r="Q33" s="49">
        <f t="shared" si="19"/>
        <v>-12.182662538699688</v>
      </c>
      <c r="R33" s="425">
        <f t="shared" si="20"/>
        <v>0.8676643685892047</v>
      </c>
      <c r="S33" s="468"/>
      <c r="T33" s="89">
        <v>0.22569444444444448</v>
      </c>
      <c r="U33" s="89">
        <v>0.29166666666666669</v>
      </c>
      <c r="V33" s="142">
        <v>22</v>
      </c>
      <c r="W33" s="90">
        <f t="shared" si="25"/>
        <v>94.999999999999986</v>
      </c>
      <c r="X33" s="123">
        <v>0.21527777777777779</v>
      </c>
      <c r="Y33" s="123">
        <v>0.22500000000000001</v>
      </c>
      <c r="Z33" s="124"/>
      <c r="AA33" s="124"/>
      <c r="AB33" s="447"/>
      <c r="AC33" s="447"/>
      <c r="AD33" s="435"/>
      <c r="AE33" s="435"/>
      <c r="AF33" s="48">
        <f t="shared" si="6"/>
        <v>-207.10526315789457</v>
      </c>
      <c r="AG33" s="125">
        <f t="shared" si="7"/>
        <v>0.8676643685892047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208</v>
      </c>
      <c r="E34" s="83"/>
      <c r="F34" s="343">
        <v>44.3</v>
      </c>
      <c r="G34" s="137">
        <v>1354</v>
      </c>
      <c r="H34" s="84">
        <f t="shared" si="22"/>
        <v>59982.2</v>
      </c>
      <c r="I34" s="43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1376.9491525423723</v>
      </c>
      <c r="O34" s="47">
        <f t="shared" si="24"/>
        <v>76.497175141242906</v>
      </c>
      <c r="P34" s="116">
        <f t="shared" si="18"/>
        <v>0</v>
      </c>
      <c r="Q34" s="49">
        <f t="shared" si="19"/>
        <v>-10.447269303201537</v>
      </c>
      <c r="R34" s="425">
        <f t="shared" si="20"/>
        <v>0.87983971408458295</v>
      </c>
      <c r="S34" s="468"/>
      <c r="T34" s="89">
        <v>0.29652777777777778</v>
      </c>
      <c r="U34" s="89">
        <v>0.33750000000000002</v>
      </c>
      <c r="V34" s="137">
        <v>7</v>
      </c>
      <c r="W34" s="90">
        <f t="shared" si="25"/>
        <v>59.000000000000028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-188.0508474576277</v>
      </c>
      <c r="AG34" s="125">
        <f t="shared" si="7"/>
        <v>0.87983971408458295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2744.1</v>
      </c>
      <c r="H35" s="84">
        <f t="shared" si="22"/>
        <v>136958.03099999999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1372.0500000000002</v>
      </c>
      <c r="O35" s="47">
        <f t="shared" si="24"/>
        <v>80.708823529411774</v>
      </c>
      <c r="P35" s="116">
        <f t="shared" si="18"/>
        <v>0</v>
      </c>
      <c r="Q35" s="49">
        <f t="shared" si="19"/>
        <v>-11.349999999999994</v>
      </c>
      <c r="R35" s="425">
        <f t="shared" si="20"/>
        <v>0.8767092651757189</v>
      </c>
      <c r="S35" s="468"/>
      <c r="T35" s="89">
        <v>0.35347222222222224</v>
      </c>
      <c r="U35" s="89">
        <v>0.43680555555555556</v>
      </c>
      <c r="V35" s="134">
        <v>23</v>
      </c>
      <c r="W35" s="90">
        <f t="shared" si="25"/>
        <v>119.99999999999997</v>
      </c>
      <c r="X35" s="123">
        <v>0.34166666666666662</v>
      </c>
      <c r="Y35" s="123">
        <v>0.3527777777777778</v>
      </c>
      <c r="Z35" s="124"/>
      <c r="AA35" s="124"/>
      <c r="AB35" s="447"/>
      <c r="AC35" s="447"/>
      <c r="AD35" s="435"/>
      <c r="AE35" s="435"/>
      <c r="AF35" s="116">
        <f t="shared" si="6"/>
        <v>-192.94999999999982</v>
      </c>
      <c r="AG35" s="120">
        <f t="shared" si="7"/>
        <v>0.87670926517571901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978</v>
      </c>
      <c r="H36" s="84">
        <f t="shared" si="22"/>
        <v>45897.54</v>
      </c>
      <c r="I36" s="435"/>
      <c r="J36" s="113">
        <v>19</v>
      </c>
      <c r="K36" s="94">
        <v>2400</v>
      </c>
      <c r="L36" s="95">
        <v>126.31578947368421</v>
      </c>
      <c r="M36" s="149">
        <v>19</v>
      </c>
      <c r="N36" s="44">
        <f t="shared" si="23"/>
        <v>2095.7142857142871</v>
      </c>
      <c r="O36" s="47">
        <f t="shared" si="24"/>
        <v>110.30075187969932</v>
      </c>
      <c r="P36" s="116">
        <f t="shared" si="18"/>
        <v>0</v>
      </c>
      <c r="Q36" s="49">
        <f t="shared" si="19"/>
        <v>-16.015037593984886</v>
      </c>
      <c r="R36" s="425">
        <f t="shared" si="20"/>
        <v>0.87321428571428628</v>
      </c>
      <c r="S36" s="468"/>
      <c r="T36" s="89">
        <v>0.4770833333333333</v>
      </c>
      <c r="U36" s="89">
        <v>0.49652777777777773</v>
      </c>
      <c r="V36" s="134">
        <v>5</v>
      </c>
      <c r="W36" s="90">
        <f t="shared" si="25"/>
        <v>27.999999999999979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-304.28571428571286</v>
      </c>
      <c r="AG36" s="425">
        <f t="shared" si="7"/>
        <v>0.87321428571428628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219</v>
      </c>
      <c r="E37" s="83"/>
      <c r="F37" s="343">
        <v>43.96</v>
      </c>
      <c r="G37" s="134">
        <v>1287</v>
      </c>
      <c r="H37" s="84">
        <f t="shared" si="22"/>
        <v>56576.520000000004</v>
      </c>
      <c r="I37" s="43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2087.0270270270253</v>
      </c>
      <c r="O37" s="47">
        <f t="shared" si="24"/>
        <v>109.84352773826448</v>
      </c>
      <c r="P37" s="116">
        <f t="shared" si="18"/>
        <v>0</v>
      </c>
      <c r="Q37" s="49">
        <f t="shared" si="19"/>
        <v>-16.472261735419721</v>
      </c>
      <c r="R37" s="425">
        <f t="shared" si="20"/>
        <v>0.86959459459459387</v>
      </c>
      <c r="S37" s="468"/>
      <c r="T37" s="89">
        <v>0.50138888888888888</v>
      </c>
      <c r="U37" s="89">
        <v>0.52708333333333335</v>
      </c>
      <c r="V37" s="134">
        <v>7</v>
      </c>
      <c r="W37" s="90">
        <f t="shared" si="25"/>
        <v>37.000000000000028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-312.97297297297473</v>
      </c>
      <c r="AG37" s="125">
        <f t="shared" si="7"/>
        <v>0.86959459459459387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113"/>
      <c r="K38" s="94"/>
      <c r="L38" s="95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17.571428571428573</v>
      </c>
      <c r="K43" s="101">
        <v>1985</v>
      </c>
      <c r="L43" s="104">
        <v>114.94943591471676</v>
      </c>
      <c r="M43" s="101">
        <f t="shared" ref="J43:O43" si="26">AVERAGE(M31:M42)</f>
        <v>17.571428571428573</v>
      </c>
      <c r="N43" s="101">
        <f t="shared" si="26"/>
        <v>1694.7238716810523</v>
      </c>
      <c r="O43" s="104">
        <f t="shared" si="26"/>
        <v>97.133295119537635</v>
      </c>
      <c r="P43" s="54">
        <f>M43-J43</f>
        <v>0</v>
      </c>
      <c r="Q43" s="88">
        <f>N43-K43</f>
        <v>-290.27612831894771</v>
      </c>
      <c r="R43" s="105">
        <f t="shared" ref="R43:R51" si="27">O43/L43</f>
        <v>0.84500888887878256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0</v>
      </c>
      <c r="AF43" s="48">
        <f t="shared" ref="AF43:AF54" si="28">N43-K43</f>
        <v>-290.27612831894771</v>
      </c>
      <c r="AG43" s="426">
        <f t="shared" si="7"/>
        <v>0.85376517465040414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1291</v>
      </c>
      <c r="H44" s="45">
        <f>F44*G44</f>
        <v>31926.43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2038.4210526315796</v>
      </c>
      <c r="O44" s="138">
        <f t="shared" ref="O44:O51" si="30">N44/M44</f>
        <v>407.68421052631595</v>
      </c>
      <c r="P44" s="51">
        <f t="shared" ref="P44:P51" si="31">M44-J44</f>
        <v>1</v>
      </c>
      <c r="Q44" s="139">
        <f t="shared" ref="Q44:Q51" si="32">O44-L44</f>
        <v>-92.315789473684049</v>
      </c>
      <c r="R44" s="140">
        <f t="shared" si="27"/>
        <v>0.81536842105263185</v>
      </c>
      <c r="S44" s="459">
        <f>R56</f>
        <v>0.88984072367276723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38.421052631579641</v>
      </c>
      <c r="AG44" s="430">
        <f t="shared" si="7"/>
        <v>1.0192105263157898</v>
      </c>
      <c r="AH44" s="482">
        <f>AG56</f>
        <v>0.96142103631045628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459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98.421052631579641</v>
      </c>
      <c r="AG45" s="430">
        <f t="shared" si="7"/>
        <v>1.0492105263157898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1217</v>
      </c>
      <c r="H46" s="45">
        <f t="shared" ref="H46:H51" si="34">F46*G46</f>
        <v>30741.420000000002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2086.2857142857147</v>
      </c>
      <c r="O46" s="138">
        <f t="shared" si="30"/>
        <v>298.04081632653066</v>
      </c>
      <c r="P46" s="51">
        <f t="shared" si="31"/>
        <v>0</v>
      </c>
      <c r="Q46" s="139">
        <f t="shared" si="32"/>
        <v>-16.244897959183618</v>
      </c>
      <c r="R46" s="140">
        <f t="shared" si="27"/>
        <v>0.94831168831168844</v>
      </c>
      <c r="S46" s="459"/>
      <c r="T46" s="89">
        <v>0.18472222222222218</v>
      </c>
      <c r="U46" s="89">
        <v>0.20902777777777773</v>
      </c>
      <c r="V46" s="142">
        <v>5</v>
      </c>
      <c r="W46" s="143">
        <f t="shared" si="33"/>
        <v>34.999999999999993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-113.71428571428532</v>
      </c>
      <c r="AG46" s="430">
        <f t="shared" si="7"/>
        <v>0.94831168831168844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1619</v>
      </c>
      <c r="H47" s="45">
        <f t="shared" si="34"/>
        <v>50885.17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1407.8260869565213</v>
      </c>
      <c r="O47" s="138">
        <f t="shared" si="30"/>
        <v>201.11801242236018</v>
      </c>
      <c r="P47" s="51">
        <f t="shared" si="31"/>
        <v>0</v>
      </c>
      <c r="Q47" s="139">
        <f t="shared" si="32"/>
        <v>-13.167701863354097</v>
      </c>
      <c r="R47" s="140">
        <f t="shared" si="27"/>
        <v>0.93855072463768086</v>
      </c>
      <c r="S47" s="459"/>
      <c r="T47" s="89">
        <v>0.22638888888888883</v>
      </c>
      <c r="U47" s="89">
        <v>0.27430555555555552</v>
      </c>
      <c r="V47" s="137">
        <v>25</v>
      </c>
      <c r="W47" s="143">
        <f t="shared" si="33"/>
        <v>69.000000000000028</v>
      </c>
      <c r="X47" s="123">
        <v>0.21388888888888891</v>
      </c>
      <c r="Y47" s="123">
        <v>0.22569444444444445</v>
      </c>
      <c r="Z47" s="124"/>
      <c r="AA47" s="124"/>
      <c r="AB47" s="447"/>
      <c r="AC47" s="447"/>
      <c r="AD47" s="435"/>
      <c r="AE47" s="435"/>
      <c r="AF47" s="144">
        <f t="shared" si="28"/>
        <v>-92.173913043478706</v>
      </c>
      <c r="AG47" s="430">
        <f t="shared" si="7"/>
        <v>0.93855072463768086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1347</v>
      </c>
      <c r="H48" s="45">
        <f t="shared" si="34"/>
        <v>15975.42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1443.2142857142869</v>
      </c>
      <c r="O48" s="138">
        <f t="shared" si="30"/>
        <v>240.53571428571448</v>
      </c>
      <c r="P48" s="51">
        <f t="shared" si="31"/>
        <v>0</v>
      </c>
      <c r="Q48" s="139">
        <f t="shared" si="32"/>
        <v>-32.130952380952209</v>
      </c>
      <c r="R48" s="140">
        <f t="shared" si="27"/>
        <v>0.88216032134125111</v>
      </c>
      <c r="S48" s="459"/>
      <c r="T48" s="89">
        <v>0.28472222222222221</v>
      </c>
      <c r="U48" s="89">
        <v>0.32361111111111107</v>
      </c>
      <c r="V48" s="134">
        <v>15</v>
      </c>
      <c r="W48" s="143">
        <f t="shared" si="33"/>
        <v>55.999999999999957</v>
      </c>
      <c r="X48" s="123"/>
      <c r="Y48" s="123"/>
      <c r="Z48" s="124"/>
      <c r="AA48" s="124"/>
      <c r="AB48" s="447"/>
      <c r="AC48" s="447"/>
      <c r="AD48" s="435"/>
      <c r="AE48" s="435">
        <v>1</v>
      </c>
      <c r="AF48" s="144">
        <f t="shared" si="28"/>
        <v>-192.78571428571308</v>
      </c>
      <c r="AG48" s="430">
        <f t="shared" si="7"/>
        <v>0.88216032134125122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1073</v>
      </c>
      <c r="H49" s="45">
        <f t="shared" si="34"/>
        <v>30548.309999999998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1399.5652173913043</v>
      </c>
      <c r="O49" s="138">
        <f t="shared" si="30"/>
        <v>199.93788819875775</v>
      </c>
      <c r="P49" s="51">
        <f t="shared" si="31"/>
        <v>0</v>
      </c>
      <c r="Q49" s="139">
        <f t="shared" si="32"/>
        <v>-14.34782608695653</v>
      </c>
      <c r="R49" s="140">
        <f t="shared" si="27"/>
        <v>0.93304347826086953</v>
      </c>
      <c r="S49" s="459"/>
      <c r="T49" s="89">
        <v>0.33402777777777776</v>
      </c>
      <c r="U49" s="89">
        <v>0.3659722222222222</v>
      </c>
      <c r="V49" s="134">
        <v>15</v>
      </c>
      <c r="W49" s="143">
        <f t="shared" si="33"/>
        <v>46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28"/>
        <v>-100.43478260869574</v>
      </c>
      <c r="AG49" s="430">
        <f t="shared" si="7"/>
        <v>0.93304347826086953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2930.84</v>
      </c>
      <c r="H50" s="45">
        <f t="shared" si="34"/>
        <v>29572.175600000002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1429.6780487804874</v>
      </c>
      <c r="O50" s="138">
        <f t="shared" si="30"/>
        <v>238.27967479674791</v>
      </c>
      <c r="P50" s="51">
        <f t="shared" si="31"/>
        <v>0</v>
      </c>
      <c r="Q50" s="139">
        <f t="shared" si="32"/>
        <v>-11.720325203252088</v>
      </c>
      <c r="R50" s="140">
        <f t="shared" si="27"/>
        <v>0.95311869918699166</v>
      </c>
      <c r="S50" s="459"/>
      <c r="T50" s="89">
        <v>0.38680555555555551</v>
      </c>
      <c r="U50" s="89">
        <v>0.47222222222222221</v>
      </c>
      <c r="V50" s="134">
        <v>30</v>
      </c>
      <c r="W50" s="143">
        <f t="shared" si="33"/>
        <v>123.00000000000004</v>
      </c>
      <c r="X50" s="152">
        <v>0.37083333333333335</v>
      </c>
      <c r="Y50" s="152">
        <v>0.38611111111111113</v>
      </c>
      <c r="Z50" s="153"/>
      <c r="AA50" s="153"/>
      <c r="AB50" s="447"/>
      <c r="AC50" s="447"/>
      <c r="AD50" s="435"/>
      <c r="AE50" s="435"/>
      <c r="AF50" s="144">
        <f t="shared" si="28"/>
        <v>-70.321951219512584</v>
      </c>
      <c r="AG50" s="430">
        <f t="shared" si="7"/>
        <v>0.95311869918699166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3730.1600000000003</v>
      </c>
      <c r="H51" s="45">
        <f t="shared" si="34"/>
        <v>37637.314400000003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1398.8100000000002</v>
      </c>
      <c r="O51" s="138">
        <f t="shared" si="30"/>
        <v>233.13500000000002</v>
      </c>
      <c r="P51" s="51">
        <f t="shared" si="31"/>
        <v>0</v>
      </c>
      <c r="Q51" s="139">
        <f t="shared" si="32"/>
        <v>-16.864999999999981</v>
      </c>
      <c r="R51" s="140">
        <f t="shared" si="27"/>
        <v>0.93254000000000004</v>
      </c>
      <c r="S51" s="459"/>
      <c r="T51" s="151">
        <v>0.49305555555555552</v>
      </c>
      <c r="U51" s="151">
        <v>0.60416666666666663</v>
      </c>
      <c r="V51" s="134">
        <v>30</v>
      </c>
      <c r="W51" s="143">
        <f t="shared" si="33"/>
        <v>160</v>
      </c>
      <c r="X51" s="152">
        <v>0.47638888888888892</v>
      </c>
      <c r="Y51" s="152">
        <v>0.4916666666666667</v>
      </c>
      <c r="Z51" s="153"/>
      <c r="AA51" s="153"/>
      <c r="AB51" s="447"/>
      <c r="AC51" s="447"/>
      <c r="AD51" s="435"/>
      <c r="AE51" s="435"/>
      <c r="AF51" s="144">
        <f t="shared" si="28"/>
        <v>-101.18999999999983</v>
      </c>
      <c r="AG51" s="430">
        <f t="shared" si="7"/>
        <v>0.93254000000000015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J56:O56" si="35">AVERAGE(M44:M55)</f>
        <v>6.125</v>
      </c>
      <c r="N56" s="101">
        <f t="shared" si="35"/>
        <v>1662.7776822989342</v>
      </c>
      <c r="O56" s="104">
        <f t="shared" si="35"/>
        <v>279.80194088534284</v>
      </c>
      <c r="P56" s="158">
        <f>M56-J56</f>
        <v>0.25</v>
      </c>
      <c r="Q56" s="117">
        <f>N56-K56</f>
        <v>-66.722317701065776</v>
      </c>
      <c r="R56" s="159">
        <f t="shared" ref="R56:R61" si="36">O56/L56</f>
        <v>0.88984072367276723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-66.722317701065776</v>
      </c>
      <c r="AG56" s="428">
        <f>N56/K56</f>
        <v>0.96142103631045628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1143</v>
      </c>
      <c r="H57" s="84">
        <f t="shared" ref="H57:H66" si="37">F57*G57</f>
        <v>32301.18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1428.7500000000005</v>
      </c>
      <c r="O57" s="86">
        <f t="shared" ref="O57:O61" si="39">N57/M57</f>
        <v>204.10714285714292</v>
      </c>
      <c r="P57" s="165">
        <f t="shared" ref="P57:P61" si="40">M57-J57</f>
        <v>0</v>
      </c>
      <c r="Q57" s="49">
        <f t="shared" ref="Q57:Q61" si="41">O57-L57</f>
        <v>-10.17857142857136</v>
      </c>
      <c r="R57" s="425">
        <f t="shared" si="36"/>
        <v>0.95250000000000035</v>
      </c>
      <c r="S57" s="459">
        <f>R69</f>
        <v>0.97199941567396575</v>
      </c>
      <c r="T57" s="50">
        <v>0.125</v>
      </c>
      <c r="U57" s="50">
        <v>0.15833333333333333</v>
      </c>
      <c r="V57" s="421">
        <v>5</v>
      </c>
      <c r="W57" s="418">
        <f>(U57-T57)*24*60</f>
        <v>47.999999999999986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-71.249999999999545</v>
      </c>
      <c r="AG57" s="429">
        <f t="shared" si="7"/>
        <v>0.95250000000000035</v>
      </c>
      <c r="AH57" s="473">
        <f>AG69</f>
        <v>0.97218807882464575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3421</v>
      </c>
      <c r="H58" s="45">
        <f t="shared" si="37"/>
        <v>95377.48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1476.6906474820144</v>
      </c>
      <c r="O58" s="47">
        <f t="shared" si="39"/>
        <v>210.95580678314491</v>
      </c>
      <c r="P58" s="165">
        <f t="shared" si="40"/>
        <v>0</v>
      </c>
      <c r="Q58" s="49">
        <f t="shared" si="41"/>
        <v>-3.3299075025693696</v>
      </c>
      <c r="R58" s="425">
        <f t="shared" si="36"/>
        <v>0.98446043165467623</v>
      </c>
      <c r="S58" s="459"/>
      <c r="T58" s="50">
        <v>0.17222222222222222</v>
      </c>
      <c r="U58" s="50">
        <v>0.26874999999999999</v>
      </c>
      <c r="V58" s="421">
        <v>20</v>
      </c>
      <c r="W58" s="418">
        <f>(U58-T58)*24*60</f>
        <v>139</v>
      </c>
      <c r="X58" s="53">
        <v>0.16250000000000001</v>
      </c>
      <c r="Y58" s="53">
        <v>0.17083333333333331</v>
      </c>
      <c r="Z58" s="54"/>
      <c r="AA58" s="54"/>
      <c r="AB58" s="483"/>
      <c r="AC58" s="484"/>
      <c r="AD58" s="435"/>
      <c r="AE58" s="435"/>
      <c r="AF58" s="48">
        <f t="shared" si="6"/>
        <v>-23.309352517985644</v>
      </c>
      <c r="AG58" s="425">
        <f t="shared" si="7"/>
        <v>0.98446043165467623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2883</v>
      </c>
      <c r="H59" s="45">
        <f t="shared" si="37"/>
        <v>80724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1478.4615384615386</v>
      </c>
      <c r="O59" s="47">
        <f t="shared" si="39"/>
        <v>211.20879120879121</v>
      </c>
      <c r="P59" s="165">
        <f t="shared" si="40"/>
        <v>0</v>
      </c>
      <c r="Q59" s="49">
        <f t="shared" si="41"/>
        <v>-3.076923076923066</v>
      </c>
      <c r="R59" s="425">
        <f t="shared" si="36"/>
        <v>0.98564102564102574</v>
      </c>
      <c r="S59" s="459"/>
      <c r="T59" s="50">
        <v>0.28611111111111109</v>
      </c>
      <c r="U59" s="50">
        <v>0.36736111111111108</v>
      </c>
      <c r="V59" s="142">
        <v>25</v>
      </c>
      <c r="W59" s="418">
        <f t="shared" ref="W59:W69" si="42">(U59-T59)*24*60</f>
        <v>116.99999999999999</v>
      </c>
      <c r="X59" s="53">
        <v>0.27430555555555552</v>
      </c>
      <c r="Y59" s="53">
        <v>0.28472222222222221</v>
      </c>
      <c r="Z59" s="54"/>
      <c r="AA59" s="54"/>
      <c r="AB59" s="447"/>
      <c r="AC59" s="447"/>
      <c r="AD59" s="435"/>
      <c r="AE59" s="435"/>
      <c r="AF59" s="48">
        <f t="shared" si="6"/>
        <v>-21.538461538461434</v>
      </c>
      <c r="AG59" s="425">
        <f t="shared" si="7"/>
        <v>0.98564102564102574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3064.06</v>
      </c>
      <c r="H60" s="45">
        <f t="shared" si="37"/>
        <v>30916.365399999999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1459.07619047619</v>
      </c>
      <c r="O60" s="47">
        <f t="shared" si="39"/>
        <v>243.179365079365</v>
      </c>
      <c r="P60" s="165">
        <f t="shared" si="40"/>
        <v>0</v>
      </c>
      <c r="Q60" s="49">
        <f t="shared" si="41"/>
        <v>-6.8206349206350012</v>
      </c>
      <c r="R60" s="425">
        <f t="shared" si="36"/>
        <v>0.97271746031745998</v>
      </c>
      <c r="S60" s="459"/>
      <c r="T60" s="50">
        <v>0.3881944444444444</v>
      </c>
      <c r="U60" s="50">
        <v>0.47569444444444442</v>
      </c>
      <c r="V60" s="142">
        <v>30</v>
      </c>
      <c r="W60" s="418">
        <f t="shared" si="42"/>
        <v>126.00000000000003</v>
      </c>
      <c r="X60" s="53">
        <v>0.37152777777777773</v>
      </c>
      <c r="Y60" s="53">
        <v>0.38750000000000001</v>
      </c>
      <c r="Z60" s="54"/>
      <c r="AA60" s="54"/>
      <c r="AB60" s="447"/>
      <c r="AC60" s="447"/>
      <c r="AD60" s="435"/>
      <c r="AE60" s="435"/>
      <c r="AF60" s="48">
        <f t="shared" si="6"/>
        <v>-40.92380952380995</v>
      </c>
      <c r="AG60" s="429">
        <f t="shared" si="7"/>
        <v>0.97271746031745998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3596.94</v>
      </c>
      <c r="H61" s="45">
        <f t="shared" si="37"/>
        <v>36293.124600000003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1448.4322147651005</v>
      </c>
      <c r="O61" s="47">
        <f t="shared" si="39"/>
        <v>241.40536912751676</v>
      </c>
      <c r="P61" s="165">
        <f t="shared" si="40"/>
        <v>0</v>
      </c>
      <c r="Q61" s="49">
        <f t="shared" si="41"/>
        <v>-8.5946308724832363</v>
      </c>
      <c r="R61" s="425">
        <f t="shared" si="36"/>
        <v>0.96562147651006702</v>
      </c>
      <c r="S61" s="459"/>
      <c r="T61" s="50">
        <v>0.49652777777777773</v>
      </c>
      <c r="U61" s="50">
        <v>0.6</v>
      </c>
      <c r="V61" s="142">
        <v>30</v>
      </c>
      <c r="W61" s="418">
        <f t="shared" si="42"/>
        <v>149.00000000000003</v>
      </c>
      <c r="X61" s="53">
        <v>0.48055555555555557</v>
      </c>
      <c r="Y61" s="53">
        <v>0.49583333333333335</v>
      </c>
      <c r="Z61" s="54"/>
      <c r="AA61" s="54"/>
      <c r="AB61" s="447"/>
      <c r="AC61" s="447"/>
      <c r="AD61" s="435"/>
      <c r="AE61" s="435"/>
      <c r="AF61" s="48">
        <f t="shared" si="6"/>
        <v>-51.567785234899475</v>
      </c>
      <c r="AG61" s="425">
        <f t="shared" si="7"/>
        <v>0.96562147651006702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1458.2821182369687</v>
      </c>
      <c r="O69" s="73">
        <f t="shared" si="43"/>
        <v>222.17129501119217</v>
      </c>
      <c r="P69" s="48">
        <f>M69-J69</f>
        <v>0</v>
      </c>
      <c r="Q69" s="49">
        <f>N69-K69</f>
        <v>-41.717881763031301</v>
      </c>
      <c r="R69" s="172">
        <f t="shared" ref="R69:R74" si="44">O69/L69</f>
        <v>0.97199941567396575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-41.717881763031301</v>
      </c>
      <c r="AG69" s="425">
        <f t="shared" si="7"/>
        <v>0.97218807882464575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2114</v>
      </c>
      <c r="H70" s="45">
        <f>F70*G70</f>
        <v>114346.26000000001</v>
      </c>
      <c r="I70" s="421"/>
      <c r="J70" s="46">
        <v>16</v>
      </c>
      <c r="K70" s="44">
        <v>1500</v>
      </c>
      <c r="L70" s="47">
        <v>93.75</v>
      </c>
      <c r="M70" s="419">
        <v>16</v>
      </c>
      <c r="N70" s="44">
        <f t="shared" ref="N70:N74" si="45">G70/W70*60</f>
        <v>1409.3333333333333</v>
      </c>
      <c r="O70" s="47">
        <f t="shared" ref="O70:O74" si="46">N70/M70</f>
        <v>88.083333333333329</v>
      </c>
      <c r="P70" s="48">
        <f t="shared" ref="P70:P74" si="47">M70-J70</f>
        <v>0</v>
      </c>
      <c r="Q70" s="49">
        <f t="shared" ref="Q70:Q74" si="48">O70-L70</f>
        <v>-5.6666666666666714</v>
      </c>
      <c r="R70" s="425">
        <f t="shared" si="44"/>
        <v>0.93955555555555548</v>
      </c>
      <c r="S70" s="459">
        <f>R82</f>
        <v>0.91156595396396833</v>
      </c>
      <c r="T70" s="50">
        <v>0.25</v>
      </c>
      <c r="U70" s="50">
        <v>0.3125</v>
      </c>
      <c r="V70" s="421">
        <v>5</v>
      </c>
      <c r="W70" s="418">
        <f>(U70-T70)*24*60</f>
        <v>90</v>
      </c>
      <c r="X70" s="421"/>
      <c r="Y70" s="421"/>
      <c r="Z70" s="54"/>
      <c r="AA70" s="54"/>
      <c r="AB70" s="447"/>
      <c r="AC70" s="447"/>
      <c r="AD70" s="435"/>
      <c r="AE70" s="435">
        <v>1</v>
      </c>
      <c r="AF70" s="48">
        <f t="shared" si="6"/>
        <v>-90.666666666666742</v>
      </c>
      <c r="AG70" s="425">
        <f t="shared" si="7"/>
        <v>0.93955555555555548</v>
      </c>
      <c r="AH70" s="459">
        <f>AG82</f>
        <v>0.91001667445513335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4027</v>
      </c>
      <c r="H71" s="45">
        <f>F71*G71</f>
        <v>214880.72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1429.7041420118346</v>
      </c>
      <c r="O71" s="47">
        <f t="shared" si="46"/>
        <v>75.247586421675507</v>
      </c>
      <c r="P71" s="48">
        <f t="shared" si="47"/>
        <v>0</v>
      </c>
      <c r="Q71" s="49">
        <f t="shared" si="48"/>
        <v>-10.857676736219233</v>
      </c>
      <c r="R71" s="425">
        <f t="shared" si="44"/>
        <v>0.87390228729329744</v>
      </c>
      <c r="S71" s="459"/>
      <c r="T71" s="50">
        <v>0.32777777777777778</v>
      </c>
      <c r="U71" s="50">
        <v>0.44513888888888886</v>
      </c>
      <c r="V71" s="421">
        <v>22</v>
      </c>
      <c r="W71" s="418">
        <f t="shared" ref="W71:W81" si="49">(U71-T71)*24*60</f>
        <v>168.99999999999997</v>
      </c>
      <c r="X71" s="53">
        <v>0.31666666666666665</v>
      </c>
      <c r="Y71" s="53">
        <v>0.3263888888888889</v>
      </c>
      <c r="Z71" s="54"/>
      <c r="AA71" s="54"/>
      <c r="AB71" s="447"/>
      <c r="AC71" s="447"/>
      <c r="AD71" s="435"/>
      <c r="AE71" s="435"/>
      <c r="AF71" s="48">
        <f>N71-K71</f>
        <v>-206.29585798816538</v>
      </c>
      <c r="AG71" s="425">
        <f>N71/K71</f>
        <v>0.87390228729329744</v>
      </c>
      <c r="AH71" s="459"/>
    </row>
    <row r="72" spans="1:34" ht="19.149999999999999" customHeight="1">
      <c r="A72" s="455"/>
      <c r="B72" s="421" t="s">
        <v>227</v>
      </c>
      <c r="C72" s="66"/>
      <c r="D72" s="173" t="s">
        <v>240</v>
      </c>
      <c r="E72" s="43"/>
      <c r="F72" s="343">
        <v>56.43</v>
      </c>
      <c r="G72" s="44">
        <v>777</v>
      </c>
      <c r="H72" s="45">
        <f t="shared" ref="H72:H80" si="50">F72*G72</f>
        <v>43846.11</v>
      </c>
      <c r="I72" s="421"/>
      <c r="J72" s="87">
        <v>18</v>
      </c>
      <c r="K72" s="57">
        <v>1500</v>
      </c>
      <c r="L72" s="86">
        <v>83.333333333333329</v>
      </c>
      <c r="M72" s="419">
        <v>18</v>
      </c>
      <c r="N72" s="44">
        <f t="shared" si="45"/>
        <v>1331.9999999999986</v>
      </c>
      <c r="O72" s="47">
        <f t="shared" si="46"/>
        <v>73.999999999999929</v>
      </c>
      <c r="P72" s="48">
        <f t="shared" si="47"/>
        <v>0</v>
      </c>
      <c r="Q72" s="49">
        <f t="shared" si="48"/>
        <v>-9.3333333333333997</v>
      </c>
      <c r="R72" s="425">
        <f t="shared" si="44"/>
        <v>0.88799999999999923</v>
      </c>
      <c r="S72" s="459"/>
      <c r="T72" s="50">
        <v>0.44999999999999996</v>
      </c>
      <c r="U72" s="50">
        <v>0.47430555555555554</v>
      </c>
      <c r="V72" s="421">
        <v>7</v>
      </c>
      <c r="W72" s="418">
        <f t="shared" si="49"/>
        <v>35.000000000000036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-168.00000000000136</v>
      </c>
      <c r="AG72" s="425">
        <f>N72/K72</f>
        <v>0.88799999999999912</v>
      </c>
      <c r="AH72" s="459"/>
    </row>
    <row r="73" spans="1:34" ht="19.149999999999999" customHeight="1">
      <c r="A73" s="455"/>
      <c r="B73" s="421" t="s">
        <v>238</v>
      </c>
      <c r="C73" s="175"/>
      <c r="D73" s="176" t="s">
        <v>242</v>
      </c>
      <c r="E73" s="177"/>
      <c r="F73" s="343">
        <v>47.51</v>
      </c>
      <c r="G73" s="44">
        <v>1504</v>
      </c>
      <c r="H73" s="45">
        <f t="shared" si="50"/>
        <v>71455.039999999994</v>
      </c>
      <c r="I73" s="435"/>
      <c r="J73" s="178">
        <v>17</v>
      </c>
      <c r="K73" s="179">
        <v>1440</v>
      </c>
      <c r="L73" s="86">
        <v>84.705882352941174</v>
      </c>
      <c r="M73" s="424">
        <v>17</v>
      </c>
      <c r="N73" s="44">
        <f t="shared" si="45"/>
        <v>1346.8656716417927</v>
      </c>
      <c r="O73" s="47">
        <f t="shared" si="46"/>
        <v>79.227392449517211</v>
      </c>
      <c r="P73" s="48">
        <f t="shared" si="47"/>
        <v>0</v>
      </c>
      <c r="Q73" s="49">
        <f t="shared" si="48"/>
        <v>-5.4784899034239629</v>
      </c>
      <c r="R73" s="425">
        <f t="shared" si="44"/>
        <v>0.93532338308457819</v>
      </c>
      <c r="S73" s="459"/>
      <c r="T73" s="50">
        <v>0.51388888888888884</v>
      </c>
      <c r="U73" s="50">
        <v>0.56041666666666656</v>
      </c>
      <c r="V73" s="421">
        <v>4</v>
      </c>
      <c r="W73" s="418">
        <f t="shared" si="49"/>
        <v>66.999999999999915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-93.134328358207313</v>
      </c>
      <c r="AG73" s="425">
        <f>N73/K73</f>
        <v>0.9353233830845783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2225</v>
      </c>
      <c r="H74" s="45">
        <f t="shared" si="50"/>
        <v>119616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1321.7821782178223</v>
      </c>
      <c r="O74" s="47">
        <f t="shared" si="46"/>
        <v>82.611386138613895</v>
      </c>
      <c r="P74" s="48">
        <f t="shared" si="47"/>
        <v>0</v>
      </c>
      <c r="Q74" s="49">
        <f t="shared" si="48"/>
        <v>-7.388613861386105</v>
      </c>
      <c r="R74" s="425">
        <f t="shared" si="44"/>
        <v>0.91790429042904331</v>
      </c>
      <c r="S74" s="459"/>
      <c r="T74" s="50">
        <v>0.56527777777777766</v>
      </c>
      <c r="U74" s="50">
        <v>0.63541666666666652</v>
      </c>
      <c r="V74" s="421">
        <v>7</v>
      </c>
      <c r="W74" s="418">
        <f t="shared" si="49"/>
        <v>100.99999999999996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-118.21782178217768</v>
      </c>
      <c r="AG74" s="425">
        <f t="shared" ref="AG74:AG80" si="52">N74/K74</f>
        <v>0.91790429042904331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178"/>
      <c r="K75" s="179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J82:O82" si="53">AVERAGE(M70:M81)</f>
        <v>17.2</v>
      </c>
      <c r="N82" s="101">
        <f t="shared" si="53"/>
        <v>1367.9370650409564</v>
      </c>
      <c r="O82" s="184">
        <f t="shared" si="53"/>
        <v>79.833939668627977</v>
      </c>
      <c r="P82" s="116">
        <f>M82-J82</f>
        <v>0</v>
      </c>
      <c r="Q82" s="117">
        <f>N82-K82</f>
        <v>-135.2629349590436</v>
      </c>
      <c r="R82" s="172">
        <f>O82/L82</f>
        <v>0.91156595396396833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0</v>
      </c>
      <c r="AE82" s="107">
        <f>SUM(AE70:AE81)</f>
        <v>1</v>
      </c>
      <c r="AF82" s="48">
        <f>N82-K82</f>
        <v>-135.2629349590436</v>
      </c>
      <c r="AG82" s="425">
        <f>N82/K82</f>
        <v>0.91001667445513335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1528.2</v>
      </c>
      <c r="H83" s="84">
        <f t="shared" ref="H83:H94" si="54">F83*G83</f>
        <v>93250.76400000001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88" si="55">G83/W83*60</f>
        <v>1389.2727272727275</v>
      </c>
      <c r="O83" s="183">
        <f t="shared" ref="O83:O88" si="56">N83/M83</f>
        <v>81.721925133689851</v>
      </c>
      <c r="P83" s="54">
        <f t="shared" ref="P83:P88" si="57">M83-J83</f>
        <v>0</v>
      </c>
      <c r="Q83" s="88">
        <f t="shared" ref="Q83:Q88" si="58">O83-L83</f>
        <v>-2.9839572192513231</v>
      </c>
      <c r="R83" s="185">
        <f t="shared" ref="R83:R88" si="59">O83/L83</f>
        <v>0.96477272727272745</v>
      </c>
      <c r="S83" s="459">
        <f>R95</f>
        <v>0.88071117037214808</v>
      </c>
      <c r="T83" s="50">
        <v>0.33333333333333331</v>
      </c>
      <c r="U83" s="50">
        <v>0.37916666666666665</v>
      </c>
      <c r="V83" s="421">
        <v>5</v>
      </c>
      <c r="W83" s="418">
        <f t="shared" ref="W83:W93" si="60">(U83-T83)*24*60</f>
        <v>66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-50.727272727272521</v>
      </c>
      <c r="AG83" s="425">
        <f t="shared" ref="AG83:AG173" si="62">N83/K83</f>
        <v>0.96477272727272745</v>
      </c>
      <c r="AH83" s="459">
        <f>AG95</f>
        <v>0.88059016721539418</v>
      </c>
    </row>
    <row r="84" spans="1:34" ht="19.149999999999999" customHeight="1">
      <c r="A84" s="488"/>
      <c r="B84" s="110" t="s">
        <v>207</v>
      </c>
      <c r="C84" s="431"/>
      <c r="D84" s="186" t="s">
        <v>388</v>
      </c>
      <c r="E84" s="43"/>
      <c r="F84" s="350">
        <v>53.27</v>
      </c>
      <c r="G84" s="44">
        <v>2965.8999999999996</v>
      </c>
      <c r="H84" s="84">
        <f t="shared" si="54"/>
        <v>157993.49299999999</v>
      </c>
      <c r="I84" s="421"/>
      <c r="J84" s="87">
        <v>17</v>
      </c>
      <c r="K84" s="57">
        <v>1565</v>
      </c>
      <c r="L84" s="86">
        <v>92.058823529411768</v>
      </c>
      <c r="M84" s="424">
        <v>17</v>
      </c>
      <c r="N84" s="57">
        <f t="shared" si="55"/>
        <v>1280.2446043165467</v>
      </c>
      <c r="O84" s="183">
        <f t="shared" si="56"/>
        <v>75.308506136267454</v>
      </c>
      <c r="P84" s="54">
        <f t="shared" si="57"/>
        <v>0</v>
      </c>
      <c r="Q84" s="88">
        <f t="shared" si="58"/>
        <v>-16.750317393144314</v>
      </c>
      <c r="R84" s="185">
        <f t="shared" si="59"/>
        <v>0.8180476704898062</v>
      </c>
      <c r="S84" s="459"/>
      <c r="T84" s="50">
        <v>0.39513888888888887</v>
      </c>
      <c r="U84" s="50">
        <v>0.49166666666666664</v>
      </c>
      <c r="V84" s="421">
        <v>23</v>
      </c>
      <c r="W84" s="418">
        <f t="shared" si="60"/>
        <v>139</v>
      </c>
      <c r="X84" s="53">
        <v>0.3833333333333333</v>
      </c>
      <c r="Y84" s="53">
        <v>0.39444444444444443</v>
      </c>
      <c r="Z84" s="54"/>
      <c r="AA84" s="54"/>
      <c r="AB84" s="447"/>
      <c r="AC84" s="447"/>
      <c r="AD84" s="435">
        <v>1</v>
      </c>
      <c r="AE84" s="435"/>
      <c r="AF84" s="48">
        <f t="shared" si="61"/>
        <v>-284.75539568345334</v>
      </c>
      <c r="AG84" s="425">
        <f t="shared" si="62"/>
        <v>0.8180476704898062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1691</v>
      </c>
      <c r="H85" s="84">
        <f t="shared" si="54"/>
        <v>103303.19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1317.662337662337</v>
      </c>
      <c r="O85" s="183">
        <f t="shared" si="56"/>
        <v>77.509549274255122</v>
      </c>
      <c r="P85" s="54">
        <f t="shared" si="57"/>
        <v>0</v>
      </c>
      <c r="Q85" s="88">
        <f t="shared" si="58"/>
        <v>-7.1963330786860524</v>
      </c>
      <c r="R85" s="185">
        <f t="shared" si="59"/>
        <v>0.91504329004328966</v>
      </c>
      <c r="S85" s="459"/>
      <c r="T85" s="50">
        <v>0.53125</v>
      </c>
      <c r="U85" s="50">
        <v>0.58472222222222225</v>
      </c>
      <c r="V85" s="421">
        <v>4</v>
      </c>
      <c r="W85" s="418">
        <f t="shared" si="60"/>
        <v>77.000000000000043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-122.33766233766301</v>
      </c>
      <c r="AG85" s="425">
        <f t="shared" si="62"/>
        <v>0.91504329004328955</v>
      </c>
      <c r="AH85" s="459"/>
    </row>
    <row r="86" spans="1:34" ht="19.149999999999999" customHeight="1">
      <c r="A86" s="488"/>
      <c r="B86" s="110" t="s">
        <v>227</v>
      </c>
      <c r="C86" s="97"/>
      <c r="D86" s="186" t="s">
        <v>255</v>
      </c>
      <c r="E86" s="43"/>
      <c r="F86" s="350">
        <v>51.44</v>
      </c>
      <c r="G86" s="44">
        <v>1198</v>
      </c>
      <c r="H86" s="84">
        <f t="shared" si="54"/>
        <v>61625.119999999995</v>
      </c>
      <c r="I86" s="421"/>
      <c r="J86" s="87">
        <v>20</v>
      </c>
      <c r="K86" s="57">
        <v>1440</v>
      </c>
      <c r="L86" s="86">
        <v>72</v>
      </c>
      <c r="M86" s="424">
        <v>20</v>
      </c>
      <c r="N86" s="57">
        <f t="shared" si="55"/>
        <v>1261.0526315789482</v>
      </c>
      <c r="O86" s="183">
        <f t="shared" si="56"/>
        <v>63.052631578947413</v>
      </c>
      <c r="P86" s="54">
        <f t="shared" si="57"/>
        <v>0</v>
      </c>
      <c r="Q86" s="88">
        <f t="shared" si="58"/>
        <v>-8.9473684210525875</v>
      </c>
      <c r="R86" s="185">
        <f t="shared" si="59"/>
        <v>0.87573099415204736</v>
      </c>
      <c r="S86" s="459"/>
      <c r="T86" s="50">
        <v>0.58958333333333335</v>
      </c>
      <c r="U86" s="50">
        <v>0.62916666666666665</v>
      </c>
      <c r="V86" s="421">
        <v>7</v>
      </c>
      <c r="W86" s="418">
        <f t="shared" si="60"/>
        <v>56.999999999999957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-178.94736842105181</v>
      </c>
      <c r="AG86" s="425">
        <f t="shared" si="62"/>
        <v>0.87573099415204736</v>
      </c>
      <c r="AH86" s="459"/>
    </row>
    <row r="87" spans="1:34" ht="19.149999999999999" customHeight="1">
      <c r="A87" s="488"/>
      <c r="B87" s="110" t="s">
        <v>238</v>
      </c>
      <c r="C87" s="97"/>
      <c r="D87" s="186" t="s">
        <v>245</v>
      </c>
      <c r="E87" s="43"/>
      <c r="F87" s="350">
        <v>61.02</v>
      </c>
      <c r="G87" s="44">
        <v>169.8</v>
      </c>
      <c r="H87" s="84">
        <f t="shared" si="54"/>
        <v>10361.196000000002</v>
      </c>
      <c r="I87" s="421">
        <v>1</v>
      </c>
      <c r="J87" s="87">
        <v>17</v>
      </c>
      <c r="K87" s="57">
        <v>1440</v>
      </c>
      <c r="L87" s="86">
        <v>84.705882352941174</v>
      </c>
      <c r="M87" s="424">
        <v>17</v>
      </c>
      <c r="N87" s="57">
        <f t="shared" si="55"/>
        <v>1273.5000000000045</v>
      </c>
      <c r="O87" s="183">
        <f t="shared" si="56"/>
        <v>74.911764705882618</v>
      </c>
      <c r="P87" s="54">
        <f t="shared" si="57"/>
        <v>0</v>
      </c>
      <c r="Q87" s="88">
        <f t="shared" si="58"/>
        <v>-9.794117647058556</v>
      </c>
      <c r="R87" s="185">
        <f t="shared" si="59"/>
        <v>0.88437500000000313</v>
      </c>
      <c r="S87" s="459"/>
      <c r="T87" s="50">
        <v>0.6333333333333333</v>
      </c>
      <c r="U87" s="50">
        <v>0.63888888888888884</v>
      </c>
      <c r="V87" s="421">
        <v>6</v>
      </c>
      <c r="W87" s="418">
        <f t="shared" si="60"/>
        <v>7.9999999999999716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-166.49999999999545</v>
      </c>
      <c r="AG87" s="425">
        <f t="shared" si="62"/>
        <v>0.88437500000000313</v>
      </c>
      <c r="AH87" s="459"/>
    </row>
    <row r="88" spans="1:34" ht="19.149999999999999" customHeight="1">
      <c r="A88" s="488"/>
      <c r="B88" s="110" t="s">
        <v>207</v>
      </c>
      <c r="C88" s="431"/>
      <c r="D88" s="186" t="s">
        <v>217</v>
      </c>
      <c r="E88" s="43"/>
      <c r="F88" s="350">
        <v>49.91</v>
      </c>
      <c r="G88" s="57">
        <v>304.90000000000003</v>
      </c>
      <c r="H88" s="84">
        <f t="shared" si="54"/>
        <v>15217.559000000001</v>
      </c>
      <c r="I88" s="421">
        <v>1</v>
      </c>
      <c r="J88" s="87">
        <v>17</v>
      </c>
      <c r="K88" s="57">
        <v>1565</v>
      </c>
      <c r="L88" s="86">
        <v>92.058823529411768</v>
      </c>
      <c r="M88" s="424">
        <v>17</v>
      </c>
      <c r="N88" s="57">
        <f t="shared" si="55"/>
        <v>1306.7142857142903</v>
      </c>
      <c r="O88" s="183">
        <f t="shared" si="56"/>
        <v>76.865546218487665</v>
      </c>
      <c r="P88" s="54">
        <f t="shared" si="57"/>
        <v>0</v>
      </c>
      <c r="Q88" s="88">
        <f t="shared" si="58"/>
        <v>-15.193277310924103</v>
      </c>
      <c r="R88" s="185">
        <f t="shared" si="59"/>
        <v>0.83496120492925896</v>
      </c>
      <c r="S88" s="459"/>
      <c r="T88" s="50">
        <v>0.64444444444444438</v>
      </c>
      <c r="U88" s="50">
        <v>0.65416666666666656</v>
      </c>
      <c r="V88" s="421">
        <v>8</v>
      </c>
      <c r="W88" s="418">
        <f t="shared" si="60"/>
        <v>13.99999999999995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-258.28571428570967</v>
      </c>
      <c r="AG88" s="425">
        <f t="shared" si="62"/>
        <v>0.83496120492925896</v>
      </c>
      <c r="AH88" s="459"/>
    </row>
    <row r="89" spans="1:34" ht="19.149999999999999" customHeight="1">
      <c r="A89" s="488"/>
      <c r="B89" s="110">
        <v>0</v>
      </c>
      <c r="C89" s="431"/>
      <c r="D89" s="42"/>
      <c r="E89" s="43"/>
      <c r="F89" s="350" t="s">
        <v>109</v>
      </c>
      <c r="G89" s="114"/>
      <c r="H89" s="84">
        <f t="shared" si="54"/>
        <v>0</v>
      </c>
      <c r="I89" s="421"/>
      <c r="J89" s="87"/>
      <c r="K89" s="57"/>
      <c r="L89" s="86"/>
      <c r="M89" s="424"/>
      <c r="N89" s="57"/>
      <c r="O89" s="183"/>
      <c r="P89" s="54"/>
      <c r="Q89" s="88"/>
      <c r="R89" s="185"/>
      <c r="S89" s="459"/>
      <c r="T89" s="50"/>
      <c r="U89" s="50"/>
      <c r="V89" s="421"/>
      <c r="W89" s="418">
        <f t="shared" si="60"/>
        <v>0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0</v>
      </c>
      <c r="AG89" s="425" t="e">
        <f t="shared" si="62"/>
        <v>#DIV/0!</v>
      </c>
      <c r="AH89" s="459"/>
    </row>
    <row r="90" spans="1:34" ht="19.149999999999999" customHeight="1">
      <c r="A90" s="488"/>
      <c r="B90" s="110">
        <v>0</v>
      </c>
      <c r="C90" s="431"/>
      <c r="D90" s="42"/>
      <c r="E90" s="43"/>
      <c r="F90" s="350" t="s">
        <v>109</v>
      </c>
      <c r="G90" s="127"/>
      <c r="H90" s="84">
        <f t="shared" si="54"/>
        <v>0</v>
      </c>
      <c r="I90" s="187"/>
      <c r="J90" s="87"/>
      <c r="K90" s="57"/>
      <c r="L90" s="86"/>
      <c r="M90" s="424"/>
      <c r="N90" s="57"/>
      <c r="O90" s="183"/>
      <c r="P90" s="54"/>
      <c r="Q90" s="88"/>
      <c r="R90" s="185"/>
      <c r="S90" s="459"/>
      <c r="T90" s="50"/>
      <c r="U90" s="50"/>
      <c r="V90" s="421"/>
      <c r="W90" s="418">
        <f t="shared" si="60"/>
        <v>0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0</v>
      </c>
      <c r="AG90" s="425" t="e">
        <f t="shared" si="62"/>
        <v>#DIV/0!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17.5</v>
      </c>
      <c r="K95" s="202">
        <v>1481.6666666666667</v>
      </c>
      <c r="L95" s="203">
        <v>85.039215686274503</v>
      </c>
      <c r="M95" s="202">
        <f t="shared" ref="J95:O95" si="63">AVERAGE(M83:M94)</f>
        <v>17.5</v>
      </c>
      <c r="N95" s="202">
        <f t="shared" si="63"/>
        <v>1304.7410977574757</v>
      </c>
      <c r="O95" s="203">
        <f t="shared" si="63"/>
        <v>74.894987174588351</v>
      </c>
      <c r="P95" s="204">
        <f>M95-J95</f>
        <v>0</v>
      </c>
      <c r="Q95" s="205">
        <f t="shared" ref="Q95:Q101" si="64">O95-L95</f>
        <v>-10.144228511686151</v>
      </c>
      <c r="R95" s="206">
        <f>O95/L95</f>
        <v>0.88071117037214808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-176.92556890919104</v>
      </c>
      <c r="AG95" s="426">
        <f t="shared" si="62"/>
        <v>0.88059016721539418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1310</v>
      </c>
      <c r="H96" s="45">
        <f t="shared" ref="H96:H105" si="65">F96*G96</f>
        <v>38592.6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1" si="66">G96/W96*60</f>
        <v>1155.8823529411766</v>
      </c>
      <c r="O96" s="47">
        <f t="shared" ref="O96:O101" si="67">N96/M96</f>
        <v>72.242647058823536</v>
      </c>
      <c r="P96" s="48">
        <f t="shared" ref="P96:P101" si="68">M96-J96</f>
        <v>0</v>
      </c>
      <c r="Q96" s="49">
        <f t="shared" si="64"/>
        <v>-14.319852941176464</v>
      </c>
      <c r="R96" s="425">
        <f t="shared" ref="R96:R101" si="69">O96/L96</f>
        <v>0.83457209598640913</v>
      </c>
      <c r="S96" s="459">
        <f>R108</f>
        <v>0.83967578496070749</v>
      </c>
      <c r="T96" s="89">
        <v>0.33333333333333331</v>
      </c>
      <c r="U96" s="89">
        <v>0.38055555555555554</v>
      </c>
      <c r="V96" s="435">
        <v>5</v>
      </c>
      <c r="W96" s="90">
        <f t="shared" ref="W96:W133" si="70">(U96-T96)*24*60</f>
        <v>68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-229.11764705882342</v>
      </c>
      <c r="AG96" s="428">
        <f t="shared" si="62"/>
        <v>0.83457209598640913</v>
      </c>
      <c r="AH96" s="468">
        <f>AG108</f>
        <v>0.83227106405759566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1987</v>
      </c>
      <c r="H97" s="210">
        <f t="shared" si="65"/>
        <v>129691.48999999999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1268.2978723404256</v>
      </c>
      <c r="O97" s="47">
        <f t="shared" si="67"/>
        <v>70.460992907801426</v>
      </c>
      <c r="P97" s="48">
        <f t="shared" si="68"/>
        <v>0</v>
      </c>
      <c r="Q97" s="49">
        <f t="shared" si="64"/>
        <v>-9.5390070921985739</v>
      </c>
      <c r="R97" s="425">
        <f t="shared" si="69"/>
        <v>0.88076241134751787</v>
      </c>
      <c r="S97" s="459"/>
      <c r="T97" s="211">
        <v>0.38541666666666663</v>
      </c>
      <c r="U97" s="211">
        <v>0.4506944444444444</v>
      </c>
      <c r="V97" s="212">
        <v>7</v>
      </c>
      <c r="W97" s="90">
        <f t="shared" si="70"/>
        <v>93.999999999999986</v>
      </c>
      <c r="X97" s="53"/>
      <c r="Y97" s="53"/>
      <c r="Z97" s="54"/>
      <c r="AA97" s="54"/>
      <c r="AB97" s="447"/>
      <c r="AC97" s="447"/>
      <c r="AD97" s="212"/>
      <c r="AE97" s="212"/>
      <c r="AF97" s="213">
        <f t="shared" si="61"/>
        <v>-171.70212765957444</v>
      </c>
      <c r="AG97" s="214">
        <f t="shared" si="62"/>
        <v>0.88076241134751776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151</v>
      </c>
      <c r="H98" s="210">
        <f t="shared" si="65"/>
        <v>11679.849999999999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1006.6666666666704</v>
      </c>
      <c r="O98" s="47">
        <f t="shared" si="67"/>
        <v>55.92592592592613</v>
      </c>
      <c r="P98" s="48">
        <f t="shared" si="68"/>
        <v>-1</v>
      </c>
      <c r="Q98" s="49">
        <f t="shared" si="64"/>
        <v>-19.86354775828439</v>
      </c>
      <c r="R98" s="425">
        <f t="shared" si="69"/>
        <v>0.7379115226337476</v>
      </c>
      <c r="S98" s="459"/>
      <c r="T98" s="89">
        <v>0.46597222222222218</v>
      </c>
      <c r="U98" s="89">
        <v>0.47222222222222215</v>
      </c>
      <c r="V98" s="435">
        <v>22</v>
      </c>
      <c r="W98" s="90">
        <f t="shared" si="70"/>
        <v>8.999999999999968</v>
      </c>
      <c r="X98" s="216">
        <v>0.4548611111111111</v>
      </c>
      <c r="Y98" s="216">
        <v>0.46527777777777773</v>
      </c>
      <c r="Z98" s="217"/>
      <c r="AA98" s="217"/>
      <c r="AB98" s="447"/>
      <c r="AC98" s="447"/>
      <c r="AD98" s="435"/>
      <c r="AE98" s="435"/>
      <c r="AF98" s="54">
        <f t="shared" si="61"/>
        <v>-433.33333333332962</v>
      </c>
      <c r="AG98" s="428">
        <f t="shared" si="62"/>
        <v>0.69907407407407662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588</v>
      </c>
      <c r="H99" s="210">
        <f t="shared" si="65"/>
        <v>45475.920000000006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1102.5000000000014</v>
      </c>
      <c r="O99" s="47">
        <f t="shared" si="67"/>
        <v>61.250000000000078</v>
      </c>
      <c r="P99" s="48">
        <f t="shared" si="68"/>
        <v>0</v>
      </c>
      <c r="Q99" s="49">
        <f t="shared" si="64"/>
        <v>-18.749999999999922</v>
      </c>
      <c r="R99" s="425">
        <f t="shared" si="69"/>
        <v>0.765625000000001</v>
      </c>
      <c r="S99" s="459"/>
      <c r="T99" s="89">
        <v>0.47708333333333325</v>
      </c>
      <c r="U99" s="89">
        <v>0.49930555555555545</v>
      </c>
      <c r="V99" s="435">
        <v>7</v>
      </c>
      <c r="W99" s="90">
        <f t="shared" si="70"/>
        <v>31.999999999999964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-337.49999999999864</v>
      </c>
      <c r="AG99" s="214">
        <f t="shared" si="62"/>
        <v>0.765625000000001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260</v>
      </c>
      <c r="E100" s="83"/>
      <c r="F100" s="354">
        <v>71.55</v>
      </c>
      <c r="G100" s="57">
        <v>740</v>
      </c>
      <c r="H100" s="210">
        <f t="shared" si="65"/>
        <v>52947</v>
      </c>
      <c r="I100" s="43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1268.5714285714273</v>
      </c>
      <c r="O100" s="47">
        <f t="shared" si="67"/>
        <v>70.476190476190411</v>
      </c>
      <c r="P100" s="48">
        <f t="shared" si="68"/>
        <v>0</v>
      </c>
      <c r="Q100" s="49">
        <f t="shared" si="64"/>
        <v>-6.4682539682540323</v>
      </c>
      <c r="R100" s="425">
        <f t="shared" si="69"/>
        <v>0.91593604951005592</v>
      </c>
      <c r="S100" s="459"/>
      <c r="T100" s="211">
        <v>0.53819444444444431</v>
      </c>
      <c r="U100" s="211">
        <v>0.56249999999999989</v>
      </c>
      <c r="V100" s="212">
        <v>3</v>
      </c>
      <c r="W100" s="90">
        <f t="shared" si="70"/>
        <v>35.000000000000036</v>
      </c>
      <c r="X100" s="219"/>
      <c r="Y100" s="219"/>
      <c r="Z100" s="217"/>
      <c r="AA100" s="217"/>
      <c r="AB100" s="447"/>
      <c r="AC100" s="447"/>
      <c r="AD100" s="435">
        <v>1</v>
      </c>
      <c r="AE100" s="435"/>
      <c r="AF100" s="54">
        <f t="shared" si="61"/>
        <v>-116.4285714285727</v>
      </c>
      <c r="AG100" s="428">
        <f t="shared" si="62"/>
        <v>0.91593604951005581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261</v>
      </c>
      <c r="E101" s="83"/>
      <c r="F101" s="354">
        <v>59.54</v>
      </c>
      <c r="G101" s="57">
        <v>1189</v>
      </c>
      <c r="H101" s="210">
        <f t="shared" si="65"/>
        <v>70793.06</v>
      </c>
      <c r="I101" s="43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1251.5789473684222</v>
      </c>
      <c r="O101" s="47">
        <f t="shared" si="67"/>
        <v>69.532163742690116</v>
      </c>
      <c r="P101" s="48">
        <f t="shared" si="68"/>
        <v>0</v>
      </c>
      <c r="Q101" s="49">
        <f t="shared" si="64"/>
        <v>-7.4122807017543266</v>
      </c>
      <c r="R101" s="425">
        <f t="shared" si="69"/>
        <v>0.90366711001330113</v>
      </c>
      <c r="S101" s="459"/>
      <c r="T101" s="211">
        <v>0.56736111111111098</v>
      </c>
      <c r="U101" s="89">
        <v>0.60694444444444429</v>
      </c>
      <c r="V101" s="212">
        <v>7</v>
      </c>
      <c r="W101" s="90">
        <f t="shared" si="70"/>
        <v>56.999999999999957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-133.42105263157782</v>
      </c>
      <c r="AG101" s="214">
        <f t="shared" si="62"/>
        <v>0.90366711001330124</v>
      </c>
      <c r="AH101" s="468"/>
    </row>
    <row r="102" spans="1:34" s="218" customFormat="1" ht="19.149999999999999" customHeight="1">
      <c r="A102" s="490"/>
      <c r="B102" s="421">
        <v>0</v>
      </c>
      <c r="C102" s="175"/>
      <c r="D102" s="176"/>
      <c r="E102" s="177"/>
      <c r="F102" s="354" t="s">
        <v>109</v>
      </c>
      <c r="G102" s="57"/>
      <c r="H102" s="210">
        <f t="shared" si="65"/>
        <v>0</v>
      </c>
      <c r="I102" s="421"/>
      <c r="J102" s="46"/>
      <c r="K102" s="44"/>
      <c r="L102" s="47"/>
      <c r="M102" s="87"/>
      <c r="N102" s="44"/>
      <c r="O102" s="47"/>
      <c r="P102" s="48"/>
      <c r="Q102" s="49"/>
      <c r="R102" s="425"/>
      <c r="S102" s="459"/>
      <c r="T102" s="211"/>
      <c r="U102" s="211"/>
      <c r="V102" s="212"/>
      <c r="W102" s="90">
        <f t="shared" si="70"/>
        <v>0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0</v>
      </c>
      <c r="AG102" s="428" t="e">
        <f t="shared" si="62"/>
        <v>#DIV/0!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17.833333333333332</v>
      </c>
      <c r="K108" s="101">
        <v>1412.5</v>
      </c>
      <c r="L108" s="104">
        <v>79.373477095516577</v>
      </c>
      <c r="M108" s="101">
        <f t="shared" ref="J108:O108" si="71">AVERAGE(M96:M107)</f>
        <v>17.666666666666668</v>
      </c>
      <c r="N108" s="101">
        <f t="shared" si="71"/>
        <v>1175.5828779813539</v>
      </c>
      <c r="O108" s="104">
        <f t="shared" si="71"/>
        <v>66.647986685238621</v>
      </c>
      <c r="P108" s="54">
        <f t="shared" ref="P108:P114" si="72">M108-J108</f>
        <v>-0.1666666666666643</v>
      </c>
      <c r="Q108" s="88">
        <f t="shared" ref="Q108:Q114" si="73">O108-L108</f>
        <v>-12.725490410277956</v>
      </c>
      <c r="R108" s="105">
        <f t="shared" ref="R108:R114" si="74">O108/L108</f>
        <v>0.83967578496070749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0</v>
      </c>
      <c r="AF108" s="54">
        <f t="shared" si="61"/>
        <v>-236.91712201864607</v>
      </c>
      <c r="AG108" s="428">
        <f t="shared" si="62"/>
        <v>0.83227106405759566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1348</v>
      </c>
      <c r="H109" s="45">
        <f t="shared" ref="H109:H119" si="75">F109*G109</f>
        <v>40393.485162180805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4" si="76">G109/W109*60</f>
        <v>1155.4285714285729</v>
      </c>
      <c r="O109" s="47">
        <f t="shared" ref="O109:O114" si="77">N109/M109</f>
        <v>64.190476190476275</v>
      </c>
      <c r="P109" s="48">
        <f t="shared" si="72"/>
        <v>0</v>
      </c>
      <c r="Q109" s="49">
        <f t="shared" si="73"/>
        <v>-2.4761904761903963</v>
      </c>
      <c r="R109" s="425">
        <f t="shared" si="74"/>
        <v>0.96285714285714408</v>
      </c>
      <c r="S109" s="494">
        <f>R121</f>
        <v>0.89169610850769188</v>
      </c>
      <c r="T109" s="226">
        <v>0.5</v>
      </c>
      <c r="U109" s="226">
        <v>0.54861111111111105</v>
      </c>
      <c r="V109" s="227">
        <v>5</v>
      </c>
      <c r="W109" s="418">
        <f t="shared" si="70"/>
        <v>69.999999999999915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-44.571428571427077</v>
      </c>
      <c r="AG109" s="125">
        <f t="shared" si="62"/>
        <v>0.96285714285714408</v>
      </c>
      <c r="AH109" s="468">
        <f>AG121</f>
        <v>0.89340241993969216</v>
      </c>
    </row>
    <row r="110" spans="1:34" ht="19.149999999999999" customHeight="1">
      <c r="A110" s="492"/>
      <c r="B110" s="421" t="s">
        <v>227</v>
      </c>
      <c r="C110" s="175"/>
      <c r="D110" s="42" t="s">
        <v>263</v>
      </c>
      <c r="E110" s="177"/>
      <c r="F110" s="343">
        <v>54.09</v>
      </c>
      <c r="G110" s="174">
        <v>475</v>
      </c>
      <c r="H110" s="45">
        <f t="shared" si="75"/>
        <v>25692.75</v>
      </c>
      <c r="I110" s="421">
        <v>1</v>
      </c>
      <c r="J110" s="46">
        <v>16</v>
      </c>
      <c r="K110" s="44">
        <v>1440</v>
      </c>
      <c r="L110" s="47">
        <v>90</v>
      </c>
      <c r="M110" s="419">
        <v>16</v>
      </c>
      <c r="N110" s="44">
        <f t="shared" si="76"/>
        <v>1139.9999999999968</v>
      </c>
      <c r="O110" s="47">
        <f t="shared" si="77"/>
        <v>71.249999999999801</v>
      </c>
      <c r="P110" s="48">
        <f t="shared" si="72"/>
        <v>0</v>
      </c>
      <c r="Q110" s="49">
        <f t="shared" si="73"/>
        <v>-18.750000000000199</v>
      </c>
      <c r="R110" s="425">
        <f t="shared" si="74"/>
        <v>0.79166666666666441</v>
      </c>
      <c r="S110" s="495"/>
      <c r="T110" s="226">
        <v>0.70833333333333337</v>
      </c>
      <c r="U110" s="226">
        <v>0.72569444444444453</v>
      </c>
      <c r="V110" s="227">
        <v>5</v>
      </c>
      <c r="W110" s="418">
        <f t="shared" si="70"/>
        <v>25.000000000000071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-300.00000000000318</v>
      </c>
      <c r="AG110" s="125">
        <f t="shared" si="62"/>
        <v>0.79166666666666441</v>
      </c>
      <c r="AH110" s="468"/>
    </row>
    <row r="111" spans="1:34" ht="19.149999999999999" customHeight="1">
      <c r="A111" s="492"/>
      <c r="B111" s="421" t="s">
        <v>227</v>
      </c>
      <c r="C111" s="175"/>
      <c r="D111" s="176" t="s">
        <v>267</v>
      </c>
      <c r="E111" s="177"/>
      <c r="F111" s="343">
        <v>51.06</v>
      </c>
      <c r="G111" s="57">
        <v>1395</v>
      </c>
      <c r="H111" s="45">
        <f t="shared" si="75"/>
        <v>71228.7</v>
      </c>
      <c r="I111" s="435">
        <v>1</v>
      </c>
      <c r="J111" s="46">
        <v>16</v>
      </c>
      <c r="K111" s="44">
        <v>1500</v>
      </c>
      <c r="L111" s="47">
        <v>93.75</v>
      </c>
      <c r="M111" s="228">
        <v>16</v>
      </c>
      <c r="N111" s="44">
        <f t="shared" si="76"/>
        <v>1328.5714285714298</v>
      </c>
      <c r="O111" s="47">
        <f t="shared" si="77"/>
        <v>83.035714285714363</v>
      </c>
      <c r="P111" s="48">
        <f t="shared" si="72"/>
        <v>0</v>
      </c>
      <c r="Q111" s="49">
        <f t="shared" si="73"/>
        <v>-10.714285714285637</v>
      </c>
      <c r="R111" s="425">
        <f t="shared" si="74"/>
        <v>0.88571428571428656</v>
      </c>
      <c r="S111" s="495"/>
      <c r="T111" s="226">
        <v>0.72986111111111118</v>
      </c>
      <c r="U111" s="226">
        <v>0.77361111111111114</v>
      </c>
      <c r="V111" s="227">
        <v>6</v>
      </c>
      <c r="W111" s="418">
        <f t="shared" si="70"/>
        <v>62.999999999999936</v>
      </c>
      <c r="X111" s="53"/>
      <c r="Y111" s="53"/>
      <c r="Z111" s="54"/>
      <c r="AA111" s="54"/>
      <c r="AB111" s="447"/>
      <c r="AC111" s="447"/>
      <c r="AD111" s="435"/>
      <c r="AE111" s="435"/>
      <c r="AF111" s="48">
        <f t="shared" si="61"/>
        <v>-171.42857142857019</v>
      </c>
      <c r="AG111" s="125">
        <f t="shared" si="62"/>
        <v>0.88571428571428656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277</v>
      </c>
      <c r="E112" s="83"/>
      <c r="F112" s="343">
        <v>56.43</v>
      </c>
      <c r="G112" s="57">
        <v>926</v>
      </c>
      <c r="H112" s="45">
        <f t="shared" si="75"/>
        <v>52254.18</v>
      </c>
      <c r="I112" s="435"/>
      <c r="J112" s="46">
        <v>16</v>
      </c>
      <c r="K112" s="44">
        <v>1500</v>
      </c>
      <c r="L112" s="47">
        <v>93.75</v>
      </c>
      <c r="M112" s="419">
        <v>16</v>
      </c>
      <c r="N112" s="44">
        <f t="shared" si="76"/>
        <v>1355.1219512195119</v>
      </c>
      <c r="O112" s="47">
        <f t="shared" si="77"/>
        <v>84.695121951219491</v>
      </c>
      <c r="P112" s="48">
        <f t="shared" si="72"/>
        <v>0</v>
      </c>
      <c r="Q112" s="49">
        <f t="shared" si="73"/>
        <v>-9.0548780487805089</v>
      </c>
      <c r="R112" s="425">
        <f t="shared" si="74"/>
        <v>0.90341463414634127</v>
      </c>
      <c r="S112" s="495"/>
      <c r="T112" s="226">
        <v>0.77916666666666667</v>
      </c>
      <c r="U112" s="226">
        <v>0.80763888888888891</v>
      </c>
      <c r="V112" s="227">
        <v>8</v>
      </c>
      <c r="W112" s="418">
        <f t="shared" si="70"/>
        <v>41.000000000000014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-144.87804878048814</v>
      </c>
      <c r="AG112" s="125">
        <f t="shared" si="62"/>
        <v>0.90341463414634127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381</v>
      </c>
      <c r="E113" s="83"/>
      <c r="F113" s="343">
        <v>57.3</v>
      </c>
      <c r="G113" s="57">
        <v>1336</v>
      </c>
      <c r="H113" s="45">
        <f t="shared" si="75"/>
        <v>76552.800000000003</v>
      </c>
      <c r="I113" s="435"/>
      <c r="J113" s="46">
        <v>17</v>
      </c>
      <c r="K113" s="44">
        <v>1440</v>
      </c>
      <c r="L113" s="47">
        <v>84.705882352941174</v>
      </c>
      <c r="M113" s="424">
        <v>17</v>
      </c>
      <c r="N113" s="44">
        <f t="shared" si="76"/>
        <v>1336.0000000000011</v>
      </c>
      <c r="O113" s="47">
        <f t="shared" si="77"/>
        <v>78.588235294117709</v>
      </c>
      <c r="P113" s="48">
        <f t="shared" si="72"/>
        <v>0</v>
      </c>
      <c r="Q113" s="49">
        <f t="shared" si="73"/>
        <v>-6.117647058823465</v>
      </c>
      <c r="R113" s="425">
        <f t="shared" si="74"/>
        <v>0.92777777777777859</v>
      </c>
      <c r="S113" s="495"/>
      <c r="T113" s="226">
        <v>0.82291666666666663</v>
      </c>
      <c r="U113" s="226">
        <v>0.86458333333333326</v>
      </c>
      <c r="V113" s="227">
        <v>22</v>
      </c>
      <c r="W113" s="418">
        <f t="shared" si="70"/>
        <v>59.999999999999943</v>
      </c>
      <c r="X113" s="216">
        <v>0.8125</v>
      </c>
      <c r="Y113" s="216">
        <v>0.8222222222222223</v>
      </c>
      <c r="Z113" s="217"/>
      <c r="AA113" s="217"/>
      <c r="AB113" s="447"/>
      <c r="AC113" s="447"/>
      <c r="AD113" s="221"/>
      <c r="AE113" s="221"/>
      <c r="AF113" s="48">
        <f t="shared" si="61"/>
        <v>-103.99999999999886</v>
      </c>
      <c r="AG113" s="125">
        <f t="shared" si="62"/>
        <v>0.92777777777777859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353</v>
      </c>
      <c r="E114" s="43"/>
      <c r="F114" s="343">
        <v>54.09</v>
      </c>
      <c r="G114" s="44">
        <v>1556</v>
      </c>
      <c r="H114" s="45">
        <f t="shared" si="75"/>
        <v>84164.040000000008</v>
      </c>
      <c r="I114" s="435"/>
      <c r="J114" s="46">
        <v>19</v>
      </c>
      <c r="K114" s="44">
        <v>1440</v>
      </c>
      <c r="L114" s="47">
        <v>75.78947368421052</v>
      </c>
      <c r="M114" s="424">
        <v>19</v>
      </c>
      <c r="N114" s="44">
        <f t="shared" si="76"/>
        <v>1296.6666666666656</v>
      </c>
      <c r="O114" s="47">
        <f t="shared" si="77"/>
        <v>68.245614035087669</v>
      </c>
      <c r="P114" s="48">
        <f t="shared" si="72"/>
        <v>0</v>
      </c>
      <c r="Q114" s="49">
        <f t="shared" si="73"/>
        <v>-7.5438596491228509</v>
      </c>
      <c r="R114" s="425">
        <f t="shared" si="74"/>
        <v>0.90046296296296235</v>
      </c>
      <c r="S114" s="495"/>
      <c r="T114" s="226">
        <v>0.8701388888888888</v>
      </c>
      <c r="U114" s="226">
        <v>0.92013888888888884</v>
      </c>
      <c r="V114" s="227">
        <v>8</v>
      </c>
      <c r="W114" s="418">
        <f t="shared" si="70"/>
        <v>72.000000000000057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-143.33333333333439</v>
      </c>
      <c r="AG114" s="125">
        <f t="shared" si="62"/>
        <v>0.90046296296296224</v>
      </c>
      <c r="AH114" s="468"/>
    </row>
    <row r="115" spans="1:34" s="218" customFormat="1" ht="19.149999999999999" customHeight="1">
      <c r="A115" s="492"/>
      <c r="B115" s="421">
        <v>0</v>
      </c>
      <c r="C115" s="175"/>
      <c r="D115" s="82"/>
      <c r="E115" s="83"/>
      <c r="F115" s="343" t="s">
        <v>109</v>
      </c>
      <c r="G115" s="229"/>
      <c r="H115" s="45">
        <f t="shared" si="75"/>
        <v>0</v>
      </c>
      <c r="I115" s="435"/>
      <c r="J115" s="46"/>
      <c r="K115" s="44"/>
      <c r="L115" s="47"/>
      <c r="M115" s="424"/>
      <c r="N115" s="44"/>
      <c r="O115" s="47"/>
      <c r="P115" s="48"/>
      <c r="Q115" s="49"/>
      <c r="R115" s="425"/>
      <c r="S115" s="495"/>
      <c r="T115" s="226"/>
      <c r="U115" s="226"/>
      <c r="V115" s="227"/>
      <c r="W115" s="418">
        <f t="shared" si="70"/>
        <v>0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0</v>
      </c>
      <c r="AG115" s="125" t="e">
        <f t="shared" si="62"/>
        <v>#DIV/0!</v>
      </c>
      <c r="AH115" s="468"/>
    </row>
    <row r="116" spans="1:34" s="218" customFormat="1" ht="19.149999999999999" customHeight="1">
      <c r="A116" s="492"/>
      <c r="B116" s="421">
        <v>0</v>
      </c>
      <c r="C116" s="55"/>
      <c r="D116" s="82"/>
      <c r="E116" s="83"/>
      <c r="F116" s="343" t="s">
        <v>109</v>
      </c>
      <c r="G116" s="229"/>
      <c r="H116" s="45">
        <f t="shared" si="75"/>
        <v>0</v>
      </c>
      <c r="I116" s="435"/>
      <c r="J116" s="46"/>
      <c r="K116" s="44"/>
      <c r="L116" s="47"/>
      <c r="M116" s="424"/>
      <c r="N116" s="44"/>
      <c r="O116" s="47"/>
      <c r="P116" s="48"/>
      <c r="Q116" s="49"/>
      <c r="R116" s="425"/>
      <c r="S116" s="495"/>
      <c r="T116" s="226"/>
      <c r="U116" s="226"/>
      <c r="V116" s="227"/>
      <c r="W116" s="418">
        <f t="shared" si="70"/>
        <v>0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0</v>
      </c>
      <c r="AG116" s="125" t="e">
        <f t="shared" si="62"/>
        <v>#DIV/0!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</v>
      </c>
      <c r="K121" s="202">
        <v>1420</v>
      </c>
      <c r="L121" s="203">
        <v>84.110337117303061</v>
      </c>
      <c r="M121" s="202">
        <f t="shared" ref="J121:O121" si="78">AVERAGE(M109:M120)</f>
        <v>17</v>
      </c>
      <c r="N121" s="202">
        <f t="shared" si="78"/>
        <v>1268.6314363143629</v>
      </c>
      <c r="O121" s="203">
        <f t="shared" si="78"/>
        <v>75.000860292769218</v>
      </c>
      <c r="P121" s="48">
        <f t="shared" ref="P121:P130" si="79">M121-J121</f>
        <v>0</v>
      </c>
      <c r="Q121" s="49">
        <f t="shared" ref="Q121:Q130" si="80">O121-L121</f>
        <v>-9.1094768245338429</v>
      </c>
      <c r="R121" s="172">
        <f t="shared" ref="R121:R130" si="81">O121/L121</f>
        <v>0.89169610850769188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0</v>
      </c>
      <c r="AE121" s="107">
        <f>SUM(AE109:AE120)</f>
        <v>0</v>
      </c>
      <c r="AF121" s="48">
        <f>N121-K121</f>
        <v>-151.36856368563713</v>
      </c>
      <c r="AG121" s="125">
        <f>N121/K121</f>
        <v>0.89340241993969216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632</v>
      </c>
      <c r="H122" s="45">
        <f t="shared" ref="H122:H132" si="82">F122*G122</f>
        <v>40397.440000000002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1307.5862068965491</v>
      </c>
      <c r="O122" s="237">
        <f t="shared" ref="O122:O130" si="84">N122/M122</f>
        <v>68.820326678765738</v>
      </c>
      <c r="P122" s="108">
        <f t="shared" si="79"/>
        <v>0</v>
      </c>
      <c r="Q122" s="182">
        <f t="shared" si="80"/>
        <v>-6.9691470054447819</v>
      </c>
      <c r="R122" s="109">
        <f t="shared" si="81"/>
        <v>0.90804597701149248</v>
      </c>
      <c r="S122" s="459">
        <f>R134</f>
        <v>0.89456252645671919</v>
      </c>
      <c r="T122" s="50">
        <v>0.5</v>
      </c>
      <c r="U122" s="50">
        <v>0.52013888888888893</v>
      </c>
      <c r="V122" s="227">
        <v>5</v>
      </c>
      <c r="W122" s="418">
        <f t="shared" si="70"/>
        <v>29.000000000000057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-132.41379310345087</v>
      </c>
      <c r="AG122" s="425">
        <f t="shared" si="62"/>
        <v>0.90804597701149248</v>
      </c>
      <c r="AH122" s="473">
        <f>AG134</f>
        <v>0.89580063481466821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1205</v>
      </c>
      <c r="H123" s="45">
        <f t="shared" si="82"/>
        <v>70697.350000000006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1338.8888888888896</v>
      </c>
      <c r="O123" s="86">
        <f t="shared" si="84"/>
        <v>70.467836257309983</v>
      </c>
      <c r="P123" s="54">
        <f t="shared" si="79"/>
        <v>0</v>
      </c>
      <c r="Q123" s="88">
        <f t="shared" si="80"/>
        <v>-5.3216374269005371</v>
      </c>
      <c r="R123" s="428">
        <f t="shared" si="81"/>
        <v>0.92978395061728458</v>
      </c>
      <c r="S123" s="459"/>
      <c r="T123" s="50">
        <v>0.52500000000000002</v>
      </c>
      <c r="U123" s="50">
        <v>0.5625</v>
      </c>
      <c r="V123" s="227">
        <v>7</v>
      </c>
      <c r="W123" s="418">
        <f t="shared" si="70"/>
        <v>53.999999999999972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-101.1111111111104</v>
      </c>
      <c r="AG123" s="425">
        <f t="shared" si="62"/>
        <v>0.92978395061728447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1685</v>
      </c>
      <c r="H124" s="45">
        <f t="shared" si="82"/>
        <v>100291.20000000001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1263.7499999999995</v>
      </c>
      <c r="O124" s="237">
        <f t="shared" si="84"/>
        <v>60.178571428571409</v>
      </c>
      <c r="P124" s="108">
        <f t="shared" si="79"/>
        <v>0</v>
      </c>
      <c r="Q124" s="182">
        <f t="shared" si="80"/>
        <v>-5.7738095238095397</v>
      </c>
      <c r="R124" s="109">
        <f t="shared" si="81"/>
        <v>0.91245487364620914</v>
      </c>
      <c r="S124" s="497"/>
      <c r="T124" s="50">
        <v>0.57777777777777772</v>
      </c>
      <c r="U124" s="50">
        <v>0.6333333333333333</v>
      </c>
      <c r="V124" s="227">
        <v>22</v>
      </c>
      <c r="W124" s="418">
        <f t="shared" si="70"/>
        <v>80.000000000000028</v>
      </c>
      <c r="X124" s="188">
        <v>0.56666666666666665</v>
      </c>
      <c r="Y124" s="188">
        <v>0.57638888888888895</v>
      </c>
      <c r="Z124" s="54"/>
      <c r="AA124" s="54"/>
      <c r="AB124" s="447"/>
      <c r="AC124" s="447"/>
      <c r="AD124" s="435">
        <v>1</v>
      </c>
      <c r="AE124" s="435"/>
      <c r="AF124" s="108">
        <f t="shared" si="61"/>
        <v>-121.25000000000045</v>
      </c>
      <c r="AG124" s="109">
        <f t="shared" si="62"/>
        <v>0.91245487364620903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1294</v>
      </c>
      <c r="H125" s="45">
        <f t="shared" si="82"/>
        <v>73486.259999999995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1386.4285714285725</v>
      </c>
      <c r="O125" s="237">
        <f t="shared" si="84"/>
        <v>77.023809523809575</v>
      </c>
      <c r="P125" s="108">
        <f t="shared" si="79"/>
        <v>0</v>
      </c>
      <c r="Q125" s="182">
        <f t="shared" si="80"/>
        <v>-13.86507936507931</v>
      </c>
      <c r="R125" s="109">
        <f t="shared" si="81"/>
        <v>0.84745022703457973</v>
      </c>
      <c r="S125" s="497"/>
      <c r="T125" s="50">
        <v>0.70833333333333337</v>
      </c>
      <c r="U125" s="50">
        <v>0.74722222222222223</v>
      </c>
      <c r="V125" s="227">
        <v>4</v>
      </c>
      <c r="W125" s="418">
        <f t="shared" si="70"/>
        <v>55.999999999999957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-249.57142857142753</v>
      </c>
      <c r="AG125" s="425">
        <f t="shared" si="62"/>
        <v>0.84745022703457973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997</v>
      </c>
      <c r="H126" s="45">
        <f t="shared" si="82"/>
        <v>56699.39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1424.2857142857138</v>
      </c>
      <c r="O126" s="86">
        <f t="shared" si="84"/>
        <v>79.126984126984098</v>
      </c>
      <c r="P126" s="54">
        <f t="shared" si="79"/>
        <v>0</v>
      </c>
      <c r="Q126" s="88">
        <f t="shared" si="80"/>
        <v>-11.761904761904788</v>
      </c>
      <c r="R126" s="428">
        <f t="shared" si="81"/>
        <v>0.87059028990569309</v>
      </c>
      <c r="S126" s="497"/>
      <c r="T126" s="50">
        <v>0.75138888888888888</v>
      </c>
      <c r="U126" s="50">
        <v>0.78055555555555556</v>
      </c>
      <c r="V126" s="227">
        <v>6</v>
      </c>
      <c r="W126" s="418">
        <f t="shared" si="70"/>
        <v>42.000000000000014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-211.71428571428623</v>
      </c>
      <c r="AG126" s="109">
        <f t="shared" si="62"/>
        <v>0.87059028990569298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1291</v>
      </c>
      <c r="H127" s="45">
        <f t="shared" si="82"/>
        <v>61451.6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1335.5172413793114</v>
      </c>
      <c r="O127" s="86">
        <f t="shared" si="84"/>
        <v>70.290381125226915</v>
      </c>
      <c r="P127" s="54">
        <f t="shared" si="79"/>
        <v>0</v>
      </c>
      <c r="Q127" s="88">
        <f t="shared" si="80"/>
        <v>-5.4990925589836053</v>
      </c>
      <c r="R127" s="428">
        <f t="shared" si="81"/>
        <v>0.92744252873563293</v>
      </c>
      <c r="S127" s="497"/>
      <c r="T127" s="50">
        <v>0.78472222222222221</v>
      </c>
      <c r="U127" s="50">
        <v>0.82499999999999996</v>
      </c>
      <c r="V127" s="421">
        <v>6</v>
      </c>
      <c r="W127" s="418">
        <f t="shared" si="70"/>
        <v>57.999999999999957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-104.48275862068863</v>
      </c>
      <c r="AG127" s="109">
        <f t="shared" si="62"/>
        <v>0.92744252873563293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1055</v>
      </c>
      <c r="H128" s="45">
        <f t="shared" si="82"/>
        <v>53456.85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1376.0869565217392</v>
      </c>
      <c r="O128" s="86">
        <f t="shared" si="84"/>
        <v>76.449275362318843</v>
      </c>
      <c r="P128" s="54">
        <f t="shared" si="79"/>
        <v>0</v>
      </c>
      <c r="Q128" s="88">
        <f t="shared" si="80"/>
        <v>-6.8840579710144851</v>
      </c>
      <c r="R128" s="428">
        <f t="shared" si="81"/>
        <v>0.91739130434782612</v>
      </c>
      <c r="S128" s="497"/>
      <c r="T128" s="50">
        <v>0.84027777777777768</v>
      </c>
      <c r="U128" s="50">
        <v>0.87222222222222212</v>
      </c>
      <c r="V128" s="421">
        <v>22</v>
      </c>
      <c r="W128" s="418">
        <f t="shared" si="70"/>
        <v>46</v>
      </c>
      <c r="X128" s="64">
        <v>0.82916666666666661</v>
      </c>
      <c r="Y128" s="64">
        <v>0.83888888888888891</v>
      </c>
      <c r="Z128" s="54"/>
      <c r="AA128" s="54"/>
      <c r="AB128" s="447"/>
      <c r="AC128" s="447"/>
      <c r="AD128" s="435"/>
      <c r="AE128" s="435"/>
      <c r="AF128" s="48">
        <f t="shared" si="61"/>
        <v>-123.91304347826076</v>
      </c>
      <c r="AG128" s="425">
        <f t="shared" si="62"/>
        <v>0.91739130434782612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776</v>
      </c>
      <c r="H129" s="45">
        <f t="shared" si="82"/>
        <v>45139.92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1410.9090909090889</v>
      </c>
      <c r="O129" s="86">
        <f t="shared" si="84"/>
        <v>88.181818181818059</v>
      </c>
      <c r="P129" s="54">
        <f t="shared" si="79"/>
        <v>0</v>
      </c>
      <c r="Q129" s="88">
        <f t="shared" si="80"/>
        <v>-14.068181818181941</v>
      </c>
      <c r="R129" s="428">
        <f t="shared" si="81"/>
        <v>0.86241386974883183</v>
      </c>
      <c r="S129" s="497"/>
      <c r="T129" s="50">
        <v>0.87708333333333321</v>
      </c>
      <c r="U129" s="50">
        <v>0.89999999999999991</v>
      </c>
      <c r="V129" s="421">
        <v>7</v>
      </c>
      <c r="W129" s="418">
        <f t="shared" si="70"/>
        <v>33.000000000000043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-225.09090909091105</v>
      </c>
      <c r="AG129" s="109">
        <f t="shared" si="62"/>
        <v>0.86241386974883183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973</v>
      </c>
      <c r="H130" s="45">
        <f t="shared" si="82"/>
        <v>55752.899999999994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1297.3333333333335</v>
      </c>
      <c r="O130" s="86">
        <f t="shared" si="84"/>
        <v>68.280701754385973</v>
      </c>
      <c r="P130" s="54">
        <f t="shared" si="79"/>
        <v>0</v>
      </c>
      <c r="Q130" s="88">
        <f t="shared" si="80"/>
        <v>-7.5087719298245474</v>
      </c>
      <c r="R130" s="428">
        <f t="shared" si="81"/>
        <v>0.90092592592592613</v>
      </c>
      <c r="S130" s="497"/>
      <c r="T130" s="50">
        <v>0.90416666666666656</v>
      </c>
      <c r="U130" s="50">
        <v>0.93541666666666656</v>
      </c>
      <c r="V130" s="421">
        <v>6</v>
      </c>
      <c r="W130" s="418">
        <f t="shared" si="70"/>
        <v>45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-142.66666666666652</v>
      </c>
      <c r="AG130" s="109">
        <f t="shared" si="62"/>
        <v>0.90092592592592602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J134:O134" si="85">AVERAGE(M122:M133)</f>
        <v>18.555555555555557</v>
      </c>
      <c r="N134" s="242">
        <f t="shared" si="85"/>
        <v>1348.976222627022</v>
      </c>
      <c r="O134" s="243">
        <f t="shared" si="85"/>
        <v>73.202189382132289</v>
      </c>
      <c r="P134" s="51">
        <f t="shared" ref="P134:P143" si="86">M134-J134</f>
        <v>0</v>
      </c>
      <c r="Q134" s="139">
        <f t="shared" ref="Q134:Q143" si="87">O134-L134</f>
        <v>-8.6279647067937333</v>
      </c>
      <c r="R134" s="244">
        <f t="shared" ref="R134:R143" si="88">O134/L134</f>
        <v>0.89456252645671919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1</v>
      </c>
      <c r="AE134" s="107">
        <f>SUM(AE122:AE133)</f>
        <v>0</v>
      </c>
      <c r="AF134" s="48">
        <f t="shared" si="61"/>
        <v>-156.91266626186689</v>
      </c>
      <c r="AG134" s="425">
        <f t="shared" si="62"/>
        <v>0.89580063481466821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1357</v>
      </c>
      <c r="H135" s="245">
        <f t="shared" ref="H135:H146" si="89">F135*G135</f>
        <v>78346.395000000004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3" si="90">G135/W135*60</f>
        <v>1357.0000000000014</v>
      </c>
      <c r="O135" s="115">
        <f t="shared" ref="O135:O143" si="91">N135/M135</f>
        <v>84.812500000000085</v>
      </c>
      <c r="P135" s="54">
        <f t="shared" si="86"/>
        <v>0</v>
      </c>
      <c r="Q135" s="88">
        <f t="shared" si="87"/>
        <v>-12.999999999999915</v>
      </c>
      <c r="R135" s="428">
        <f t="shared" si="88"/>
        <v>0.86709265175718941</v>
      </c>
      <c r="S135" s="495">
        <f>R147</f>
        <v>0.89843090069956866</v>
      </c>
      <c r="T135" s="246">
        <v>0.5</v>
      </c>
      <c r="U135" s="50">
        <v>0.54166666666666663</v>
      </c>
      <c r="V135" s="142">
        <v>5</v>
      </c>
      <c r="W135" s="247">
        <f t="shared" ref="W135:W147" si="92">(U135-T135)*24*60</f>
        <v>59.999999999999943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-207.99999999999864</v>
      </c>
      <c r="AG135" s="120">
        <f t="shared" si="62"/>
        <v>0.86709265175718941</v>
      </c>
      <c r="AH135" s="468">
        <f>AG147</f>
        <v>0.90652280054323509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1128</v>
      </c>
      <c r="H136" s="84">
        <f t="shared" si="89"/>
        <v>60088.560000000005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1381.2244897959188</v>
      </c>
      <c r="O136" s="86">
        <f t="shared" si="91"/>
        <v>86.326530612244923</v>
      </c>
      <c r="P136" s="54">
        <f t="shared" si="86"/>
        <v>0</v>
      </c>
      <c r="Q136" s="88">
        <f t="shared" si="87"/>
        <v>-7.4234693877550768</v>
      </c>
      <c r="R136" s="428">
        <f t="shared" si="88"/>
        <v>0.92081632653061252</v>
      </c>
      <c r="S136" s="495"/>
      <c r="T136" s="246">
        <v>0.54652777777777772</v>
      </c>
      <c r="U136" s="50">
        <v>0.58055555555555549</v>
      </c>
      <c r="V136" s="142">
        <v>7</v>
      </c>
      <c r="W136" s="247">
        <f t="shared" si="92"/>
        <v>48.999999999999986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-118.77551020408123</v>
      </c>
      <c r="AG136" s="125">
        <f t="shared" si="62"/>
        <v>0.92081632653061252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1090</v>
      </c>
      <c r="H137" s="84">
        <f t="shared" si="89"/>
        <v>55230.3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1391.489361702128</v>
      </c>
      <c r="O137" s="86">
        <f t="shared" si="91"/>
        <v>77.304964539007116</v>
      </c>
      <c r="P137" s="54">
        <f t="shared" si="86"/>
        <v>0</v>
      </c>
      <c r="Q137" s="88">
        <f t="shared" si="87"/>
        <v>-6.0283687943262123</v>
      </c>
      <c r="R137" s="428">
        <f t="shared" si="88"/>
        <v>0.92765957446808545</v>
      </c>
      <c r="S137" s="495"/>
      <c r="T137" s="50">
        <v>0.59652777777777777</v>
      </c>
      <c r="U137" s="50">
        <v>0.62916666666666665</v>
      </c>
      <c r="V137" s="249">
        <v>23</v>
      </c>
      <c r="W137" s="247">
        <f t="shared" si="92"/>
        <v>46.999999999999993</v>
      </c>
      <c r="X137" s="53">
        <v>0.58472222222222225</v>
      </c>
      <c r="Y137" s="53">
        <v>0.59583333333333333</v>
      </c>
      <c r="Z137" s="54"/>
      <c r="AA137" s="54"/>
      <c r="AB137" s="447"/>
      <c r="AC137" s="447"/>
      <c r="AD137" s="435"/>
      <c r="AE137" s="435"/>
      <c r="AF137" s="48">
        <f t="shared" si="61"/>
        <v>-108.51063829787199</v>
      </c>
      <c r="AG137" s="125">
        <f t="shared" si="62"/>
        <v>0.92765957446808534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1242</v>
      </c>
      <c r="H138" s="84">
        <f t="shared" si="89"/>
        <v>63317.159999999996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1330.7142857142867</v>
      </c>
      <c r="O138" s="86">
        <f t="shared" si="91"/>
        <v>66.535714285714334</v>
      </c>
      <c r="P138" s="54">
        <f t="shared" si="86"/>
        <v>0</v>
      </c>
      <c r="Q138" s="88">
        <f t="shared" si="87"/>
        <v>-5.4642857142856656</v>
      </c>
      <c r="R138" s="434">
        <f t="shared" si="88"/>
        <v>0.92410714285714357</v>
      </c>
      <c r="S138" s="495"/>
      <c r="T138" s="50">
        <v>0.70833333333333337</v>
      </c>
      <c r="U138" s="50">
        <v>0.74722222222222223</v>
      </c>
      <c r="V138" s="249">
        <v>5</v>
      </c>
      <c r="W138" s="247">
        <f t="shared" si="92"/>
        <v>55.999999999999957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-109.28571428571331</v>
      </c>
      <c r="AG138" s="125">
        <f t="shared" si="62"/>
        <v>0.92410714285714357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917</v>
      </c>
      <c r="H139" s="84">
        <f t="shared" si="89"/>
        <v>46464.39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1341.9512195121945</v>
      </c>
      <c r="O139" s="86">
        <f t="shared" si="91"/>
        <v>78.938307030129081</v>
      </c>
      <c r="P139" s="54">
        <f t="shared" si="86"/>
        <v>0</v>
      </c>
      <c r="Q139" s="88">
        <f t="shared" si="87"/>
        <v>-9.2969870875179765</v>
      </c>
      <c r="R139" s="428">
        <f t="shared" si="88"/>
        <v>0.89463414634146288</v>
      </c>
      <c r="S139" s="495"/>
      <c r="T139" s="50">
        <v>0.75208333333333333</v>
      </c>
      <c r="U139" s="50">
        <v>0.78055555555555556</v>
      </c>
      <c r="V139" s="250">
        <v>7</v>
      </c>
      <c r="W139" s="247">
        <f t="shared" si="92"/>
        <v>41.000000000000014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-158.04878048780552</v>
      </c>
      <c r="AG139" s="125">
        <f t="shared" si="62"/>
        <v>0.89463414634146299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1495</v>
      </c>
      <c r="H140" s="84">
        <f t="shared" si="89"/>
        <v>76125.400000000009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1338.8059701492552</v>
      </c>
      <c r="O140" s="86">
        <f t="shared" si="91"/>
        <v>70.463472113118698</v>
      </c>
      <c r="P140" s="54">
        <f t="shared" si="86"/>
        <v>0</v>
      </c>
      <c r="Q140" s="88">
        <f t="shared" si="87"/>
        <v>-5.3260015710918225</v>
      </c>
      <c r="R140" s="428">
        <f t="shared" si="88"/>
        <v>0.92972636815920506</v>
      </c>
      <c r="S140" s="502"/>
      <c r="T140" s="63">
        <v>0.79652777777777772</v>
      </c>
      <c r="U140" s="252">
        <v>0.84305555555555545</v>
      </c>
      <c r="V140" s="253">
        <v>23</v>
      </c>
      <c r="W140" s="247">
        <f t="shared" si="92"/>
        <v>66.999999999999915</v>
      </c>
      <c r="X140" s="53">
        <v>0.78472222222222221</v>
      </c>
      <c r="Y140" s="53">
        <v>0.79583333333333339</v>
      </c>
      <c r="Z140" s="54"/>
      <c r="AA140" s="54"/>
      <c r="AB140" s="447"/>
      <c r="AC140" s="447"/>
      <c r="AD140" s="435">
        <v>1</v>
      </c>
      <c r="AE140" s="435"/>
      <c r="AF140" s="48">
        <f t="shared" si="61"/>
        <v>-101.19402985074476</v>
      </c>
      <c r="AG140" s="125">
        <f t="shared" si="62"/>
        <v>0.92972636815920506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286</v>
      </c>
      <c r="E141" s="254"/>
      <c r="F141" s="343">
        <v>50.67</v>
      </c>
      <c r="G141" s="57">
        <v>730</v>
      </c>
      <c r="H141" s="84">
        <f t="shared" si="89"/>
        <v>36989.1</v>
      </c>
      <c r="I141" s="435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1327.2727272727257</v>
      </c>
      <c r="O141" s="86">
        <f t="shared" si="91"/>
        <v>78.074866310160331</v>
      </c>
      <c r="P141" s="54">
        <f t="shared" si="86"/>
        <v>0</v>
      </c>
      <c r="Q141" s="88">
        <f t="shared" si="87"/>
        <v>-6.6310160427808427</v>
      </c>
      <c r="R141" s="428">
        <f t="shared" si="88"/>
        <v>0.9217171717171706</v>
      </c>
      <c r="S141" s="502"/>
      <c r="T141" s="63">
        <v>0.84791666666666654</v>
      </c>
      <c r="U141" s="252">
        <v>0.87083333333333324</v>
      </c>
      <c r="V141" s="55">
        <v>7</v>
      </c>
      <c r="W141" s="247">
        <f t="shared" si="92"/>
        <v>33.000000000000043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-112.72727272727434</v>
      </c>
      <c r="AG141" s="125">
        <f t="shared" si="62"/>
        <v>0.9217171717171706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287</v>
      </c>
      <c r="E142" s="254"/>
      <c r="F142" s="343">
        <v>50.49</v>
      </c>
      <c r="G142" s="57">
        <v>1026</v>
      </c>
      <c r="H142" s="84">
        <f t="shared" si="89"/>
        <v>51802.740000000005</v>
      </c>
      <c r="I142" s="435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1309.7872340425533</v>
      </c>
      <c r="O142" s="86">
        <f t="shared" si="91"/>
        <v>87.319148936170222</v>
      </c>
      <c r="P142" s="54">
        <f t="shared" si="86"/>
        <v>1</v>
      </c>
      <c r="Q142" s="88">
        <f t="shared" si="87"/>
        <v>-15.537993920972639</v>
      </c>
      <c r="R142" s="428">
        <f t="shared" si="88"/>
        <v>0.84893617021276602</v>
      </c>
      <c r="S142" s="502"/>
      <c r="T142" s="63">
        <v>0.87499999999999989</v>
      </c>
      <c r="U142" s="252">
        <v>0.90763888888888877</v>
      </c>
      <c r="V142" s="55">
        <v>6</v>
      </c>
      <c r="W142" s="247">
        <f t="shared" si="92"/>
        <v>46.999999999999993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-130.21276595744666</v>
      </c>
      <c r="AG142" s="125">
        <f t="shared" si="62"/>
        <v>0.90957446808510645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329</v>
      </c>
      <c r="E143" s="83"/>
      <c r="F143" s="343">
        <v>54.5</v>
      </c>
      <c r="G143" s="57">
        <v>1226</v>
      </c>
      <c r="H143" s="84">
        <f t="shared" si="89"/>
        <v>66817</v>
      </c>
      <c r="I143" s="435"/>
      <c r="J143" s="87">
        <v>21</v>
      </c>
      <c r="K143" s="57">
        <v>1440</v>
      </c>
      <c r="L143" s="86">
        <v>68.571428571428569</v>
      </c>
      <c r="M143" s="228">
        <v>21</v>
      </c>
      <c r="N143" s="57">
        <f t="shared" si="90"/>
        <v>1246.7796610169503</v>
      </c>
      <c r="O143" s="86">
        <f t="shared" si="91"/>
        <v>59.370460048426203</v>
      </c>
      <c r="P143" s="54">
        <f t="shared" si="86"/>
        <v>0</v>
      </c>
      <c r="Q143" s="88">
        <f t="shared" si="87"/>
        <v>-9.2009685230023663</v>
      </c>
      <c r="R143" s="428">
        <f t="shared" si="88"/>
        <v>0.86581920903954879</v>
      </c>
      <c r="S143" s="502"/>
      <c r="T143" s="63">
        <v>0.91249999999999998</v>
      </c>
      <c r="U143" s="252">
        <v>0.95347222222222217</v>
      </c>
      <c r="V143" s="55">
        <v>7</v>
      </c>
      <c r="W143" s="247">
        <f t="shared" si="92"/>
        <v>58.99999999999995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-193.22033898304971</v>
      </c>
      <c r="AG143" s="125">
        <f t="shared" si="62"/>
        <v>0.86581920903954879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>
        <f t="shared" si="89"/>
        <v>0</v>
      </c>
      <c r="I144" s="435"/>
      <c r="J144" s="87"/>
      <c r="K144" s="57"/>
      <c r="L144" s="86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/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17.555555555555557</v>
      </c>
      <c r="K147" s="101">
        <v>1473.8888888888889</v>
      </c>
      <c r="L147" s="104">
        <v>85.228339435189284</v>
      </c>
      <c r="M147" s="242">
        <f t="shared" ref="J147:O147" si="93">AVERAGE(M135:M146)</f>
        <v>17.666666666666668</v>
      </c>
      <c r="N147" s="242">
        <f t="shared" si="93"/>
        <v>1336.1138832451127</v>
      </c>
      <c r="O147" s="243">
        <f t="shared" si="93"/>
        <v>76.571773763885673</v>
      </c>
      <c r="P147" s="51">
        <f t="shared" ref="P147:P153" si="94">M147-J147</f>
        <v>0.11111111111111072</v>
      </c>
      <c r="Q147" s="139">
        <f t="shared" ref="Q147:Q153" si="95">O147-L147</f>
        <v>-8.6565656713036105</v>
      </c>
      <c r="R147" s="258">
        <f t="shared" ref="R147:R153" si="96">O147/L147</f>
        <v>0.89843090069956866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0</v>
      </c>
      <c r="AF147" s="204">
        <f t="shared" si="61"/>
        <v>-137.77500564377624</v>
      </c>
      <c r="AG147" s="259">
        <f t="shared" si="62"/>
        <v>0.90652280054323509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2875</v>
      </c>
      <c r="H148" s="84">
        <f t="shared" ref="H148:H172" si="97">F148*G148</f>
        <v>106145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3" si="98">G148/W148*60</f>
        <v>1526.5486725663718</v>
      </c>
      <c r="O148" s="47">
        <f t="shared" ref="O148:O153" si="99">N148/M148</f>
        <v>127.21238938053098</v>
      </c>
      <c r="P148" s="48">
        <f t="shared" si="94"/>
        <v>0</v>
      </c>
      <c r="Q148" s="49">
        <f t="shared" si="95"/>
        <v>-39.454277286135678</v>
      </c>
      <c r="R148" s="425">
        <f t="shared" si="96"/>
        <v>0.76327433628318597</v>
      </c>
      <c r="S148" s="506">
        <f>R160</f>
        <v>0.81885609101826295</v>
      </c>
      <c r="T148" s="246">
        <v>0.45833333333333331</v>
      </c>
      <c r="U148" s="50">
        <v>0.53680555555555554</v>
      </c>
      <c r="V148" s="421">
        <v>5</v>
      </c>
      <c r="W148" s="418">
        <f>(U148-T148)*24*60</f>
        <v>113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-473.45132743362819</v>
      </c>
      <c r="AG148" s="125">
        <f t="shared" si="62"/>
        <v>0.76327433628318586</v>
      </c>
      <c r="AH148" s="468">
        <f>AG160</f>
        <v>0.8211853472176035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506.75</v>
      </c>
      <c r="H149" s="84">
        <f t="shared" si="97"/>
        <v>13428.875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1520.2500000000055</v>
      </c>
      <c r="O149" s="47">
        <f t="shared" si="99"/>
        <v>126.68750000000045</v>
      </c>
      <c r="P149" s="48">
        <f t="shared" si="94"/>
        <v>0</v>
      </c>
      <c r="Q149" s="49">
        <f t="shared" si="95"/>
        <v>-39.979166666666202</v>
      </c>
      <c r="R149" s="425">
        <f t="shared" si="96"/>
        <v>0.76012500000000283</v>
      </c>
      <c r="S149" s="507"/>
      <c r="T149" s="246">
        <v>0.54027777777777775</v>
      </c>
      <c r="U149" s="50">
        <v>0.55416666666666659</v>
      </c>
      <c r="V149" s="421">
        <v>5</v>
      </c>
      <c r="W149" s="418">
        <f t="shared" ref="W149:W159" si="100">(U149-T149)*24*60</f>
        <v>19.999999999999929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-479.74999999999454</v>
      </c>
      <c r="AG149" s="125">
        <f t="shared" si="62"/>
        <v>0.76012500000000272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157</v>
      </c>
      <c r="H150" s="84">
        <f t="shared" si="97"/>
        <v>8715.07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1345.7142857142906</v>
      </c>
      <c r="O150" s="47">
        <f t="shared" si="99"/>
        <v>112.14285714285755</v>
      </c>
      <c r="P150" s="48">
        <f t="shared" si="94"/>
        <v>0</v>
      </c>
      <c r="Q150" s="49">
        <f t="shared" si="95"/>
        <v>-12.857142857142449</v>
      </c>
      <c r="R150" s="425">
        <f t="shared" si="96"/>
        <v>0.89714285714286046</v>
      </c>
      <c r="S150" s="507"/>
      <c r="T150" s="246">
        <v>0.70833333333333337</v>
      </c>
      <c r="U150" s="50">
        <v>0.71319444444444446</v>
      </c>
      <c r="V150" s="421">
        <v>5</v>
      </c>
      <c r="W150" s="418">
        <f t="shared" si="100"/>
        <v>6.9999999999999751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-154.28571428570945</v>
      </c>
      <c r="AG150" s="125">
        <f t="shared" si="62"/>
        <v>0.89714285714286035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1108</v>
      </c>
      <c r="H151" s="84">
        <f t="shared" si="97"/>
        <v>31655.56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1385.0000000000005</v>
      </c>
      <c r="O151" s="47">
        <f t="shared" si="99"/>
        <v>115.4166666666667</v>
      </c>
      <c r="P151" s="48">
        <f t="shared" si="94"/>
        <v>0</v>
      </c>
      <c r="Q151" s="49">
        <f t="shared" si="95"/>
        <v>-9.5833333333333002</v>
      </c>
      <c r="R151" s="425">
        <f t="shared" si="96"/>
        <v>0.92333333333333356</v>
      </c>
      <c r="S151" s="507"/>
      <c r="T151" s="246">
        <v>0.71666666666666667</v>
      </c>
      <c r="U151" s="50">
        <v>0.75</v>
      </c>
      <c r="V151" s="421">
        <v>5</v>
      </c>
      <c r="W151" s="418">
        <f t="shared" si="100"/>
        <v>47.999999999999986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-114.99999999999955</v>
      </c>
      <c r="AG151" s="125">
        <f t="shared" si="62"/>
        <v>0.92333333333333367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294</v>
      </c>
      <c r="E152" s="60"/>
      <c r="F152" s="350">
        <v>18.920000000000002</v>
      </c>
      <c r="G152" s="57">
        <v>451</v>
      </c>
      <c r="H152" s="84">
        <f t="shared" si="97"/>
        <v>8532.92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1804.0000000000064</v>
      </c>
      <c r="O152" s="47">
        <f t="shared" si="99"/>
        <v>360.80000000000126</v>
      </c>
      <c r="P152" s="48">
        <f t="shared" si="94"/>
        <v>0</v>
      </c>
      <c r="Q152" s="49">
        <f t="shared" si="95"/>
        <v>-79.199999999998738</v>
      </c>
      <c r="R152" s="425">
        <f t="shared" si="96"/>
        <v>0.82000000000000284</v>
      </c>
      <c r="S152" s="507"/>
      <c r="T152" s="261">
        <v>0.75347222222222221</v>
      </c>
      <c r="U152" s="63">
        <v>0.76388888888888884</v>
      </c>
      <c r="V152" s="422">
        <v>5</v>
      </c>
      <c r="W152" s="418">
        <f t="shared" si="100"/>
        <v>14.999999999999947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-395.99999999999363</v>
      </c>
      <c r="AG152" s="125">
        <f t="shared" si="62"/>
        <v>0.82000000000000295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295</v>
      </c>
      <c r="E153" s="60"/>
      <c r="F153" s="350">
        <v>17.71</v>
      </c>
      <c r="G153" s="57">
        <v>356</v>
      </c>
      <c r="H153" s="84">
        <f t="shared" si="97"/>
        <v>6304.76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1780.0000000000064</v>
      </c>
      <c r="O153" s="47">
        <f t="shared" si="99"/>
        <v>356.00000000000125</v>
      </c>
      <c r="P153" s="48">
        <f t="shared" si="94"/>
        <v>0</v>
      </c>
      <c r="Q153" s="49">
        <f t="shared" si="95"/>
        <v>-83.999999999998749</v>
      </c>
      <c r="R153" s="425">
        <f t="shared" si="96"/>
        <v>0.80909090909091197</v>
      </c>
      <c r="S153" s="507"/>
      <c r="T153" s="261">
        <v>0.77083333333333337</v>
      </c>
      <c r="U153" s="63">
        <v>0.77916666666666667</v>
      </c>
      <c r="V153" s="422">
        <v>5</v>
      </c>
      <c r="W153" s="418">
        <f t="shared" si="100"/>
        <v>11.999999999999957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-419.99999999999363</v>
      </c>
      <c r="AG153" s="125">
        <f t="shared" si="62"/>
        <v>0.80909090909091197</v>
      </c>
      <c r="AH153" s="508"/>
    </row>
    <row r="154" spans="1:34" s="218" customFormat="1" ht="19.149999999999999" customHeight="1">
      <c r="A154" s="505"/>
      <c r="B154" s="435">
        <v>0</v>
      </c>
      <c r="C154" s="221"/>
      <c r="D154" s="251"/>
      <c r="E154" s="60"/>
      <c r="F154" s="350" t="s">
        <v>109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5"/>
      <c r="S154" s="507"/>
      <c r="T154" s="261"/>
      <c r="U154" s="63"/>
      <c r="V154" s="422"/>
      <c r="W154" s="418">
        <f t="shared" si="100"/>
        <v>0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0</v>
      </c>
      <c r="AG154" s="125" t="e">
        <f t="shared" si="62"/>
        <v>#DIV/0!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9.6666666666666661</v>
      </c>
      <c r="K160" s="269">
        <v>1900</v>
      </c>
      <c r="L160" s="270">
        <v>243.88888888888889</v>
      </c>
      <c r="M160" s="269">
        <f t="shared" ref="J160:O160" si="101">AVERAGE(M148:M159)</f>
        <v>9.6666666666666661</v>
      </c>
      <c r="N160" s="269">
        <f t="shared" si="101"/>
        <v>1560.2521597134466</v>
      </c>
      <c r="O160" s="270">
        <f t="shared" si="101"/>
        <v>199.70990219834303</v>
      </c>
      <c r="P160" s="65">
        <f t="shared" ref="P160:P163" si="102">M160-J160</f>
        <v>0</v>
      </c>
      <c r="Q160" s="74">
        <f t="shared" ref="Q160:Q163" si="103">O160-L160</f>
        <v>-44.178986690545855</v>
      </c>
      <c r="R160" s="271">
        <f>O160/L160</f>
        <v>0.81885609101826295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-339.74784028655336</v>
      </c>
      <c r="AG160" s="129">
        <f t="shared" si="62"/>
        <v>0.8211853472176035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1608</v>
      </c>
      <c r="H161" s="84">
        <f t="shared" ref="H161:H170" si="104">F161*G161</f>
        <v>56810.64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7" si="105">G161/W161*60</f>
        <v>2010.0000000000005</v>
      </c>
      <c r="O161" s="86">
        <f t="shared" ref="O161:O167" si="106">N161/M161</f>
        <v>167.50000000000003</v>
      </c>
      <c r="P161" s="54">
        <f t="shared" si="102"/>
        <v>0</v>
      </c>
      <c r="Q161" s="88">
        <f t="shared" si="103"/>
        <v>-8.9999999999999716</v>
      </c>
      <c r="R161" s="428">
        <f t="shared" ref="R161:R163" si="107">O161/L161</f>
        <v>0.94900849858356962</v>
      </c>
      <c r="S161" s="468">
        <f>R173</f>
        <v>0.91180124578702337</v>
      </c>
      <c r="T161" s="89">
        <v>0.16666666666666666</v>
      </c>
      <c r="U161" s="89">
        <v>0.19999999999999998</v>
      </c>
      <c r="V161" s="435">
        <v>5</v>
      </c>
      <c r="W161" s="90">
        <f t="shared" ref="W161:W172" si="108">(U161-T161)*24*60</f>
        <v>47.999999999999986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-107.99999999999955</v>
      </c>
      <c r="AG161" s="428">
        <f t="shared" si="62"/>
        <v>0.94900849858356962</v>
      </c>
      <c r="AH161" s="468">
        <f>AG173</f>
        <v>0.91653735415464255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2612</v>
      </c>
      <c r="H162" s="84">
        <f t="shared" si="104"/>
        <v>89408.76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2146.8493150684935</v>
      </c>
      <c r="O162" s="86">
        <f t="shared" si="106"/>
        <v>165.14225500526874</v>
      </c>
      <c r="P162" s="54">
        <f t="shared" si="102"/>
        <v>0</v>
      </c>
      <c r="Q162" s="88">
        <f t="shared" si="103"/>
        <v>-7.934668071654329</v>
      </c>
      <c r="R162" s="428">
        <f t="shared" si="107"/>
        <v>0.95415525114155275</v>
      </c>
      <c r="S162" s="468"/>
      <c r="T162" s="89">
        <v>0.2048611111111111</v>
      </c>
      <c r="U162" s="89">
        <v>0.25555555555555554</v>
      </c>
      <c r="V162" s="435">
        <v>7</v>
      </c>
      <c r="W162" s="90">
        <f t="shared" si="108"/>
        <v>72.999999999999986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-103.15068493150648</v>
      </c>
      <c r="AG162" s="428">
        <f t="shared" si="62"/>
        <v>0.95415525114155264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2588.6</v>
      </c>
      <c r="H163" s="84">
        <f t="shared" si="104"/>
        <v>92749.537999999986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2127.6164383561645</v>
      </c>
      <c r="O163" s="86">
        <f t="shared" si="106"/>
        <v>193.41967621419678</v>
      </c>
      <c r="P163" s="54">
        <f t="shared" si="102"/>
        <v>0</v>
      </c>
      <c r="Q163" s="88">
        <f t="shared" si="103"/>
        <v>-11.125778331257749</v>
      </c>
      <c r="R163" s="428">
        <f t="shared" si="107"/>
        <v>0.94560730593607323</v>
      </c>
      <c r="S163" s="468"/>
      <c r="T163" s="89">
        <v>0.27083333333333331</v>
      </c>
      <c r="U163" s="89">
        <v>0.32152777777777775</v>
      </c>
      <c r="V163" s="435">
        <v>22</v>
      </c>
      <c r="W163" s="90">
        <f t="shared" si="108"/>
        <v>72.999999999999986</v>
      </c>
      <c r="X163" s="96">
        <v>0.25972222222222224</v>
      </c>
      <c r="Y163" s="96">
        <v>0.26944444444444443</v>
      </c>
      <c r="Z163" s="54"/>
      <c r="AA163" s="54"/>
      <c r="AB163" s="447"/>
      <c r="AC163" s="447"/>
      <c r="AD163" s="435"/>
      <c r="AE163" s="435"/>
      <c r="AF163" s="54">
        <f t="shared" si="61"/>
        <v>-122.38356164383549</v>
      </c>
      <c r="AG163" s="428">
        <f t="shared" si="62"/>
        <v>0.94560730593607312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2572</v>
      </c>
      <c r="H164" s="84">
        <f t="shared" si="104"/>
        <v>88039.56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2173.5211267605637</v>
      </c>
      <c r="O164" s="86">
        <f t="shared" si="106"/>
        <v>167.19393282773567</v>
      </c>
      <c r="P164" s="54">
        <f>M164-J164</f>
        <v>0</v>
      </c>
      <c r="Q164" s="88">
        <f>O164-L164</f>
        <v>-5.8829902491874009</v>
      </c>
      <c r="R164" s="428">
        <f>O164/L164</f>
        <v>0.96600938967136163</v>
      </c>
      <c r="S164" s="468"/>
      <c r="T164" s="89">
        <v>0.32638888888888884</v>
      </c>
      <c r="U164" s="89">
        <v>0.37569444444444439</v>
      </c>
      <c r="V164" s="435">
        <v>7</v>
      </c>
      <c r="W164" s="90">
        <f t="shared" si="108"/>
        <v>70.999999999999986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-76.478873239436325</v>
      </c>
      <c r="AG164" s="428">
        <f>N164/K164</f>
        <v>0.96600938967136163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1000</v>
      </c>
      <c r="H165" s="84">
        <f t="shared" si="104"/>
        <v>36410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2307.692307692309</v>
      </c>
      <c r="O165" s="86">
        <f t="shared" si="106"/>
        <v>230.76923076923089</v>
      </c>
      <c r="P165" s="54">
        <f t="shared" ref="P165:P167" si="109">M165-J165</f>
        <v>0</v>
      </c>
      <c r="Q165" s="88">
        <f t="shared" ref="Q165:Q167" si="110">O165-L165</f>
        <v>-46.13076923076909</v>
      </c>
      <c r="R165" s="428">
        <f t="shared" ref="R165:R167" si="111">O165/L165</f>
        <v>0.83340278356529762</v>
      </c>
      <c r="S165" s="468"/>
      <c r="T165" s="89">
        <v>0.38055555555555548</v>
      </c>
      <c r="U165" s="89">
        <v>0.39861111111111103</v>
      </c>
      <c r="V165" s="435">
        <v>7</v>
      </c>
      <c r="W165" s="90">
        <f t="shared" si="108"/>
        <v>25.999999999999986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-461.30769230769101</v>
      </c>
      <c r="AG165" s="428">
        <f>N165/K165</f>
        <v>0.83340278356529762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4000</v>
      </c>
      <c r="H166" s="84">
        <f t="shared" si="104"/>
        <v>145640</v>
      </c>
      <c r="I166" s="435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2352.9411764705892</v>
      </c>
      <c r="O166" s="86">
        <f t="shared" si="106"/>
        <v>235.29411764705893</v>
      </c>
      <c r="P166" s="54">
        <f t="shared" si="109"/>
        <v>0</v>
      </c>
      <c r="Q166" s="88">
        <f t="shared" si="110"/>
        <v>-41.605882352941052</v>
      </c>
      <c r="R166" s="428">
        <f t="shared" si="111"/>
        <v>0.84974401461559745</v>
      </c>
      <c r="S166" s="468"/>
      <c r="T166" s="89">
        <v>0.43819444444444433</v>
      </c>
      <c r="U166" s="89">
        <v>0.50902777777777763</v>
      </c>
      <c r="V166" s="435">
        <v>4</v>
      </c>
      <c r="W166" s="90">
        <f t="shared" si="108"/>
        <v>101.99999999999996</v>
      </c>
      <c r="X166" s="96"/>
      <c r="Y166" s="96"/>
      <c r="Z166" s="54"/>
      <c r="AA166" s="54"/>
      <c r="AB166" s="447"/>
      <c r="AC166" s="447"/>
      <c r="AD166" s="435">
        <v>1</v>
      </c>
      <c r="AE166" s="435"/>
      <c r="AF166" s="54">
        <f>N166-K166</f>
        <v>-416.0588235294108</v>
      </c>
      <c r="AG166" s="428">
        <f>N166/K166</f>
        <v>0.84974401461559745</v>
      </c>
      <c r="AH166" s="468"/>
    </row>
    <row r="167" spans="1:36" ht="19.149999999999999" customHeight="1">
      <c r="A167" s="467"/>
      <c r="B167" s="121" t="s">
        <v>118</v>
      </c>
      <c r="C167" s="121"/>
      <c r="D167" s="251" t="s">
        <v>216</v>
      </c>
      <c r="E167" s="60"/>
      <c r="F167" s="349">
        <v>35.83</v>
      </c>
      <c r="G167" s="57">
        <v>1109.3999999999999</v>
      </c>
      <c r="H167" s="84">
        <f t="shared" si="104"/>
        <v>39749.801999999996</v>
      </c>
      <c r="I167" s="435"/>
      <c r="J167" s="87">
        <v>11</v>
      </c>
      <c r="K167" s="57">
        <v>2250</v>
      </c>
      <c r="L167" s="86">
        <v>204.54545454545453</v>
      </c>
      <c r="M167" s="87">
        <v>11</v>
      </c>
      <c r="N167" s="57">
        <f t="shared" si="105"/>
        <v>2147.2258064516091</v>
      </c>
      <c r="O167" s="86">
        <f t="shared" si="106"/>
        <v>195.20234604105536</v>
      </c>
      <c r="P167" s="54">
        <f t="shared" si="109"/>
        <v>0</v>
      </c>
      <c r="Q167" s="88">
        <f t="shared" si="110"/>
        <v>-9.3431085043991686</v>
      </c>
      <c r="R167" s="428">
        <f t="shared" si="111"/>
        <v>0.95432258064515962</v>
      </c>
      <c r="S167" s="468"/>
      <c r="T167" s="89">
        <v>0.51388888888888873</v>
      </c>
      <c r="U167" s="89">
        <v>0.53541666666666654</v>
      </c>
      <c r="V167" s="435">
        <v>7</v>
      </c>
      <c r="W167" s="90">
        <f t="shared" si="108"/>
        <v>31.00000000000005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-102.77419354839094</v>
      </c>
      <c r="AG167" s="428">
        <f t="shared" si="62"/>
        <v>0.95432258064515962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11.428571428571429</v>
      </c>
      <c r="K173" s="101">
        <v>2379.4285714285716</v>
      </c>
      <c r="L173" s="104">
        <v>212.2206793206793</v>
      </c>
      <c r="M173" s="101">
        <f t="shared" ref="J173:O173" si="112">AVERAGE(M161:M172)</f>
        <v>11.428571428571429</v>
      </c>
      <c r="N173" s="101">
        <f t="shared" si="112"/>
        <v>2180.8351672571039</v>
      </c>
      <c r="O173" s="104">
        <f t="shared" si="112"/>
        <v>193.50307978636377</v>
      </c>
      <c r="P173" s="54">
        <f>M173-J173</f>
        <v>0</v>
      </c>
      <c r="Q173" s="88">
        <f>O173-L173</f>
        <v>-18.717599534315525</v>
      </c>
      <c r="R173" s="105">
        <f>O173/L173</f>
        <v>0.91180124578702337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0</v>
      </c>
      <c r="AF173" s="54">
        <f t="shared" si="61"/>
        <v>-198.59340417146768</v>
      </c>
      <c r="AG173" s="428">
        <f t="shared" si="62"/>
        <v>0.91653735415464255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112" priority="4" operator="greaterThan">
      <formula>0</formula>
    </cfRule>
  </conditionalFormatting>
  <conditionalFormatting sqref="Q5:Q173">
    <cfRule type="cellIs" dxfId="111" priority="7" operator="lessThan">
      <formula>0</formula>
    </cfRule>
  </conditionalFormatting>
  <conditionalFormatting sqref="R5:R173">
    <cfRule type="cellIs" dxfId="110" priority="5" operator="greaterThan">
      <formula>1</formula>
    </cfRule>
    <cfRule type="cellIs" dxfId="109" priority="6" operator="lessThan">
      <formula>0.8</formula>
    </cfRule>
  </conditionalFormatting>
  <conditionalFormatting sqref="S5:S11">
    <cfRule type="cellIs" dxfId="108" priority="20" operator="lessThan">
      <formula>0.8</formula>
    </cfRule>
  </conditionalFormatting>
  <conditionalFormatting sqref="S21:S29 AH21:AH29">
    <cfRule type="cellIs" dxfId="107" priority="13" operator="lessThan">
      <formula>0.8</formula>
    </cfRule>
  </conditionalFormatting>
  <conditionalFormatting sqref="S43:S72">
    <cfRule type="cellIs" dxfId="106" priority="10" operator="lessThan">
      <formula>0.8</formula>
    </cfRule>
  </conditionalFormatting>
  <conditionalFormatting sqref="S82:S91 AH82:AH91">
    <cfRule type="cellIs" dxfId="105" priority="12" operator="lessThan">
      <formula>0.8</formula>
    </cfRule>
  </conditionalFormatting>
  <conditionalFormatting sqref="S95:S104">
    <cfRule type="cellIs" dxfId="104" priority="8" operator="lessThan">
      <formula>0.8</formula>
    </cfRule>
  </conditionalFormatting>
  <conditionalFormatting sqref="S108:S109">
    <cfRule type="cellIs" dxfId="103" priority="9" operator="lessThan">
      <formula>0.8</formula>
    </cfRule>
  </conditionalFormatting>
  <conditionalFormatting sqref="S122:S135 AH135">
    <cfRule type="cellIs" dxfId="102" priority="21" operator="lessThan">
      <formula>0.8</formula>
    </cfRule>
  </conditionalFormatting>
  <conditionalFormatting sqref="S137 AH137">
    <cfRule type="cellIs" dxfId="101" priority="17" operator="lessThan">
      <formula>0.8</formula>
    </cfRule>
  </conditionalFormatting>
  <conditionalFormatting sqref="S139:S146 AH139:AH146">
    <cfRule type="cellIs" dxfId="100" priority="11" operator="lessThan">
      <formula>0.8</formula>
    </cfRule>
  </conditionalFormatting>
  <conditionalFormatting sqref="S148:S150">
    <cfRule type="cellIs" dxfId="99" priority="14" operator="lessThan">
      <formula>0.8</formula>
    </cfRule>
  </conditionalFormatting>
  <conditionalFormatting sqref="S161">
    <cfRule type="cellIs" dxfId="98" priority="25" operator="lessThan">
      <formula>0.8</formula>
    </cfRule>
  </conditionalFormatting>
  <conditionalFormatting sqref="AF5:AF173">
    <cfRule type="cellIs" dxfId="97" priority="3" operator="lessThan">
      <formula>0</formula>
    </cfRule>
  </conditionalFormatting>
  <conditionalFormatting sqref="AG5:AG173">
    <cfRule type="cellIs" dxfId="96" priority="1" operator="greaterThan">
      <formula>1</formula>
    </cfRule>
    <cfRule type="cellIs" dxfId="95" priority="2" operator="lessThan">
      <formula>0.8</formula>
    </cfRule>
  </conditionalFormatting>
  <conditionalFormatting sqref="AH5:AH9 S17:S18 AH17:AH18 AH57 AH95">
    <cfRule type="cellIs" dxfId="94" priority="26" operator="lessThan">
      <formula>0.8</formula>
    </cfRule>
  </conditionalFormatting>
  <conditionalFormatting sqref="AH31 S31:S32">
    <cfRule type="cellIs" dxfId="93" priority="22" operator="lessThan">
      <formula>0.8</formula>
    </cfRule>
  </conditionalFormatting>
  <conditionalFormatting sqref="AH70:AH72">
    <cfRule type="cellIs" dxfId="92" priority="19" operator="lessThan">
      <formula>0.8</formula>
    </cfRule>
  </conditionalFormatting>
  <conditionalFormatting sqref="AH97:AH98">
    <cfRule type="cellIs" dxfId="91" priority="18" operator="lessThan">
      <formula>0.8</formula>
    </cfRule>
  </conditionalFormatting>
  <conditionalFormatting sqref="AH100:AH107">
    <cfRule type="cellIs" dxfId="90" priority="16" operator="lessThan">
      <formula>0.8</formula>
    </cfRule>
  </conditionalFormatting>
  <conditionalFormatting sqref="AH109">
    <cfRule type="cellIs" dxfId="89" priority="24" operator="lessThan">
      <formula>0.8</formula>
    </cfRule>
  </conditionalFormatting>
  <conditionalFormatting sqref="AH148">
    <cfRule type="cellIs" dxfId="88" priority="23" operator="lessThan">
      <formula>0.8</formula>
    </cfRule>
  </conditionalFormatting>
  <conditionalFormatting sqref="AH150">
    <cfRule type="cellIs" dxfId="87" priority="15" operator="lessThan">
      <formula>0.8</formula>
    </cfRule>
  </conditionalFormatting>
  <dataValidations count="1">
    <dataValidation type="list" allowBlank="1" showInputMessage="1" showErrorMessage="1" sqref="AB5:AC173" xr:uid="{00000000-0002-0000-47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B1:W38"/>
  <sheetViews>
    <sheetView zoomScale="40" zoomScaleNormal="40" workbookViewId="0">
      <selection activeCell="H7" sqref="H7:I7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399</v>
      </c>
      <c r="E3" s="583"/>
      <c r="F3" s="572" t="s">
        <v>3</v>
      </c>
      <c r="G3" s="533"/>
      <c r="H3" s="584">
        <v>225746.1</v>
      </c>
      <c r="I3" s="585"/>
      <c r="J3" s="572" t="s">
        <v>4</v>
      </c>
      <c r="K3" s="533"/>
      <c r="L3" s="577">
        <v>7524759.5581081603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383.63111249047802</v>
      </c>
      <c r="G6" s="574"/>
      <c r="H6" s="552">
        <f>AVERAGE(D13:P13,Q13)</f>
        <v>147.84889105646556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5</v>
      </c>
      <c r="Q6" s="541">
        <v>3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329.96702753462233</v>
      </c>
      <c r="G7" s="545"/>
      <c r="H7" s="546">
        <f>AVERAGE(D14:P14,Q14)</f>
        <v>132.62964504476355</v>
      </c>
      <c r="I7" s="547"/>
      <c r="J7" s="546">
        <f>AVERAGE(D31:E31,G31:H31)</f>
        <v>703.62929808402055</v>
      </c>
      <c r="K7" s="547"/>
      <c r="L7" s="548">
        <f>AVERAGE(K31:M31)</f>
        <v>752.65845175476568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0.89306225272789364</v>
      </c>
      <c r="G8" s="551"/>
      <c r="H8" s="550">
        <f>AVERAGE(D15:O15,P15:Q15)</f>
        <v>0.88944639443015749</v>
      </c>
      <c r="I8" s="551"/>
      <c r="J8" s="550">
        <f>AVERAGE(D32:E32,G32:H32)</f>
        <v>0.9482990698535847</v>
      </c>
      <c r="K8" s="551"/>
      <c r="L8" s="550">
        <f>AVERAGE(K32:M32)</f>
        <v>0.83628716861640628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141.49243206054351</v>
      </c>
      <c r="E13" s="19">
        <v>118.41279669762643</v>
      </c>
      <c r="F13" s="19">
        <v>114.94943591471676</v>
      </c>
      <c r="G13" s="19">
        <v>314.44047619047615</v>
      </c>
      <c r="H13" s="19">
        <v>228.57142857142858</v>
      </c>
      <c r="I13" s="19">
        <v>87.578895768833846</v>
      </c>
      <c r="J13" s="19">
        <v>116.61260697793205</v>
      </c>
      <c r="K13" s="19">
        <v>87.812980367585624</v>
      </c>
      <c r="L13" s="19">
        <v>83.372931409405865</v>
      </c>
      <c r="M13" s="19">
        <v>81.830154088926022</v>
      </c>
      <c r="N13" s="19">
        <v>87.31045329315937</v>
      </c>
      <c r="O13" s="19">
        <v>244</v>
      </c>
      <c r="P13" s="19">
        <v>213.49988344988344</v>
      </c>
      <c r="Q13" s="21">
        <v>150</v>
      </c>
    </row>
    <row r="14" spans="2:17" ht="39.950000000000003" customHeight="1">
      <c r="B14" s="525"/>
      <c r="C14" s="14" t="s">
        <v>42</v>
      </c>
      <c r="D14" s="19">
        <v>126.94080399623864</v>
      </c>
      <c r="E14" s="19">
        <v>97.514516653986036</v>
      </c>
      <c r="F14" s="19">
        <v>98.594452537664736</v>
      </c>
      <c r="G14" s="19">
        <v>286.40199028662784</v>
      </c>
      <c r="H14" s="19">
        <v>222.18947358321975</v>
      </c>
      <c r="I14" s="19">
        <v>78.912285962221063</v>
      </c>
      <c r="J14" s="19">
        <v>97.300499804779079</v>
      </c>
      <c r="K14" s="19">
        <v>75.206012090390601</v>
      </c>
      <c r="L14" s="19">
        <v>72.131803227071501</v>
      </c>
      <c r="M14" s="19">
        <v>73.335976681793298</v>
      </c>
      <c r="N14" s="19">
        <v>78.826233536073929</v>
      </c>
      <c r="O14" s="19">
        <v>212.0655303030309</v>
      </c>
      <c r="P14" s="19">
        <v>193.42908832722887</v>
      </c>
      <c r="Q14" s="9">
        <v>143.96636363636347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0.89715613865426858</v>
      </c>
      <c r="E15" s="10">
        <f t="shared" si="0"/>
        <v>0.82351333110554514</v>
      </c>
      <c r="F15" s="10">
        <f t="shared" si="0"/>
        <v>0.85772019456288495</v>
      </c>
      <c r="G15" s="10">
        <f t="shared" si="0"/>
        <v>0.91083054496182714</v>
      </c>
      <c r="H15" s="10">
        <f t="shared" si="0"/>
        <v>0.97207894692658636</v>
      </c>
      <c r="I15" s="10">
        <f t="shared" si="0"/>
        <v>0.90104225760634771</v>
      </c>
      <c r="J15" s="10">
        <f t="shared" si="0"/>
        <v>0.83439091472496096</v>
      </c>
      <c r="K15" s="10">
        <f t="shared" si="0"/>
        <v>0.85643388683060084</v>
      </c>
      <c r="L15" s="10">
        <f t="shared" si="0"/>
        <v>0.86517052966346608</v>
      </c>
      <c r="M15" s="10">
        <f t="shared" si="0"/>
        <v>0.89619746532675504</v>
      </c>
      <c r="N15" s="10">
        <f t="shared" si="0"/>
        <v>0.90282698763917468</v>
      </c>
      <c r="O15" s="10">
        <f t="shared" si="0"/>
        <v>0.86912102583209383</v>
      </c>
      <c r="P15" s="362">
        <f t="shared" si="0"/>
        <v>0.90599154061193687</v>
      </c>
      <c r="Q15" s="11">
        <f t="shared" si="0"/>
        <v>0.95977575757575651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0.70833333333333337</v>
      </c>
      <c r="P16" s="12">
        <v>0.16666666666666666</v>
      </c>
      <c r="Q16" s="363">
        <v>0.43402777777777773</v>
      </c>
    </row>
    <row r="17" spans="2:23" ht="22.9" customHeight="1">
      <c r="B17" s="528"/>
      <c r="C17" s="360" t="s">
        <v>46</v>
      </c>
      <c r="D17" s="12">
        <v>0.64791666666666647</v>
      </c>
      <c r="E17" s="12">
        <v>0.54166666666666663</v>
      </c>
      <c r="F17" s="12">
        <v>0.5229166666666667</v>
      </c>
      <c r="G17" s="12">
        <v>0.57777777777777772</v>
      </c>
      <c r="H17" s="12">
        <v>0.58472222222222225</v>
      </c>
      <c r="I17" s="12">
        <v>0.62569444444444433</v>
      </c>
      <c r="J17" s="12">
        <v>0.67361111111111094</v>
      </c>
      <c r="K17" s="12">
        <v>0.66874999999999996</v>
      </c>
      <c r="L17" s="12">
        <v>0.99652777777777779</v>
      </c>
      <c r="M17" s="12">
        <v>0.96111111111111103</v>
      </c>
      <c r="N17" s="12">
        <v>0.92569444444444438</v>
      </c>
      <c r="O17" s="22">
        <v>0.84791666666666654</v>
      </c>
      <c r="P17" s="12">
        <v>0.53611111111111098</v>
      </c>
      <c r="Q17" s="363">
        <v>0.61111111111111105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 t="s">
        <v>49</v>
      </c>
      <c r="F20" s="365" t="s">
        <v>49</v>
      </c>
      <c r="G20" s="365">
        <v>1</v>
      </c>
      <c r="H20" s="365" t="s">
        <v>49</v>
      </c>
      <c r="I20" s="365">
        <v>1</v>
      </c>
      <c r="J20" s="365">
        <v>2</v>
      </c>
      <c r="K20" s="365" t="s">
        <v>49</v>
      </c>
      <c r="L20" s="365">
        <v>1</v>
      </c>
      <c r="M20" s="365" t="s">
        <v>49</v>
      </c>
      <c r="N20" s="365" t="s">
        <v>49</v>
      </c>
      <c r="O20" s="365" t="s">
        <v>49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 t="s">
        <v>49</v>
      </c>
      <c r="G21" s="365">
        <v>1</v>
      </c>
      <c r="H21" s="365" t="s">
        <v>49</v>
      </c>
      <c r="I21" s="365" t="s">
        <v>49</v>
      </c>
      <c r="J21" s="365">
        <v>1</v>
      </c>
      <c r="K21" s="365" t="s">
        <v>49</v>
      </c>
      <c r="L21" s="365" t="s">
        <v>49</v>
      </c>
      <c r="M21" s="365" t="s">
        <v>49</v>
      </c>
      <c r="N21" s="365" t="s">
        <v>49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18.833333333333332</v>
      </c>
      <c r="E22" s="367">
        <v>17</v>
      </c>
      <c r="F22" s="367">
        <v>17.428571428571427</v>
      </c>
      <c r="G22" s="367">
        <v>6.125</v>
      </c>
      <c r="H22" s="367">
        <v>6.6</v>
      </c>
      <c r="I22" s="367">
        <v>17.399999999999999</v>
      </c>
      <c r="J22" s="367">
        <v>15.777777777777779</v>
      </c>
      <c r="K22" s="367">
        <v>18</v>
      </c>
      <c r="L22" s="367">
        <v>17.25</v>
      </c>
      <c r="M22" s="367">
        <v>18.555555555555557</v>
      </c>
      <c r="N22" s="367">
        <v>17.25</v>
      </c>
      <c r="O22" s="367">
        <v>10</v>
      </c>
      <c r="P22" s="367">
        <v>11.5</v>
      </c>
      <c r="Q22" s="368">
        <v>11.5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169.82488888888892</v>
      </c>
      <c r="E31" s="8">
        <v>818.90782828282909</v>
      </c>
      <c r="F31" s="8">
        <v>0</v>
      </c>
      <c r="G31" s="8">
        <v>893.97633592910813</v>
      </c>
      <c r="H31" s="376">
        <v>931.80813923525614</v>
      </c>
      <c r="I31" s="375">
        <v>0</v>
      </c>
      <c r="J31" s="8">
        <v>0</v>
      </c>
      <c r="K31" s="8">
        <v>613.88888888889096</v>
      </c>
      <c r="L31" s="8">
        <v>735.03612623935203</v>
      </c>
      <c r="M31" s="376">
        <v>909.05034013605405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0.77193131313131325</v>
      </c>
      <c r="E32" s="10">
        <f t="shared" si="1"/>
        <v>0.9926155494337322</v>
      </c>
      <c r="F32" s="10">
        <f t="shared" si="1"/>
        <v>0</v>
      </c>
      <c r="G32" s="10">
        <f t="shared" si="1"/>
        <v>0.99330703992123126</v>
      </c>
      <c r="H32" s="10">
        <f t="shared" si="1"/>
        <v>1.0353423769280623</v>
      </c>
      <c r="I32" s="375">
        <f t="shared" si="1"/>
        <v>0</v>
      </c>
      <c r="J32" s="10">
        <f t="shared" si="1"/>
        <v>0</v>
      </c>
      <c r="K32" s="10">
        <f t="shared" si="1"/>
        <v>0.68209876543210102</v>
      </c>
      <c r="L32" s="10">
        <f t="shared" si="1"/>
        <v>0.81670680693261333</v>
      </c>
      <c r="M32" s="11">
        <f t="shared" si="1"/>
        <v>1.0100559334845045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0.17013888888888887</v>
      </c>
      <c r="E33" s="12">
        <v>0.18055555555555555</v>
      </c>
      <c r="F33" s="12">
        <v>0</v>
      </c>
      <c r="G33" s="12">
        <v>2871.4285714285488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0.3923611111111111</v>
      </c>
      <c r="E34" s="12">
        <v>0.34513888888888888</v>
      </c>
      <c r="F34" s="12">
        <v>0</v>
      </c>
      <c r="G34" s="12">
        <v>1057.9591836734696</v>
      </c>
      <c r="H34" s="363">
        <v>0.47500000000000003</v>
      </c>
      <c r="I34" s="23">
        <v>0</v>
      </c>
      <c r="J34" s="12">
        <v>0</v>
      </c>
      <c r="K34" s="12">
        <v>0.80555555555555547</v>
      </c>
      <c r="L34" s="12">
        <v>1.0659722222222221</v>
      </c>
      <c r="M34" s="13">
        <v>1.1041666666666667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48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86" priority="1" operator="lessThan">
      <formula>0.8</formula>
    </cfRule>
  </conditionalFormatting>
  <conditionalFormatting sqref="D15:Q15">
    <cfRule type="cellIs" dxfId="85" priority="3" operator="lessThan">
      <formula>0.8</formula>
    </cfRule>
  </conditionalFormatting>
  <conditionalFormatting sqref="J32:M32">
    <cfRule type="cellIs" dxfId="8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theme="8" tint="0.79998168889431442"/>
    <pageSetUpPr fitToPage="1"/>
  </sheetPr>
  <dimension ref="A1:R126"/>
  <sheetViews>
    <sheetView zoomScale="70" zoomScaleNormal="70" workbookViewId="0">
      <selection activeCell="F7" sqref="F7:G8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76016</v>
      </c>
      <c r="F1" s="278" t="s">
        <v>4</v>
      </c>
      <c r="G1" s="279">
        <f>SUM(H5:H124)</f>
        <v>1425808.4576623379</v>
      </c>
      <c r="H1" s="280" t="s">
        <v>80</v>
      </c>
      <c r="I1" s="281">
        <f>+J16+J64+J24+J38+J51+J81+J100+J91+J57+J124+J111</f>
        <v>43.05238095238095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400</v>
      </c>
      <c r="B2" s="634"/>
      <c r="C2" s="283"/>
      <c r="D2" s="409" t="s">
        <v>84</v>
      </c>
      <c r="E2" s="284">
        <f>AVERAGE(L16,L24,L38,L51,L100,L111,L91)</f>
        <v>496.32481918726489</v>
      </c>
      <c r="F2" s="285" t="s">
        <v>85</v>
      </c>
      <c r="G2" s="286">
        <f>G1/E1</f>
        <v>18.756688824225662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643</v>
      </c>
      <c r="H5" s="291">
        <f>F5*G5</f>
        <v>16486.52</v>
      </c>
      <c r="I5" s="412"/>
      <c r="J5" s="292">
        <v>10</v>
      </c>
      <c r="K5" s="293">
        <f t="shared" ref="K5:K8" si="0">G5/P5*60</f>
        <v>1543.1999999999957</v>
      </c>
      <c r="L5" s="294">
        <f t="shared" ref="L5:L8" si="1">K5/J5</f>
        <v>154.31999999999957</v>
      </c>
      <c r="M5" s="295">
        <v>0.43402777777777773</v>
      </c>
      <c r="N5" s="295">
        <v>0.4513888888888889</v>
      </c>
      <c r="O5" s="289">
        <v>5</v>
      </c>
      <c r="P5" s="415">
        <f t="shared" ref="P5:P8" si="2">(N5-M5)*24*60</f>
        <v>25.000000000000071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1642</v>
      </c>
      <c r="H6" s="291">
        <f t="shared" ref="H6:H15" si="3">F6*G6</f>
        <v>49013.700000000004</v>
      </c>
      <c r="I6" s="412"/>
      <c r="J6" s="292">
        <v>12</v>
      </c>
      <c r="K6" s="293">
        <f t="shared" si="0"/>
        <v>1791.2727272727259</v>
      </c>
      <c r="L6" s="294">
        <f t="shared" si="1"/>
        <v>149.27272727272717</v>
      </c>
      <c r="M6" s="295">
        <v>0.4548611111111111</v>
      </c>
      <c r="N6" s="295">
        <v>0.49305555555555558</v>
      </c>
      <c r="O6" s="289">
        <v>5</v>
      </c>
      <c r="P6" s="415">
        <f t="shared" si="2"/>
        <v>55.000000000000043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1500</v>
      </c>
      <c r="H7" s="291">
        <f t="shared" si="3"/>
        <v>44280</v>
      </c>
      <c r="I7" s="412"/>
      <c r="J7" s="292">
        <v>12</v>
      </c>
      <c r="K7" s="293">
        <f t="shared" si="0"/>
        <v>1799.9999999999977</v>
      </c>
      <c r="L7" s="294">
        <f t="shared" si="1"/>
        <v>149.9999999999998</v>
      </c>
      <c r="M7" s="295">
        <v>0.49652777777777773</v>
      </c>
      <c r="N7" s="295">
        <v>0.53125</v>
      </c>
      <c r="O7" s="289">
        <v>5</v>
      </c>
      <c r="P7" s="415">
        <f t="shared" si="2"/>
        <v>50.000000000000064</v>
      </c>
      <c r="Q7" s="296"/>
      <c r="R7" s="296"/>
    </row>
    <row r="8" spans="1:18">
      <c r="A8" s="621"/>
      <c r="B8" s="290" t="s">
        <v>118</v>
      </c>
      <c r="C8" s="290"/>
      <c r="D8" s="306" t="s">
        <v>384</v>
      </c>
      <c r="E8" s="408"/>
      <c r="F8" s="397">
        <v>30</v>
      </c>
      <c r="G8" s="411">
        <v>2690</v>
      </c>
      <c r="H8" s="291">
        <f t="shared" si="3"/>
        <v>80700</v>
      </c>
      <c r="I8" s="412"/>
      <c r="J8" s="292">
        <v>12</v>
      </c>
      <c r="K8" s="293">
        <f t="shared" si="0"/>
        <v>1467.2727272727282</v>
      </c>
      <c r="L8" s="294">
        <f t="shared" si="1"/>
        <v>122.27272727272735</v>
      </c>
      <c r="M8" s="295">
        <v>0.53472222222222221</v>
      </c>
      <c r="N8" s="295">
        <v>0.61111111111111105</v>
      </c>
      <c r="O8" s="289">
        <v>5</v>
      </c>
      <c r="P8" s="415">
        <f t="shared" si="2"/>
        <v>109.99999999999993</v>
      </c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11.5</v>
      </c>
      <c r="K16" s="302">
        <f>AVERAGE(K5:K15)</f>
        <v>1650.4363636363619</v>
      </c>
      <c r="L16" s="303">
        <f>AVERAGE(L5:L15)</f>
        <v>143.96636363636347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385</v>
      </c>
      <c r="E17" s="306"/>
      <c r="F17" s="397" t="s">
        <v>109</v>
      </c>
      <c r="G17" s="411">
        <v>2690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1793.3333333333333</v>
      </c>
      <c r="L17" s="294">
        <f>K17/J17</f>
        <v>179.33333333333331</v>
      </c>
      <c r="M17" s="295">
        <v>0.17013888888888887</v>
      </c>
      <c r="N17" s="295">
        <v>0.23263888888888887</v>
      </c>
      <c r="O17" s="289">
        <v>10</v>
      </c>
      <c r="P17" s="415">
        <f>(N17-M17)*24*60</f>
        <v>90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113</v>
      </c>
      <c r="E18" s="306"/>
      <c r="F18" s="397" t="s">
        <v>109</v>
      </c>
      <c r="G18" s="410">
        <v>1642</v>
      </c>
      <c r="H18" s="291">
        <f t="shared" si="4"/>
        <v>0</v>
      </c>
      <c r="I18" s="412"/>
      <c r="J18" s="292">
        <v>9</v>
      </c>
      <c r="K18" s="293">
        <f t="shared" si="5"/>
        <v>1642.0000000000005</v>
      </c>
      <c r="L18" s="294">
        <f t="shared" ref="L18:L21" si="6">K18/J18</f>
        <v>182.44444444444449</v>
      </c>
      <c r="M18" s="295">
        <v>0.23611111111111113</v>
      </c>
      <c r="N18" s="295">
        <v>0.27777777777777779</v>
      </c>
      <c r="O18" s="289">
        <v>5</v>
      </c>
      <c r="P18" s="415">
        <f t="shared" ref="P18:P21" si="7">(N18-M18)*24*60</f>
        <v>59.999999999999986</v>
      </c>
      <c r="Q18" s="296"/>
      <c r="R18" s="296"/>
    </row>
    <row r="19" spans="1:18" ht="15.75" customHeight="1">
      <c r="A19" s="624"/>
      <c r="B19" s="290">
        <v>0</v>
      </c>
      <c r="C19" s="411"/>
      <c r="D19" s="306" t="s">
        <v>114</v>
      </c>
      <c r="E19" s="306"/>
      <c r="F19" s="397" t="s">
        <v>109</v>
      </c>
      <c r="G19" s="410">
        <v>1500</v>
      </c>
      <c r="H19" s="291">
        <f t="shared" si="4"/>
        <v>0</v>
      </c>
      <c r="I19" s="412"/>
      <c r="J19" s="292">
        <v>9</v>
      </c>
      <c r="K19" s="293">
        <f t="shared" si="5"/>
        <v>1499.9999999999993</v>
      </c>
      <c r="L19" s="294">
        <f t="shared" si="6"/>
        <v>166.6666666666666</v>
      </c>
      <c r="M19" s="295">
        <v>0.28125</v>
      </c>
      <c r="N19" s="295">
        <v>0.32291666666666669</v>
      </c>
      <c r="O19" s="289">
        <v>5</v>
      </c>
      <c r="P19" s="415">
        <f t="shared" si="7"/>
        <v>60.000000000000028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115</v>
      </c>
      <c r="E20" s="306"/>
      <c r="F20" s="397">
        <v>19.63</v>
      </c>
      <c r="G20" s="410">
        <v>921</v>
      </c>
      <c r="H20" s="291">
        <f t="shared" si="4"/>
        <v>18079.23</v>
      </c>
      <c r="I20" s="412"/>
      <c r="J20" s="292">
        <v>15</v>
      </c>
      <c r="K20" s="293">
        <f t="shared" si="5"/>
        <v>1842.0000000000016</v>
      </c>
      <c r="L20" s="294">
        <f t="shared" si="6"/>
        <v>122.80000000000011</v>
      </c>
      <c r="M20" s="295">
        <v>0.3298611111111111</v>
      </c>
      <c r="N20" s="295">
        <v>0.35069444444444442</v>
      </c>
      <c r="O20" s="289">
        <v>5</v>
      </c>
      <c r="P20" s="415">
        <f t="shared" si="7"/>
        <v>29.999999999999972</v>
      </c>
      <c r="Q20" s="296"/>
      <c r="R20" s="296"/>
    </row>
    <row r="21" spans="1:18" ht="15.75" customHeight="1">
      <c r="A21" s="625"/>
      <c r="B21" s="290" t="s">
        <v>105</v>
      </c>
      <c r="C21" s="411"/>
      <c r="D21" s="306" t="s">
        <v>332</v>
      </c>
      <c r="E21" s="306"/>
      <c r="F21" s="397">
        <v>36.450000000000003</v>
      </c>
      <c r="G21" s="410">
        <v>1649</v>
      </c>
      <c r="H21" s="291">
        <f t="shared" si="4"/>
        <v>60106.05</v>
      </c>
      <c r="I21" s="412"/>
      <c r="J21" s="292">
        <v>10</v>
      </c>
      <c r="K21" s="293">
        <f t="shared" si="5"/>
        <v>1978.8000000000006</v>
      </c>
      <c r="L21" s="294">
        <f t="shared" si="6"/>
        <v>197.88000000000005</v>
      </c>
      <c r="M21" s="295">
        <v>0.3576388888888889</v>
      </c>
      <c r="N21" s="295">
        <v>0.3923611111111111</v>
      </c>
      <c r="O21" s="289">
        <v>5</v>
      </c>
      <c r="P21" s="415">
        <f t="shared" si="7"/>
        <v>49.999999999999986</v>
      </c>
      <c r="Q21" s="296">
        <v>0.3923611111111111</v>
      </c>
      <c r="R21" s="296">
        <v>0.43402777777777773</v>
      </c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10.6</v>
      </c>
      <c r="K24" s="302">
        <f>AVERAGE(K17:K23)</f>
        <v>1751.2266666666669</v>
      </c>
      <c r="L24" s="303">
        <f>AVERAGE(L17:L23)</f>
        <v>169.82488888888892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1245</v>
      </c>
      <c r="H25" s="291">
        <f t="shared" ref="H25:H37" si="8">F25*G25</f>
        <v>23069.850000000002</v>
      </c>
      <c r="I25" s="412"/>
      <c r="J25" s="292">
        <v>3</v>
      </c>
      <c r="K25" s="293">
        <f t="shared" ref="K25:K28" si="9">G25/P25*60</f>
        <v>2766.6666666666683</v>
      </c>
      <c r="L25" s="294">
        <f t="shared" ref="L25:L28" si="10">K25/J25</f>
        <v>922.22222222222274</v>
      </c>
      <c r="M25" s="295">
        <v>0.18055555555555555</v>
      </c>
      <c r="N25" s="295">
        <v>0.19930555555555554</v>
      </c>
      <c r="O25" s="289">
        <v>20</v>
      </c>
      <c r="P25" s="415">
        <f>(N25-M25)*24*60</f>
        <v>26.999999999999986</v>
      </c>
      <c r="Q25" s="296">
        <v>0.19930555555555554</v>
      </c>
      <c r="R25" s="296">
        <v>0.24097222222222223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511</v>
      </c>
      <c r="H26" s="291">
        <f t="shared" si="8"/>
        <v>7680.33</v>
      </c>
      <c r="I26" s="412"/>
      <c r="J26" s="292">
        <v>4</v>
      </c>
      <c r="K26" s="293">
        <f t="shared" si="9"/>
        <v>2787.272727272737</v>
      </c>
      <c r="L26" s="294">
        <f t="shared" si="10"/>
        <v>696.81818181818426</v>
      </c>
      <c r="M26" s="295">
        <v>0.25833333333333336</v>
      </c>
      <c r="N26" s="295">
        <v>0.26597222222222222</v>
      </c>
      <c r="O26" s="289">
        <v>25</v>
      </c>
      <c r="P26" s="415">
        <f>(N26-M26)*24*60</f>
        <v>10.999999999999961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2418</v>
      </c>
      <c r="H27" s="291">
        <f t="shared" si="8"/>
        <v>43959.24</v>
      </c>
      <c r="I27" s="412"/>
      <c r="J27" s="292">
        <v>4</v>
      </c>
      <c r="K27" s="293">
        <f t="shared" si="9"/>
        <v>2790.0000000000018</v>
      </c>
      <c r="L27" s="294">
        <f t="shared" si="10"/>
        <v>697.50000000000045</v>
      </c>
      <c r="M27" s="295">
        <v>0.27986111111111112</v>
      </c>
      <c r="N27" s="295">
        <v>0.31597222222222221</v>
      </c>
      <c r="O27" s="289">
        <v>20</v>
      </c>
      <c r="P27" s="415">
        <f t="shared" ref="P27:P28" si="11">(N27-M27)*24*60</f>
        <v>51.999999999999972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1055</v>
      </c>
      <c r="H28" s="291">
        <f t="shared" si="8"/>
        <v>26301.15</v>
      </c>
      <c r="I28" s="412"/>
      <c r="J28" s="292">
        <v>3</v>
      </c>
      <c r="K28" s="293">
        <f t="shared" si="9"/>
        <v>2877.272727272727</v>
      </c>
      <c r="L28" s="294">
        <f t="shared" si="10"/>
        <v>959.09090909090901</v>
      </c>
      <c r="M28" s="295">
        <v>0.3298611111111111</v>
      </c>
      <c r="N28" s="295">
        <v>0.34513888888888888</v>
      </c>
      <c r="O28" s="289">
        <v>20</v>
      </c>
      <c r="P28" s="415">
        <f t="shared" si="11"/>
        <v>22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2805.3030303030337</v>
      </c>
      <c r="L38" s="303">
        <f>AVERAGE(L25:L37)</f>
        <v>818.90782828282909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701</v>
      </c>
      <c r="H52" s="291">
        <f>F52*G52</f>
        <v>12744.18</v>
      </c>
      <c r="I52" s="412"/>
      <c r="J52" s="292">
        <v>3</v>
      </c>
      <c r="K52" s="293">
        <f>G52/P52*60</f>
        <v>3004.2857142857079</v>
      </c>
      <c r="L52" s="294">
        <f>K52/J52</f>
        <v>1001.4285714285693</v>
      </c>
      <c r="M52" s="295">
        <v>0.30555555555555552</v>
      </c>
      <c r="N52" s="295">
        <v>0.31527777777777777</v>
      </c>
      <c r="O52" s="293">
        <v>20</v>
      </c>
      <c r="P52" s="415">
        <f>(N52-M52)*24*60</f>
        <v>14.00000000000003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335</v>
      </c>
      <c r="H53" s="291">
        <f t="shared" ref="H53:H116" si="13">F53*G53</f>
        <v>8385.0500000000011</v>
      </c>
      <c r="I53" s="412"/>
      <c r="J53" s="292">
        <v>4</v>
      </c>
      <c r="K53" s="293">
        <f t="shared" ref="K53:K59" si="14">G53/P53*60</f>
        <v>2871.4285714285488</v>
      </c>
      <c r="L53" s="294">
        <f t="shared" ref="L53:L59" si="15">K53/J53</f>
        <v>717.85714285713721</v>
      </c>
      <c r="M53" s="295">
        <v>0.32916666666666666</v>
      </c>
      <c r="N53" s="295">
        <v>0.33402777777777781</v>
      </c>
      <c r="O53" s="293">
        <v>20</v>
      </c>
      <c r="P53" s="415">
        <f t="shared" ref="P53:P59" si="16">(N53-M53)*24*60</f>
        <v>7.0000000000000551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531</v>
      </c>
      <c r="H54" s="291">
        <f t="shared" si="13"/>
        <v>13179.42</v>
      </c>
      <c r="I54" s="412"/>
      <c r="J54" s="292">
        <v>4</v>
      </c>
      <c r="K54" s="293">
        <f t="shared" si="14"/>
        <v>3185.9999999999859</v>
      </c>
      <c r="L54" s="294">
        <f t="shared" si="15"/>
        <v>796.49999999999648</v>
      </c>
      <c r="M54" s="295">
        <v>0.34791666666666665</v>
      </c>
      <c r="N54" s="295">
        <v>0.35486111111111113</v>
      </c>
      <c r="O54" s="293">
        <v>20</v>
      </c>
      <c r="P54" s="415">
        <f t="shared" si="16"/>
        <v>10.000000000000044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197</v>
      </c>
      <c r="H55" s="291">
        <f t="shared" si="13"/>
        <v>4672.84</v>
      </c>
      <c r="I55" s="412"/>
      <c r="J55" s="292">
        <v>4</v>
      </c>
      <c r="K55" s="293">
        <f t="shared" si="14"/>
        <v>2955.0000000000105</v>
      </c>
      <c r="L55" s="294">
        <f t="shared" si="15"/>
        <v>738.75000000000261</v>
      </c>
      <c r="M55" s="295">
        <v>0.36874999999999997</v>
      </c>
      <c r="N55" s="295">
        <v>0.37152777777777773</v>
      </c>
      <c r="O55" s="293">
        <v>20</v>
      </c>
      <c r="P55" s="415">
        <f t="shared" si="16"/>
        <v>3.9999999999999858</v>
      </c>
      <c r="Q55" s="296">
        <v>0.3576388888888889</v>
      </c>
      <c r="R55" s="296">
        <v>0.41319444444444442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793</v>
      </c>
      <c r="H56" s="291">
        <f t="shared" si="13"/>
        <v>23790</v>
      </c>
      <c r="I56" s="412"/>
      <c r="J56" s="292">
        <v>4</v>
      </c>
      <c r="K56" s="293">
        <f t="shared" si="14"/>
        <v>3171.9999999999945</v>
      </c>
      <c r="L56" s="294">
        <f t="shared" si="15"/>
        <v>792.99999999999864</v>
      </c>
      <c r="M56" s="295">
        <v>0.43055555555555558</v>
      </c>
      <c r="N56" s="295">
        <v>0.44097222222222227</v>
      </c>
      <c r="O56" s="293">
        <v>25</v>
      </c>
      <c r="P56" s="415">
        <f t="shared" si="16"/>
        <v>15.000000000000027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650</v>
      </c>
      <c r="H57" s="291">
        <f t="shared" si="13"/>
        <v>13468</v>
      </c>
      <c r="I57" s="412"/>
      <c r="J57" s="292">
        <v>3</v>
      </c>
      <c r="K57" s="293">
        <f t="shared" si="14"/>
        <v>3000.0000000000105</v>
      </c>
      <c r="L57" s="294">
        <f t="shared" si="15"/>
        <v>1000.0000000000035</v>
      </c>
      <c r="M57" s="295">
        <v>0.4548611111111111</v>
      </c>
      <c r="N57" s="295">
        <v>0.46388888888888885</v>
      </c>
      <c r="O57" s="293">
        <v>20</v>
      </c>
      <c r="P57" s="415">
        <f t="shared" si="16"/>
        <v>12.999999999999954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994</v>
      </c>
      <c r="H58" s="291">
        <f t="shared" si="13"/>
        <v>16967.580000000002</v>
      </c>
      <c r="I58" s="412"/>
      <c r="J58" s="292">
        <v>3</v>
      </c>
      <c r="K58" s="293">
        <f t="shared" si="14"/>
        <v>3138.9473684210639</v>
      </c>
      <c r="L58" s="294">
        <f t="shared" si="15"/>
        <v>1046.315789473688</v>
      </c>
      <c r="M58" s="295">
        <v>0.4777777777777778</v>
      </c>
      <c r="N58" s="295">
        <v>0.4909722222222222</v>
      </c>
      <c r="O58" s="293">
        <v>20</v>
      </c>
      <c r="P58" s="415">
        <f t="shared" si="16"/>
        <v>18.999999999999932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386</v>
      </c>
      <c r="E59" s="311"/>
      <c r="F59" s="397">
        <v>27.48</v>
      </c>
      <c r="G59" s="297">
        <v>2592</v>
      </c>
      <c r="H59" s="291">
        <f t="shared" si="13"/>
        <v>71228.160000000003</v>
      </c>
      <c r="I59" s="412"/>
      <c r="J59" s="292">
        <v>3</v>
      </c>
      <c r="K59" s="293">
        <f t="shared" si="14"/>
        <v>3173.8775510204091</v>
      </c>
      <c r="L59" s="294">
        <f t="shared" si="15"/>
        <v>1057.9591836734696</v>
      </c>
      <c r="M59" s="295">
        <v>0.50486111111111109</v>
      </c>
      <c r="N59" s="295">
        <v>0.53888888888888886</v>
      </c>
      <c r="O59" s="293">
        <v>20</v>
      </c>
      <c r="P59" s="415">
        <f t="shared" si="16"/>
        <v>48.999999999999986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3062.6924006444665</v>
      </c>
      <c r="L64" s="303">
        <f>AVERAGE(L52:L63)</f>
        <v>893.97633592910813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395</v>
      </c>
      <c r="H65" s="291">
        <f>F65*G65</f>
        <v>8801.318181818182</v>
      </c>
      <c r="I65" s="412"/>
      <c r="J65" s="292">
        <v>4</v>
      </c>
      <c r="K65" s="293">
        <f t="shared" ref="K65:K71" si="17">G65/P65*60</f>
        <v>2962.4999999999964</v>
      </c>
      <c r="L65" s="294">
        <f t="shared" ref="L65:L71" si="18">K65/J65</f>
        <v>740.62499999999909</v>
      </c>
      <c r="M65" s="295">
        <v>0.18055555555555555</v>
      </c>
      <c r="N65" s="295">
        <v>0.18611111111111112</v>
      </c>
      <c r="O65" s="293">
        <v>20</v>
      </c>
      <c r="P65" s="415">
        <f>(N65-M65)*24*60</f>
        <v>8.0000000000000107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2359</v>
      </c>
      <c r="H66" s="291">
        <f t="shared" ref="H66:H74" si="19">F66*G66</f>
        <v>33096.769999999997</v>
      </c>
      <c r="I66" s="412"/>
      <c r="J66" s="292">
        <v>3</v>
      </c>
      <c r="K66" s="293">
        <f t="shared" si="17"/>
        <v>3145.3333333333335</v>
      </c>
      <c r="L66" s="294">
        <f t="shared" si="18"/>
        <v>1048.4444444444446</v>
      </c>
      <c r="M66" s="295">
        <v>0.19999999999999998</v>
      </c>
      <c r="N66" s="295">
        <v>0.23124999999999998</v>
      </c>
      <c r="O66" s="293">
        <v>20</v>
      </c>
      <c r="P66" s="415">
        <f t="shared" ref="P66:P71" si="20">(N66-M66)*24*60</f>
        <v>45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1136</v>
      </c>
      <c r="H67" s="291">
        <f t="shared" si="19"/>
        <v>20652.48</v>
      </c>
      <c r="I67" s="412"/>
      <c r="J67" s="292">
        <v>3</v>
      </c>
      <c r="K67" s="293">
        <f t="shared" si="17"/>
        <v>3098.1818181818121</v>
      </c>
      <c r="L67" s="294">
        <f t="shared" si="18"/>
        <v>1032.7272727272707</v>
      </c>
      <c r="M67" s="295">
        <v>0.24513888888888888</v>
      </c>
      <c r="N67" s="295">
        <v>0.26041666666666669</v>
      </c>
      <c r="O67" s="293">
        <v>20</v>
      </c>
      <c r="P67" s="415">
        <f t="shared" si="20"/>
        <v>22.000000000000043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1166</v>
      </c>
      <c r="H68" s="291">
        <f t="shared" si="19"/>
        <v>20860.8</v>
      </c>
      <c r="I68" s="412"/>
      <c r="J68" s="292">
        <v>3</v>
      </c>
      <c r="K68" s="293">
        <f t="shared" si="17"/>
        <v>3179.9999999999882</v>
      </c>
      <c r="L68" s="294">
        <f t="shared" si="18"/>
        <v>1059.9999999999961</v>
      </c>
      <c r="M68" s="295">
        <v>0.27430555555555552</v>
      </c>
      <c r="N68" s="295">
        <v>0.28958333333333336</v>
      </c>
      <c r="O68" s="293">
        <v>20</v>
      </c>
      <c r="P68" s="415">
        <f t="shared" si="20"/>
        <v>22.000000000000082</v>
      </c>
      <c r="Q68" s="296">
        <v>0.28958333333333336</v>
      </c>
      <c r="R68" s="296">
        <v>0.33124999999999999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2284</v>
      </c>
      <c r="H69" s="291">
        <f t="shared" si="19"/>
        <v>38051.440000000002</v>
      </c>
      <c r="I69" s="412"/>
      <c r="J69" s="292">
        <v>4</v>
      </c>
      <c r="K69" s="293">
        <f t="shared" si="17"/>
        <v>3186.9767441860458</v>
      </c>
      <c r="L69" s="294">
        <f t="shared" si="18"/>
        <v>796.74418604651146</v>
      </c>
      <c r="M69" s="295">
        <v>0.34861111111111115</v>
      </c>
      <c r="N69" s="295">
        <v>0.37847222222222227</v>
      </c>
      <c r="O69" s="293">
        <v>25</v>
      </c>
      <c r="P69" s="415">
        <f t="shared" si="20"/>
        <v>43.000000000000007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1842</v>
      </c>
      <c r="H70" s="291">
        <f t="shared" si="19"/>
        <v>55260</v>
      </c>
      <c r="I70" s="412"/>
      <c r="J70" s="292">
        <v>4</v>
      </c>
      <c r="K70" s="293">
        <f t="shared" si="17"/>
        <v>3157.7142857142826</v>
      </c>
      <c r="L70" s="294">
        <f t="shared" si="18"/>
        <v>789.42857142857065</v>
      </c>
      <c r="M70" s="295">
        <v>0.3923611111111111</v>
      </c>
      <c r="N70" s="295">
        <v>0.41666666666666669</v>
      </c>
      <c r="O70" s="293">
        <v>20</v>
      </c>
      <c r="P70" s="415">
        <f t="shared" si="20"/>
        <v>35.000000000000036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3375</v>
      </c>
      <c r="H71" s="291">
        <f t="shared" si="19"/>
        <v>48214.285714285703</v>
      </c>
      <c r="I71" s="412"/>
      <c r="J71" s="292">
        <v>3</v>
      </c>
      <c r="K71" s="293">
        <f t="shared" si="17"/>
        <v>3164.0624999999991</v>
      </c>
      <c r="L71" s="294">
        <f t="shared" si="18"/>
        <v>1054.6874999999998</v>
      </c>
      <c r="M71" s="295">
        <v>0.43055555555555558</v>
      </c>
      <c r="N71" s="295">
        <v>0.47500000000000003</v>
      </c>
      <c r="O71" s="293">
        <v>20</v>
      </c>
      <c r="P71" s="415">
        <f t="shared" si="20"/>
        <v>64.000000000000014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3127.8240973450656</v>
      </c>
      <c r="L75" s="303">
        <f>AVERAGE(L65:L74)</f>
        <v>931.80813923525614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1177</v>
      </c>
      <c r="H92" s="291">
        <f t="shared" ref="H92:H99" si="22">F92*G92</f>
        <v>28883.579999999998</v>
      </c>
      <c r="I92" s="412"/>
      <c r="J92" s="292">
        <v>3</v>
      </c>
      <c r="K92" s="293">
        <f>G92/P92*60</f>
        <v>2354.0000000000082</v>
      </c>
      <c r="L92" s="294">
        <f t="shared" ref="L92:L94" si="23">K92/J92</f>
        <v>784.66666666666936</v>
      </c>
      <c r="M92" s="295">
        <v>0.72222222222222221</v>
      </c>
      <c r="N92" s="295">
        <v>0.74305555555555547</v>
      </c>
      <c r="O92" s="289">
        <v>20</v>
      </c>
      <c r="P92" s="415">
        <f>(N92-M92)*24*60</f>
        <v>29.999999999999893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532</v>
      </c>
      <c r="H93" s="291">
        <f t="shared" si="22"/>
        <v>12379.64</v>
      </c>
      <c r="I93" s="412"/>
      <c r="J93" s="292">
        <v>4</v>
      </c>
      <c r="K93" s="293">
        <f t="shared" ref="K93:K94" si="24">G93/P93*60</f>
        <v>2128.0000000000073</v>
      </c>
      <c r="L93" s="294">
        <f t="shared" si="23"/>
        <v>532.00000000000182</v>
      </c>
      <c r="M93" s="295">
        <v>0.75694444444444453</v>
      </c>
      <c r="N93" s="295">
        <v>0.76736111111111116</v>
      </c>
      <c r="O93" s="289">
        <v>20</v>
      </c>
      <c r="P93" s="415">
        <f>(N93-M93)*24*60</f>
        <v>14.999999999999947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1225</v>
      </c>
      <c r="H94" s="291">
        <f t="shared" si="22"/>
        <v>29804.249999999996</v>
      </c>
      <c r="I94" s="412"/>
      <c r="J94" s="292">
        <v>4</v>
      </c>
      <c r="K94" s="293">
        <f t="shared" si="24"/>
        <v>2100.0000000000077</v>
      </c>
      <c r="L94" s="294">
        <f t="shared" si="23"/>
        <v>525.00000000000193</v>
      </c>
      <c r="M94" s="295">
        <v>0.78125</v>
      </c>
      <c r="N94" s="295">
        <v>0.80555555555555547</v>
      </c>
      <c r="O94" s="289">
        <v>20</v>
      </c>
      <c r="P94" s="415">
        <f>(N94-M94)*24*60</f>
        <v>34.999999999999872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2194.0000000000077</v>
      </c>
      <c r="L100" s="303">
        <f>AVERAGE(L92:L99)</f>
        <v>613.88888888889096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777</v>
      </c>
      <c r="H101" s="291">
        <f t="shared" ref="H101:H110" si="25">F101*G101</f>
        <v>19448.310000000001</v>
      </c>
      <c r="I101" s="412"/>
      <c r="J101" s="292">
        <v>4</v>
      </c>
      <c r="K101" s="293">
        <f>G101/P101*60</f>
        <v>3108.0000000000109</v>
      </c>
      <c r="L101" s="294">
        <f t="shared" ref="L101:L107" si="26">K101/J101</f>
        <v>777.00000000000273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2795</v>
      </c>
      <c r="H102" s="291">
        <f t="shared" si="25"/>
        <v>79853.149999999994</v>
      </c>
      <c r="I102" s="412"/>
      <c r="J102" s="292">
        <v>3</v>
      </c>
      <c r="K102" s="293">
        <f t="shared" ref="K102:K107" si="28">G102/P102*60</f>
        <v>3049.0909090909108</v>
      </c>
      <c r="L102" s="294">
        <f t="shared" si="26"/>
        <v>1016.3636363636369</v>
      </c>
      <c r="M102" s="295">
        <v>0.74652777777777779</v>
      </c>
      <c r="N102" s="295">
        <v>0.78472222222222221</v>
      </c>
      <c r="O102" s="289">
        <v>20</v>
      </c>
      <c r="P102" s="293">
        <f t="shared" si="27"/>
        <v>54.999999999999964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351</v>
      </c>
      <c r="H103" s="291">
        <f t="shared" si="25"/>
        <v>0</v>
      </c>
      <c r="I103" s="412"/>
      <c r="J103" s="292">
        <v>5</v>
      </c>
      <c r="K103" s="293">
        <f t="shared" si="28"/>
        <v>1404.000000000005</v>
      </c>
      <c r="L103" s="294">
        <f t="shared" si="26"/>
        <v>280.80000000000098</v>
      </c>
      <c r="M103" s="295">
        <v>0.79861111111111116</v>
      </c>
      <c r="N103" s="295">
        <v>0.80902777777777779</v>
      </c>
      <c r="O103" s="289">
        <v>20</v>
      </c>
      <c r="P103" s="293">
        <f t="shared" si="27"/>
        <v>14.999999999999947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487</v>
      </c>
      <c r="H104" s="291">
        <f t="shared" si="25"/>
        <v>0</v>
      </c>
      <c r="I104" s="412"/>
      <c r="J104" s="292">
        <v>5</v>
      </c>
      <c r="K104" s="293">
        <f t="shared" si="28"/>
        <v>1947.9999999999861</v>
      </c>
      <c r="L104" s="294">
        <f t="shared" si="26"/>
        <v>389.59999999999724</v>
      </c>
      <c r="M104" s="295">
        <v>0.82291666666666663</v>
      </c>
      <c r="N104" s="295">
        <v>0.83333333333333337</v>
      </c>
      <c r="O104" s="289">
        <v>20</v>
      </c>
      <c r="P104" s="293">
        <f>(N104-M104)*24*60</f>
        <v>15.000000000000107</v>
      </c>
      <c r="Q104" s="296">
        <v>0.83333333333333337</v>
      </c>
      <c r="R104" s="296">
        <v>0.875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1417</v>
      </c>
      <c r="H105" s="291">
        <f t="shared" si="25"/>
        <v>35169.94</v>
      </c>
      <c r="I105" s="412"/>
      <c r="J105" s="292">
        <v>4</v>
      </c>
      <c r="K105" s="293">
        <f t="shared" si="28"/>
        <v>2833.999999999995</v>
      </c>
      <c r="L105" s="294">
        <f t="shared" si="26"/>
        <v>708.49999999999875</v>
      </c>
      <c r="M105" s="295">
        <v>0.88888888888888884</v>
      </c>
      <c r="N105" s="295">
        <v>0.90972222222222221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1444</v>
      </c>
      <c r="H106" s="291">
        <f t="shared" si="25"/>
        <v>43320</v>
      </c>
      <c r="I106" s="412"/>
      <c r="J106" s="292">
        <v>3</v>
      </c>
      <c r="K106" s="293">
        <f t="shared" si="28"/>
        <v>2887.999999999995</v>
      </c>
      <c r="L106" s="294">
        <f t="shared" si="26"/>
        <v>962.66666666666504</v>
      </c>
      <c r="M106" s="295">
        <v>0.92361111111111116</v>
      </c>
      <c r="N106" s="295">
        <v>0.94444444444444453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7830</v>
      </c>
      <c r="H107" s="291">
        <f t="shared" si="25"/>
        <v>111857.14285714284</v>
      </c>
      <c r="I107" s="412"/>
      <c r="J107" s="292">
        <v>3</v>
      </c>
      <c r="K107" s="293">
        <f t="shared" si="28"/>
        <v>3030.967741935488</v>
      </c>
      <c r="L107" s="294">
        <f t="shared" si="26"/>
        <v>1010.3225806451627</v>
      </c>
      <c r="M107" s="295">
        <v>0.95833333333333337</v>
      </c>
      <c r="N107" s="295">
        <v>1.0659722222222221</v>
      </c>
      <c r="O107" s="289">
        <v>20</v>
      </c>
      <c r="P107" s="293">
        <f>(N107-M107)*24*60</f>
        <v>154.99999999999977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2608.8655215751983</v>
      </c>
      <c r="L111" s="303">
        <f>AVERAGE(L101:L110)</f>
        <v>735.03612623935203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1046</v>
      </c>
      <c r="H112" s="329">
        <f t="shared" si="13"/>
        <v>17468.2</v>
      </c>
      <c r="I112" s="412"/>
      <c r="J112" s="292">
        <v>3</v>
      </c>
      <c r="K112" s="293">
        <f t="shared" ref="K112:K118" si="29">G112/P112*60</f>
        <v>3137.9999999999864</v>
      </c>
      <c r="L112" s="294">
        <f t="shared" ref="L112:L118" si="30">K112/J112</f>
        <v>1045.9999999999955</v>
      </c>
      <c r="M112" s="295">
        <v>0.72222222222222221</v>
      </c>
      <c r="N112" s="295">
        <v>0.73611111111111116</v>
      </c>
      <c r="O112" s="289">
        <v>20</v>
      </c>
      <c r="P112" s="415">
        <f t="shared" ref="P112:P118" si="31">(N112-M112)*24*60</f>
        <v>20.000000000000089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1023</v>
      </c>
      <c r="H113" s="329">
        <f t="shared" si="13"/>
        <v>18598.14</v>
      </c>
      <c r="I113" s="412"/>
      <c r="J113" s="292">
        <v>4</v>
      </c>
      <c r="K113" s="293">
        <f t="shared" si="29"/>
        <v>3069.0000000000109</v>
      </c>
      <c r="L113" s="294">
        <f t="shared" si="30"/>
        <v>767.25000000000273</v>
      </c>
      <c r="M113" s="295">
        <v>0.75</v>
      </c>
      <c r="N113" s="295">
        <v>0.76388888888888884</v>
      </c>
      <c r="O113" s="289">
        <v>20</v>
      </c>
      <c r="P113" s="415">
        <f t="shared" si="31"/>
        <v>19.999999999999929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1107</v>
      </c>
      <c r="H114" s="329">
        <f t="shared" si="13"/>
        <v>20125.259999999998</v>
      </c>
      <c r="I114" s="412"/>
      <c r="J114" s="292">
        <v>3</v>
      </c>
      <c r="K114" s="293">
        <f t="shared" si="29"/>
        <v>3321.0000000000118</v>
      </c>
      <c r="L114" s="294">
        <f t="shared" si="30"/>
        <v>1107.0000000000039</v>
      </c>
      <c r="M114" s="295">
        <v>0.77777777777777779</v>
      </c>
      <c r="N114" s="295">
        <v>0.79166666666666663</v>
      </c>
      <c r="O114" s="289">
        <v>20</v>
      </c>
      <c r="P114" s="415">
        <f t="shared" si="31"/>
        <v>19.999999999999929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5061</v>
      </c>
      <c r="H115" s="329">
        <f t="shared" si="13"/>
        <v>84316.26</v>
      </c>
      <c r="I115" s="412"/>
      <c r="J115" s="292">
        <v>4</v>
      </c>
      <c r="K115" s="293">
        <f t="shared" si="29"/>
        <v>3036.5999999999963</v>
      </c>
      <c r="L115" s="294">
        <f t="shared" si="30"/>
        <v>759.14999999999907</v>
      </c>
      <c r="M115" s="295">
        <v>0.80555555555555547</v>
      </c>
      <c r="N115" s="295">
        <v>0.875</v>
      </c>
      <c r="O115" s="289">
        <v>20</v>
      </c>
      <c r="P115" s="415">
        <f t="shared" si="31"/>
        <v>100.00000000000013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960</v>
      </c>
      <c r="H116" s="329">
        <f t="shared" si="13"/>
        <v>21390.545454545456</v>
      </c>
      <c r="I116" s="412"/>
      <c r="J116" s="292">
        <v>4</v>
      </c>
      <c r="K116" s="293">
        <f t="shared" si="29"/>
        <v>2879.9999999999873</v>
      </c>
      <c r="L116" s="294">
        <f t="shared" si="30"/>
        <v>719.99999999999682</v>
      </c>
      <c r="M116" s="295">
        <v>0.88888888888888884</v>
      </c>
      <c r="N116" s="331">
        <v>0.90277777777777779</v>
      </c>
      <c r="O116" s="289">
        <v>20</v>
      </c>
      <c r="P116" s="415">
        <f t="shared" si="31"/>
        <v>20.000000000000089</v>
      </c>
      <c r="Q116" s="296">
        <v>0.90277777777777779</v>
      </c>
      <c r="R116" s="296">
        <v>0.94444444444444453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3438</v>
      </c>
      <c r="H117" s="329">
        <f t="shared" ref="H117:H123" si="32">F117*G117</f>
        <v>61508.94545454545</v>
      </c>
      <c r="I117" s="412"/>
      <c r="J117" s="292">
        <v>3</v>
      </c>
      <c r="K117" s="293">
        <f t="shared" si="29"/>
        <v>2946.8571428571463</v>
      </c>
      <c r="L117" s="294">
        <f t="shared" si="30"/>
        <v>982.28571428571547</v>
      </c>
      <c r="M117" s="295">
        <v>0.95833333333333337</v>
      </c>
      <c r="N117" s="295">
        <v>1.0069444444444444</v>
      </c>
      <c r="O117" s="293">
        <v>20</v>
      </c>
      <c r="P117" s="415">
        <f t="shared" si="31"/>
        <v>69.999999999999915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5890</v>
      </c>
      <c r="H118" s="329">
        <f t="shared" si="32"/>
        <v>82636.7</v>
      </c>
      <c r="I118" s="412"/>
      <c r="J118" s="292">
        <v>3</v>
      </c>
      <c r="K118" s="293">
        <f t="shared" si="29"/>
        <v>2944.9999999999945</v>
      </c>
      <c r="L118" s="294">
        <f t="shared" si="30"/>
        <v>981.66666666666481</v>
      </c>
      <c r="M118" s="295">
        <v>1.0208333333333333</v>
      </c>
      <c r="N118" s="295">
        <v>1.1041666666666667</v>
      </c>
      <c r="O118" s="293">
        <v>20</v>
      </c>
      <c r="P118" s="415">
        <f t="shared" si="31"/>
        <v>120.00000000000021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3048.065306122448</v>
      </c>
      <c r="L124" s="303">
        <f>AVERAGE(L112:L123)</f>
        <v>909.05034013605405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101" activePane="bottomLeft" state="frozen"/>
      <selection pane="bottomLeft" activeCell="D19" sqref="D19"/>
      <selection activeCell="D19" sqref="D19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149730.1</v>
      </c>
      <c r="F1" s="421" t="s">
        <v>4</v>
      </c>
      <c r="G1" s="30">
        <f>SUM(H5:H173)</f>
        <v>6098951.1004458228</v>
      </c>
      <c r="H1" s="417" t="s">
        <v>166</v>
      </c>
      <c r="I1" s="31">
        <f>M17+M30+M43+M56+M69+M82+M95+M108+M121+M134+M147+M160+M173</f>
        <v>191.72023809523807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401</v>
      </c>
      <c r="B2" s="446"/>
      <c r="C2" s="420"/>
      <c r="D2" s="420" t="s">
        <v>84</v>
      </c>
      <c r="E2" s="34">
        <f>AVERAGE(O17,O30,O43,O56,O69,O82,O95,O108,O121,O134,O147,O160,O173)</f>
        <v>131.75758976848664</v>
      </c>
      <c r="F2" s="35" t="s">
        <v>85</v>
      </c>
      <c r="G2" s="36">
        <f>G1/E1</f>
        <v>40.732966186797597</v>
      </c>
      <c r="H2" s="417" t="s">
        <v>176</v>
      </c>
      <c r="I2" s="417">
        <f>COUNT(I5:I173)</f>
        <v>10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5</v>
      </c>
      <c r="AE2" s="38">
        <f>AE17+AE30+AE43+AE56+AE69+AE82+AE95+AE108+AE121+AE134+AE147+AE160+AE173</f>
        <v>3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5724</v>
      </c>
      <c r="H5" s="45">
        <f t="shared" ref="H5:H16" si="0">F5*G5</f>
        <v>216538.91999999998</v>
      </c>
      <c r="I5" s="418"/>
      <c r="J5" s="46">
        <v>20</v>
      </c>
      <c r="K5" s="44">
        <v>2400</v>
      </c>
      <c r="L5" s="47">
        <v>120</v>
      </c>
      <c r="M5" s="419">
        <v>21</v>
      </c>
      <c r="N5" s="44">
        <f t="shared" ref="N5:N10" si="1">G5/W5*60</f>
        <v>2368.5517241379316</v>
      </c>
      <c r="O5" s="47">
        <f t="shared" ref="O5:O10" si="2">N5/M5</f>
        <v>112.78817733990151</v>
      </c>
      <c r="P5" s="48">
        <f t="shared" ref="P5:P10" si="3">M5-J5</f>
        <v>1</v>
      </c>
      <c r="Q5" s="49">
        <f t="shared" ref="Q5:Q10" si="4">O5-L5</f>
        <v>-7.2118226600984912</v>
      </c>
      <c r="R5" s="425">
        <f t="shared" ref="R5:R10" si="5">O5/L5</f>
        <v>0.93990147783251254</v>
      </c>
      <c r="S5" s="459">
        <f>R17</f>
        <v>0.89715613865426858</v>
      </c>
      <c r="T5" s="89">
        <v>0.25</v>
      </c>
      <c r="U5" s="89">
        <v>0.35069444444444442</v>
      </c>
      <c r="V5" s="421">
        <v>5</v>
      </c>
      <c r="W5" s="418">
        <f>(U5-T5)*24*60</f>
        <v>144.99999999999997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-31.448275862068385</v>
      </c>
      <c r="AG5" s="425">
        <f t="shared" ref="AG5:AG70" si="7">N5/K5</f>
        <v>0.98689655172413815</v>
      </c>
      <c r="AH5" s="459">
        <f>AG17</f>
        <v>0.91206243337904458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2167</v>
      </c>
      <c r="H6" s="45">
        <f t="shared" si="0"/>
        <v>89735.469999999987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2203.7288135593208</v>
      </c>
      <c r="O6" s="47">
        <f t="shared" si="2"/>
        <v>115.98572702943794</v>
      </c>
      <c r="P6" s="48">
        <f t="shared" si="3"/>
        <v>0</v>
      </c>
      <c r="Q6" s="49">
        <f t="shared" si="4"/>
        <v>-19.330062444246281</v>
      </c>
      <c r="R6" s="425">
        <f t="shared" si="5"/>
        <v>0.85714850780214724</v>
      </c>
      <c r="S6" s="459"/>
      <c r="T6" s="89">
        <v>0.3659722222222222</v>
      </c>
      <c r="U6" s="89">
        <v>0.40694444444444444</v>
      </c>
      <c r="V6" s="421">
        <v>22</v>
      </c>
      <c r="W6" s="418">
        <f t="shared" ref="W6:W17" si="8">(U6-T6)*24*60</f>
        <v>59.000000000000028</v>
      </c>
      <c r="X6" s="53">
        <v>0.35555555555555557</v>
      </c>
      <c r="Y6" s="53">
        <v>0.36527777777777781</v>
      </c>
      <c r="Z6" s="54"/>
      <c r="AA6" s="54"/>
      <c r="AB6" s="447"/>
      <c r="AC6" s="447"/>
      <c r="AD6" s="435"/>
      <c r="AE6" s="435"/>
      <c r="AF6" s="48">
        <f t="shared" si="6"/>
        <v>-367.27118644067923</v>
      </c>
      <c r="AG6" s="425">
        <f t="shared" si="7"/>
        <v>0.85714850780214735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2532</v>
      </c>
      <c r="H7" s="45">
        <f t="shared" si="0"/>
        <v>90873.48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2373.7499999999995</v>
      </c>
      <c r="O7" s="47">
        <f t="shared" si="2"/>
        <v>131.87499999999997</v>
      </c>
      <c r="P7" s="48">
        <f t="shared" si="3"/>
        <v>0</v>
      </c>
      <c r="Q7" s="49">
        <f t="shared" si="4"/>
        <v>-10.958333333333371</v>
      </c>
      <c r="R7" s="425">
        <f t="shared" si="5"/>
        <v>0.92327887981330192</v>
      </c>
      <c r="S7" s="459"/>
      <c r="T7" s="89">
        <v>0.41180555555555554</v>
      </c>
      <c r="U7" s="89">
        <v>0.45624999999999999</v>
      </c>
      <c r="V7" s="421">
        <v>7</v>
      </c>
      <c r="W7" s="418">
        <f t="shared" si="8"/>
        <v>64.000000000000014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-197.25000000000045</v>
      </c>
      <c r="AG7" s="425">
        <f t="shared" si="7"/>
        <v>0.92327887981330203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1602</v>
      </c>
      <c r="H8" s="45">
        <f t="shared" si="0"/>
        <v>46233.72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2344.3902439024428</v>
      </c>
      <c r="O8" s="47">
        <f t="shared" si="2"/>
        <v>137.90530846484958</v>
      </c>
      <c r="P8" s="48">
        <f t="shared" si="3"/>
        <v>0</v>
      </c>
      <c r="Q8" s="49">
        <f t="shared" si="4"/>
        <v>-13.32998565279749</v>
      </c>
      <c r="R8" s="425">
        <f t="shared" si="5"/>
        <v>0.91185929362210916</v>
      </c>
      <c r="S8" s="459"/>
      <c r="T8" s="89">
        <v>0.49652777777777773</v>
      </c>
      <c r="U8" s="89">
        <v>0.52499999999999991</v>
      </c>
      <c r="V8" s="421">
        <v>5</v>
      </c>
      <c r="W8" s="418">
        <f t="shared" si="8"/>
        <v>40.999999999999936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-226.60975609755724</v>
      </c>
      <c r="AG8" s="425">
        <f t="shared" si="7"/>
        <v>0.91185929362210916</v>
      </c>
      <c r="AH8" s="459"/>
    </row>
    <row r="9" spans="1:34" ht="19.149999999999999" customHeight="1">
      <c r="A9" s="457"/>
      <c r="B9" s="40" t="s">
        <v>193</v>
      </c>
      <c r="C9" s="55"/>
      <c r="D9" s="42" t="s">
        <v>199</v>
      </c>
      <c r="E9" s="56"/>
      <c r="F9" s="343">
        <v>31.11</v>
      </c>
      <c r="G9" s="57">
        <v>2373</v>
      </c>
      <c r="H9" s="45">
        <f t="shared" si="0"/>
        <v>73824.03</v>
      </c>
      <c r="I9" s="435"/>
      <c r="J9" s="46">
        <v>18</v>
      </c>
      <c r="K9" s="44">
        <v>2769</v>
      </c>
      <c r="L9" s="47">
        <v>153.83333333333334</v>
      </c>
      <c r="M9" s="419">
        <v>18</v>
      </c>
      <c r="N9" s="44">
        <f t="shared" si="1"/>
        <v>2497.8947368421072</v>
      </c>
      <c r="O9" s="47">
        <f t="shared" si="2"/>
        <v>138.77192982456151</v>
      </c>
      <c r="P9" s="48">
        <f t="shared" si="3"/>
        <v>0</v>
      </c>
      <c r="Q9" s="49">
        <f t="shared" si="4"/>
        <v>-15.061403508771832</v>
      </c>
      <c r="R9" s="425">
        <f t="shared" si="5"/>
        <v>0.90209271825283754</v>
      </c>
      <c r="S9" s="459"/>
      <c r="T9" s="89">
        <v>0.52986111111111101</v>
      </c>
      <c r="U9" s="89">
        <v>0.56944444444444431</v>
      </c>
      <c r="V9" s="421">
        <v>7</v>
      </c>
      <c r="W9" s="418">
        <f t="shared" si="8"/>
        <v>56.999999999999957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-271.10526315789275</v>
      </c>
      <c r="AG9" s="425">
        <f t="shared" si="7"/>
        <v>0.90209271825283754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210</v>
      </c>
      <c r="E10" s="43"/>
      <c r="F10" s="343">
        <v>38.479999999999997</v>
      </c>
      <c r="G10" s="44">
        <v>3771</v>
      </c>
      <c r="H10" s="45">
        <f t="shared" si="0"/>
        <v>145108.07999999999</v>
      </c>
      <c r="I10" s="418"/>
      <c r="J10" s="46">
        <v>19</v>
      </c>
      <c r="K10" s="44">
        <v>2769</v>
      </c>
      <c r="L10" s="47">
        <v>145.73684210526315</v>
      </c>
      <c r="M10" s="419">
        <v>20</v>
      </c>
      <c r="N10" s="44">
        <f t="shared" si="1"/>
        <v>2486.3736263736264</v>
      </c>
      <c r="O10" s="47">
        <f t="shared" si="2"/>
        <v>124.31868131868131</v>
      </c>
      <c r="P10" s="48">
        <f t="shared" si="3"/>
        <v>1</v>
      </c>
      <c r="Q10" s="49">
        <f t="shared" si="4"/>
        <v>-21.418160786581836</v>
      </c>
      <c r="R10" s="425">
        <f t="shared" si="5"/>
        <v>0.85303537199528534</v>
      </c>
      <c r="S10" s="460"/>
      <c r="T10" s="89">
        <v>0.58472222222222203</v>
      </c>
      <c r="U10" s="89">
        <v>0.64791666666666647</v>
      </c>
      <c r="V10" s="421">
        <v>22</v>
      </c>
      <c r="W10" s="418">
        <f t="shared" si="8"/>
        <v>91</v>
      </c>
      <c r="X10" s="53">
        <v>0.57361111111111118</v>
      </c>
      <c r="Y10" s="53">
        <v>0.58333333333333337</v>
      </c>
      <c r="Z10" s="54"/>
      <c r="AA10" s="54"/>
      <c r="AB10" s="447"/>
      <c r="AC10" s="447"/>
      <c r="AD10" s="435"/>
      <c r="AE10" s="435"/>
      <c r="AF10" s="48">
        <f t="shared" si="6"/>
        <v>-282.62637362637361</v>
      </c>
      <c r="AG10" s="425">
        <f t="shared" si="7"/>
        <v>0.89793197052135298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J17:O17" si="9">AVERAGE(M5:M16)</f>
        <v>18.833333333333332</v>
      </c>
      <c r="N17" s="70">
        <f t="shared" si="9"/>
        <v>2379.1148574692379</v>
      </c>
      <c r="O17" s="73">
        <f t="shared" si="9"/>
        <v>126.94080399623864</v>
      </c>
      <c r="P17" s="65">
        <f t="shared" ref="P17:P23" si="10">M17-J17</f>
        <v>0.33333333333333215</v>
      </c>
      <c r="Q17" s="74">
        <f t="shared" ref="Q17:Q23" si="11">O17-L17</f>
        <v>-14.551628064304865</v>
      </c>
      <c r="R17" s="75">
        <f>O17/L17</f>
        <v>0.89715613865426858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0</v>
      </c>
      <c r="AF17" s="65">
        <f t="shared" si="6"/>
        <v>-229.3851425307621</v>
      </c>
      <c r="AG17" s="426">
        <f t="shared" si="7"/>
        <v>0.91206243337904458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430</v>
      </c>
      <c r="H18" s="84">
        <f t="shared" ref="H18:H29" si="12">F18*G18</f>
        <v>11825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3" si="13">G18/W18*60</f>
        <v>1289.9999999999995</v>
      </c>
      <c r="O18" s="86">
        <f t="shared" ref="O18:O23" si="14">N18/M18</f>
        <v>107.49999999999996</v>
      </c>
      <c r="P18" s="54">
        <f t="shared" si="10"/>
        <v>0</v>
      </c>
      <c r="Q18" s="88">
        <f t="shared" si="11"/>
        <v>-59.1666666666667</v>
      </c>
      <c r="R18" s="428">
        <f t="shared" ref="R18:R23" si="15">O18/L18</f>
        <v>0.6449999999999998</v>
      </c>
      <c r="S18" s="468">
        <f>R30</f>
        <v>0.82351333110554514</v>
      </c>
      <c r="T18" s="89">
        <v>0.125</v>
      </c>
      <c r="U18" s="89">
        <v>0.1388888888888889</v>
      </c>
      <c r="V18" s="435">
        <v>5</v>
      </c>
      <c r="W18" s="90">
        <f>(U18-T18)*24*60</f>
        <v>20.000000000000007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-710.00000000000045</v>
      </c>
      <c r="AG18" s="92">
        <f t="shared" si="7"/>
        <v>0.6449999999999998</v>
      </c>
      <c r="AH18" s="469">
        <f>AG30</f>
        <v>0.8594418360410675</v>
      </c>
    </row>
    <row r="19" spans="1:34" ht="19.149999999999999" customHeight="1">
      <c r="A19" s="467"/>
      <c r="B19" s="432" t="s">
        <v>207</v>
      </c>
      <c r="C19" s="431"/>
      <c r="D19" s="82" t="s">
        <v>246</v>
      </c>
      <c r="E19" s="83"/>
      <c r="F19" s="343">
        <v>50.67</v>
      </c>
      <c r="G19" s="57">
        <v>2720</v>
      </c>
      <c r="H19" s="84">
        <f t="shared" si="12"/>
        <v>137822.39999999999</v>
      </c>
      <c r="I19" s="435"/>
      <c r="J19" s="93">
        <v>19</v>
      </c>
      <c r="K19" s="44">
        <v>1500</v>
      </c>
      <c r="L19" s="47">
        <v>78.94736842105263</v>
      </c>
      <c r="M19" s="93">
        <v>19</v>
      </c>
      <c r="N19" s="94">
        <f t="shared" si="13"/>
        <v>1383.050847457627</v>
      </c>
      <c r="O19" s="95">
        <f t="shared" si="14"/>
        <v>72.792149866190897</v>
      </c>
      <c r="P19" s="54">
        <f t="shared" si="10"/>
        <v>0</v>
      </c>
      <c r="Q19" s="88">
        <f t="shared" si="11"/>
        <v>-6.1552185548617331</v>
      </c>
      <c r="R19" s="428">
        <f t="shared" si="15"/>
        <v>0.92203389830508475</v>
      </c>
      <c r="S19" s="468"/>
      <c r="T19" s="89">
        <v>0.14375000000000002</v>
      </c>
      <c r="U19" s="89">
        <v>0.22569444444444448</v>
      </c>
      <c r="V19" s="435">
        <v>7</v>
      </c>
      <c r="W19" s="90">
        <f>(U19-T19)*24*60</f>
        <v>118.00000000000001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-116.94915254237299</v>
      </c>
      <c r="AG19" s="425">
        <f t="shared" si="7"/>
        <v>0.92203389830508464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1545</v>
      </c>
      <c r="H20" s="84">
        <f t="shared" si="12"/>
        <v>66651.3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1404.5454545454545</v>
      </c>
      <c r="O20" s="95">
        <f t="shared" si="14"/>
        <v>82.620320855614978</v>
      </c>
      <c r="P20" s="54">
        <f t="shared" si="10"/>
        <v>0</v>
      </c>
      <c r="Q20" s="88">
        <f t="shared" si="11"/>
        <v>-5.6149732620320805</v>
      </c>
      <c r="R20" s="428">
        <f t="shared" si="15"/>
        <v>0.9363636363636364</v>
      </c>
      <c r="S20" s="468"/>
      <c r="T20" s="89">
        <v>0.24097222222222225</v>
      </c>
      <c r="U20" s="89">
        <v>0.28680555555555559</v>
      </c>
      <c r="V20" s="435">
        <v>22</v>
      </c>
      <c r="W20" s="90">
        <f t="shared" ref="W20:W29" si="16">(U20-T20)*24*60</f>
        <v>66</v>
      </c>
      <c r="X20" s="96">
        <v>0.23055555555555554</v>
      </c>
      <c r="Y20" s="96">
        <v>0.24027777777777778</v>
      </c>
      <c r="Z20" s="54"/>
      <c r="AA20" s="54"/>
      <c r="AB20" s="447"/>
      <c r="AC20" s="447"/>
      <c r="AD20" s="435"/>
      <c r="AE20" s="435"/>
      <c r="AF20" s="91">
        <f t="shared" si="6"/>
        <v>-95.454545454545496</v>
      </c>
      <c r="AG20" s="92">
        <f t="shared" si="7"/>
        <v>0.93636363636363629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388</v>
      </c>
      <c r="E21" s="43"/>
      <c r="F21" s="343">
        <v>53.27</v>
      </c>
      <c r="G21" s="44">
        <v>4135.12</v>
      </c>
      <c r="H21" s="84">
        <f t="shared" si="12"/>
        <v>220277.84239999999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1326.7764705882348</v>
      </c>
      <c r="O21" s="95">
        <f t="shared" si="14"/>
        <v>78.045674740484401</v>
      </c>
      <c r="P21" s="54">
        <f t="shared" si="10"/>
        <v>0</v>
      </c>
      <c r="Q21" s="88">
        <f t="shared" si="11"/>
        <v>-14.013148788927367</v>
      </c>
      <c r="R21" s="428">
        <f t="shared" si="15"/>
        <v>0.84778049238864839</v>
      </c>
      <c r="S21" s="468"/>
      <c r="T21" s="89">
        <v>0.29166666666666669</v>
      </c>
      <c r="U21" s="89">
        <v>0.42152777777777783</v>
      </c>
      <c r="V21" s="435">
        <v>7</v>
      </c>
      <c r="W21" s="90">
        <f t="shared" si="16"/>
        <v>187.00000000000006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-238.22352941176518</v>
      </c>
      <c r="AG21" s="425">
        <f t="shared" si="7"/>
        <v>0.8477804923886485</v>
      </c>
      <c r="AH21" s="471"/>
    </row>
    <row r="22" spans="1:34" ht="19.149999999999999" customHeight="1">
      <c r="A22" s="467"/>
      <c r="B22" s="432" t="s">
        <v>193</v>
      </c>
      <c r="C22" s="97"/>
      <c r="D22" s="42" t="s">
        <v>389</v>
      </c>
      <c r="E22" s="43"/>
      <c r="F22" s="343">
        <v>48.4</v>
      </c>
      <c r="G22" s="44">
        <v>2040</v>
      </c>
      <c r="H22" s="84">
        <f t="shared" si="12"/>
        <v>98736</v>
      </c>
      <c r="I22" s="421"/>
      <c r="J22" s="85">
        <v>17</v>
      </c>
      <c r="K22" s="57">
        <v>2571</v>
      </c>
      <c r="L22" s="86">
        <v>151.23529411764707</v>
      </c>
      <c r="M22" s="93">
        <v>18</v>
      </c>
      <c r="N22" s="94">
        <f t="shared" si="13"/>
        <v>2309.4339622641519</v>
      </c>
      <c r="O22" s="95">
        <f t="shared" si="14"/>
        <v>128.30188679245288</v>
      </c>
      <c r="P22" s="54">
        <f t="shared" si="10"/>
        <v>1</v>
      </c>
      <c r="Q22" s="88">
        <f t="shared" si="11"/>
        <v>-22.933407325194196</v>
      </c>
      <c r="R22" s="428">
        <f t="shared" si="15"/>
        <v>0.84835942258720287</v>
      </c>
      <c r="S22" s="468"/>
      <c r="T22" s="89">
        <v>0.46111111111111114</v>
      </c>
      <c r="U22" s="89">
        <v>0.49791666666666667</v>
      </c>
      <c r="V22" s="435">
        <v>4</v>
      </c>
      <c r="W22" s="90">
        <f t="shared" si="16"/>
        <v>52.999999999999972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-261.56603773584811</v>
      </c>
      <c r="AG22" s="92">
        <f t="shared" si="7"/>
        <v>0.89826291803350911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205</v>
      </c>
      <c r="E23" s="43"/>
      <c r="F23" s="343">
        <v>36.729999999999997</v>
      </c>
      <c r="G23" s="44">
        <v>2054</v>
      </c>
      <c r="H23" s="84">
        <f t="shared" si="12"/>
        <v>75443.42</v>
      </c>
      <c r="I23" s="421"/>
      <c r="J23" s="93">
        <v>18</v>
      </c>
      <c r="K23" s="44">
        <v>2400</v>
      </c>
      <c r="L23" s="47">
        <v>133.33333333333334</v>
      </c>
      <c r="M23" s="93">
        <v>19</v>
      </c>
      <c r="N23" s="94">
        <f t="shared" si="13"/>
        <v>2200.7142857142876</v>
      </c>
      <c r="O23" s="95">
        <f t="shared" si="14"/>
        <v>115.82706766917303</v>
      </c>
      <c r="P23" s="54">
        <f t="shared" si="10"/>
        <v>1</v>
      </c>
      <c r="Q23" s="88">
        <f t="shared" si="11"/>
        <v>-17.50626566416031</v>
      </c>
      <c r="R23" s="428">
        <f t="shared" si="15"/>
        <v>0.8687030075187977</v>
      </c>
      <c r="S23" s="468"/>
      <c r="T23" s="89">
        <v>0.50277777777777777</v>
      </c>
      <c r="U23" s="89">
        <v>0.54166666666666663</v>
      </c>
      <c r="V23" s="435">
        <v>7</v>
      </c>
      <c r="W23" s="90">
        <f t="shared" si="16"/>
        <v>55.999999999999957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-199.2857142857124</v>
      </c>
      <c r="AG23" s="425">
        <f t="shared" si="7"/>
        <v>0.91696428571428645</v>
      </c>
      <c r="AH23" s="471"/>
    </row>
    <row r="24" spans="1:34" ht="19.149999999999999" customHeight="1">
      <c r="A24" s="467"/>
      <c r="B24" s="432">
        <v>0</v>
      </c>
      <c r="C24" s="81"/>
      <c r="D24" s="82"/>
      <c r="E24" s="83"/>
      <c r="F24" s="343" t="s">
        <v>109</v>
      </c>
      <c r="G24" s="57"/>
      <c r="H24" s="84">
        <f t="shared" si="12"/>
        <v>0</v>
      </c>
      <c r="I24" s="421"/>
      <c r="J24" s="93"/>
      <c r="K24" s="44"/>
      <c r="L24" s="47"/>
      <c r="M24" s="93"/>
      <c r="N24" s="94"/>
      <c r="O24" s="95"/>
      <c r="P24" s="54"/>
      <c r="Q24" s="88"/>
      <c r="R24" s="428"/>
      <c r="S24" s="468"/>
      <c r="T24" s="89"/>
      <c r="U24" s="89"/>
      <c r="V24" s="435"/>
      <c r="W24" s="90">
        <f t="shared" si="16"/>
        <v>0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0</v>
      </c>
      <c r="AG24" s="92" t="e">
        <f t="shared" si="7"/>
        <v>#DIV/0!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16.666666666666668</v>
      </c>
      <c r="K30" s="101">
        <v>1922.6666666666667</v>
      </c>
      <c r="L30" s="104">
        <v>118.41279669762643</v>
      </c>
      <c r="M30" s="101">
        <f t="shared" ref="J30:O30" si="17">AVERAGE(M18:M29)</f>
        <v>17</v>
      </c>
      <c r="N30" s="101">
        <f t="shared" si="17"/>
        <v>1652.4201700949591</v>
      </c>
      <c r="O30" s="104">
        <f t="shared" si="17"/>
        <v>97.514516653986036</v>
      </c>
      <c r="P30" s="54">
        <f t="shared" ref="P30:P37" si="18">M30-J30</f>
        <v>0.33333333333333215</v>
      </c>
      <c r="Q30" s="88">
        <f t="shared" ref="Q30:Q37" si="19">O30-L30</f>
        <v>-20.898280043640398</v>
      </c>
      <c r="R30" s="105">
        <f t="shared" ref="R30:R37" si="20">O30/L30</f>
        <v>0.82351333110554514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0</v>
      </c>
      <c r="AF30" s="108">
        <f t="shared" si="6"/>
        <v>-270.24649657170767</v>
      </c>
      <c r="AG30" s="109">
        <f t="shared" ref="AG30" si="21">N30/K30</f>
        <v>0.8594418360410675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1509.75</v>
      </c>
      <c r="H31" s="112">
        <f t="shared" ref="H31:H40" si="22">F31*G31</f>
        <v>40008.375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7" si="23">G31/W31*60</f>
        <v>1484.9999999999995</v>
      </c>
      <c r="O31" s="115">
        <f t="shared" ref="O31:O37" si="24">N31/M31</f>
        <v>123.74999999999996</v>
      </c>
      <c r="P31" s="116">
        <f t="shared" si="18"/>
        <v>0</v>
      </c>
      <c r="Q31" s="117">
        <f t="shared" si="19"/>
        <v>-42.9166666666667</v>
      </c>
      <c r="R31" s="429">
        <f t="shared" si="20"/>
        <v>0.74249999999999983</v>
      </c>
      <c r="S31" s="477">
        <f>R43</f>
        <v>0.85772019456288495</v>
      </c>
      <c r="T31" s="118">
        <v>0.125</v>
      </c>
      <c r="U31" s="118">
        <v>0.16736111111111113</v>
      </c>
      <c r="V31" s="142">
        <v>5</v>
      </c>
      <c r="W31" s="119">
        <f t="shared" ref="W31:W42" si="25">(U31-T31)*24*60</f>
        <v>61.000000000000021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-515.00000000000045</v>
      </c>
      <c r="AG31" s="120">
        <f t="shared" si="7"/>
        <v>0.74249999999999983</v>
      </c>
      <c r="AH31" s="473">
        <f>AG43</f>
        <v>0.85828682614672547</v>
      </c>
    </row>
    <row r="32" spans="1:34" ht="19.149999999999999" customHeight="1">
      <c r="A32" s="476"/>
      <c r="B32" s="121" t="s">
        <v>193</v>
      </c>
      <c r="C32" s="122"/>
      <c r="D32" s="42" t="s">
        <v>195</v>
      </c>
      <c r="E32" s="43"/>
      <c r="F32" s="343">
        <v>46.93</v>
      </c>
      <c r="G32" s="134">
        <v>1682</v>
      </c>
      <c r="H32" s="84">
        <f t="shared" si="22"/>
        <v>78936.259999999995</v>
      </c>
      <c r="I32" s="418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2102.5000000000009</v>
      </c>
      <c r="O32" s="47">
        <f t="shared" si="24"/>
        <v>100.11904761904766</v>
      </c>
      <c r="P32" s="116">
        <f t="shared" si="18"/>
        <v>0</v>
      </c>
      <c r="Q32" s="49">
        <f t="shared" si="19"/>
        <v>-14.166666666666629</v>
      </c>
      <c r="R32" s="425">
        <f t="shared" si="20"/>
        <v>0.87604166666666705</v>
      </c>
      <c r="S32" s="468"/>
      <c r="T32" s="89">
        <v>0.17222222222222225</v>
      </c>
      <c r="U32" s="89">
        <v>0.20555555555555557</v>
      </c>
      <c r="V32" s="142">
        <v>7</v>
      </c>
      <c r="W32" s="90">
        <f t="shared" si="25"/>
        <v>47.999999999999986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-297.49999999999909</v>
      </c>
      <c r="AG32" s="425">
        <f t="shared" si="7"/>
        <v>0.87604166666666705</v>
      </c>
      <c r="AH32" s="459"/>
    </row>
    <row r="33" spans="1:34" ht="19.149999999999999" customHeight="1">
      <c r="A33" s="476"/>
      <c r="B33" s="121" t="s">
        <v>207</v>
      </c>
      <c r="C33" s="435"/>
      <c r="D33" s="42" t="s">
        <v>209</v>
      </c>
      <c r="E33" s="83"/>
      <c r="F33" s="343">
        <v>49.91</v>
      </c>
      <c r="G33" s="134">
        <v>2144</v>
      </c>
      <c r="H33" s="84">
        <f t="shared" si="22"/>
        <v>107007.03999999999</v>
      </c>
      <c r="I33" s="435"/>
      <c r="J33" s="46">
        <v>17</v>
      </c>
      <c r="K33" s="44">
        <v>1565</v>
      </c>
      <c r="L33" s="47">
        <v>92.058823529411768</v>
      </c>
      <c r="M33" s="62">
        <v>17</v>
      </c>
      <c r="N33" s="44">
        <f t="shared" si="23"/>
        <v>1383.2258064516125</v>
      </c>
      <c r="O33" s="47">
        <f t="shared" si="24"/>
        <v>81.366223908918386</v>
      </c>
      <c r="P33" s="116">
        <f t="shared" si="18"/>
        <v>0</v>
      </c>
      <c r="Q33" s="49">
        <f t="shared" si="19"/>
        <v>-10.692599620493382</v>
      </c>
      <c r="R33" s="425">
        <f t="shared" si="20"/>
        <v>0.8838503555601358</v>
      </c>
      <c r="S33" s="468"/>
      <c r="T33" s="89">
        <v>0.22083333333333335</v>
      </c>
      <c r="U33" s="89">
        <v>0.28541666666666671</v>
      </c>
      <c r="V33" s="142">
        <v>22</v>
      </c>
      <c r="W33" s="90">
        <f t="shared" si="25"/>
        <v>93.000000000000028</v>
      </c>
      <c r="X33" s="123">
        <v>0.20972222222222223</v>
      </c>
      <c r="Y33" s="123">
        <v>0.21944444444444444</v>
      </c>
      <c r="Z33" s="124"/>
      <c r="AA33" s="124"/>
      <c r="AB33" s="447"/>
      <c r="AC33" s="447"/>
      <c r="AD33" s="435"/>
      <c r="AE33" s="435"/>
      <c r="AF33" s="48">
        <f t="shared" si="6"/>
        <v>-181.77419354838753</v>
      </c>
      <c r="AG33" s="125">
        <f t="shared" si="7"/>
        <v>0.8838503555601358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208</v>
      </c>
      <c r="E34" s="83"/>
      <c r="F34" s="343">
        <v>44.3</v>
      </c>
      <c r="G34" s="137">
        <v>1362</v>
      </c>
      <c r="H34" s="84">
        <f t="shared" si="22"/>
        <v>60336.6</v>
      </c>
      <c r="I34" s="435"/>
      <c r="J34" s="113">
        <v>18</v>
      </c>
      <c r="K34" s="94">
        <v>1565</v>
      </c>
      <c r="L34" s="95">
        <v>86.944444444444443</v>
      </c>
      <c r="M34" s="149">
        <v>18</v>
      </c>
      <c r="N34" s="44">
        <f t="shared" si="23"/>
        <v>1361.9999999999993</v>
      </c>
      <c r="O34" s="47">
        <f t="shared" si="24"/>
        <v>75.666666666666629</v>
      </c>
      <c r="P34" s="116">
        <f t="shared" si="18"/>
        <v>0</v>
      </c>
      <c r="Q34" s="49">
        <f t="shared" si="19"/>
        <v>-11.277777777777814</v>
      </c>
      <c r="R34" s="425">
        <f t="shared" si="20"/>
        <v>0.87028753993610186</v>
      </c>
      <c r="S34" s="468"/>
      <c r="T34" s="89">
        <v>0.2902777777777778</v>
      </c>
      <c r="U34" s="89">
        <v>0.33194444444444449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-203.00000000000068</v>
      </c>
      <c r="AG34" s="125">
        <f t="shared" si="7"/>
        <v>0.87028753993610175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217</v>
      </c>
      <c r="E35" s="43"/>
      <c r="F35" s="343">
        <v>49.91</v>
      </c>
      <c r="G35" s="137">
        <v>2991.6</v>
      </c>
      <c r="H35" s="84">
        <f t="shared" si="22"/>
        <v>149310.75599999999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1402.3124999999998</v>
      </c>
      <c r="O35" s="47">
        <f t="shared" si="24"/>
        <v>82.488970588235276</v>
      </c>
      <c r="P35" s="116">
        <f t="shared" si="18"/>
        <v>0</v>
      </c>
      <c r="Q35" s="49">
        <f t="shared" si="19"/>
        <v>-9.5698529411764923</v>
      </c>
      <c r="R35" s="425">
        <f t="shared" si="20"/>
        <v>0.89604632587859401</v>
      </c>
      <c r="S35" s="468"/>
      <c r="T35" s="89">
        <v>0.34791666666666671</v>
      </c>
      <c r="U35" s="89">
        <v>0.43680555555555561</v>
      </c>
      <c r="V35" s="134">
        <v>23</v>
      </c>
      <c r="W35" s="90">
        <f t="shared" si="25"/>
        <v>128.00000000000003</v>
      </c>
      <c r="X35" s="123">
        <v>0.33680555555555558</v>
      </c>
      <c r="Y35" s="123">
        <v>0.34722222222222227</v>
      </c>
      <c r="Z35" s="124"/>
      <c r="AA35" s="124"/>
      <c r="AB35" s="447"/>
      <c r="AC35" s="447"/>
      <c r="AD35" s="435"/>
      <c r="AE35" s="435"/>
      <c r="AF35" s="116">
        <f t="shared" si="6"/>
        <v>-162.68750000000023</v>
      </c>
      <c r="AG35" s="120">
        <f t="shared" si="7"/>
        <v>0.89604632587859412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848</v>
      </c>
      <c r="H36" s="84">
        <f t="shared" si="22"/>
        <v>39796.639999999999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2120.0000000000005</v>
      </c>
      <c r="O36" s="47">
        <f t="shared" si="24"/>
        <v>117.7777777777778</v>
      </c>
      <c r="P36" s="116">
        <f t="shared" si="18"/>
        <v>-1</v>
      </c>
      <c r="Q36" s="49">
        <f t="shared" si="19"/>
        <v>-8.5380116959064054</v>
      </c>
      <c r="R36" s="425">
        <f t="shared" si="20"/>
        <v>0.93240740740740757</v>
      </c>
      <c r="S36" s="468"/>
      <c r="T36" s="89">
        <v>0.47708333333333336</v>
      </c>
      <c r="U36" s="89">
        <v>0.49375000000000002</v>
      </c>
      <c r="V36" s="134">
        <v>5</v>
      </c>
      <c r="W36" s="90">
        <f t="shared" si="25"/>
        <v>23.999999999999993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-279.99999999999955</v>
      </c>
      <c r="AG36" s="425">
        <f t="shared" si="7"/>
        <v>0.88333333333333353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219</v>
      </c>
      <c r="E37" s="83"/>
      <c r="F37" s="343">
        <v>43.96</v>
      </c>
      <c r="G37" s="134">
        <v>1208</v>
      </c>
      <c r="H37" s="84">
        <f t="shared" si="22"/>
        <v>53103.68</v>
      </c>
      <c r="I37" s="43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2070.8571428571404</v>
      </c>
      <c r="O37" s="47">
        <f t="shared" si="24"/>
        <v>108.99248120300739</v>
      </c>
      <c r="P37" s="116">
        <f t="shared" si="18"/>
        <v>0</v>
      </c>
      <c r="Q37" s="49">
        <f t="shared" si="19"/>
        <v>-17.323308270676819</v>
      </c>
      <c r="R37" s="425">
        <f t="shared" si="20"/>
        <v>0.86285714285714188</v>
      </c>
      <c r="S37" s="468"/>
      <c r="T37" s="89">
        <v>0.49861111111111112</v>
      </c>
      <c r="U37" s="89">
        <v>0.5229166666666667</v>
      </c>
      <c r="V37" s="134">
        <v>7</v>
      </c>
      <c r="W37" s="90">
        <f t="shared" si="25"/>
        <v>35.000000000000036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-329.14285714285961</v>
      </c>
      <c r="AG37" s="125">
        <f t="shared" si="7"/>
        <v>0.86285714285714188</v>
      </c>
      <c r="AH37" s="460"/>
    </row>
    <row r="38" spans="1:34" ht="19.149999999999999" customHeight="1">
      <c r="A38" s="476"/>
      <c r="B38" s="121">
        <v>0</v>
      </c>
      <c r="C38" s="128"/>
      <c r="D38" s="150"/>
      <c r="E38" s="83"/>
      <c r="F38" s="343" t="s">
        <v>109</v>
      </c>
      <c r="G38" s="134"/>
      <c r="H38" s="84">
        <f t="shared" si="22"/>
        <v>0</v>
      </c>
      <c r="I38" s="435"/>
      <c r="J38" s="113"/>
      <c r="K38" s="94"/>
      <c r="L38" s="95"/>
      <c r="M38" s="149"/>
      <c r="N38" s="44"/>
      <c r="O38" s="47"/>
      <c r="P38" s="116"/>
      <c r="Q38" s="49"/>
      <c r="R38" s="425"/>
      <c r="S38" s="468"/>
      <c r="T38" s="151"/>
      <c r="U38" s="151"/>
      <c r="V38" s="134"/>
      <c r="W38" s="90">
        <f t="shared" si="25"/>
        <v>0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0</v>
      </c>
      <c r="AG38" s="125" t="e">
        <f t="shared" si="7"/>
        <v>#DIV/0!</v>
      </c>
      <c r="AH38" s="460"/>
    </row>
    <row r="39" spans="1:34" ht="19.149999999999999" customHeight="1">
      <c r="A39" s="476"/>
      <c r="B39" s="121">
        <v>0</v>
      </c>
      <c r="C39" s="126"/>
      <c r="D39" s="42"/>
      <c r="E39" s="43"/>
      <c r="F39" s="343" t="s">
        <v>109</v>
      </c>
      <c r="G39" s="57"/>
      <c r="H39" s="84">
        <f t="shared" si="22"/>
        <v>0</v>
      </c>
      <c r="I39" s="435"/>
      <c r="J39" s="113"/>
      <c r="K39" s="94"/>
      <c r="L39" s="95"/>
      <c r="M39" s="424"/>
      <c r="N39" s="44"/>
      <c r="O39" s="47"/>
      <c r="P39" s="116"/>
      <c r="Q39" s="49"/>
      <c r="R39" s="425"/>
      <c r="S39" s="468"/>
      <c r="T39" s="89"/>
      <c r="U39" s="89"/>
      <c r="V39" s="435" t="s">
        <v>49</v>
      </c>
      <c r="W39" s="90">
        <f t="shared" si="25"/>
        <v>0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0</v>
      </c>
      <c r="AG39" s="120" t="e">
        <f t="shared" si="7"/>
        <v>#DIV/0!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17.571428571428573</v>
      </c>
      <c r="K43" s="101">
        <v>1985</v>
      </c>
      <c r="L43" s="104">
        <v>114.94943591471676</v>
      </c>
      <c r="M43" s="101">
        <f t="shared" ref="J43:O43" si="26">AVERAGE(M31:M42)</f>
        <v>17.428571428571427</v>
      </c>
      <c r="N43" s="101">
        <f t="shared" si="26"/>
        <v>1703.6993499012501</v>
      </c>
      <c r="O43" s="104">
        <f t="shared" si="26"/>
        <v>98.594452537664736</v>
      </c>
      <c r="P43" s="54">
        <f>M43-J43</f>
        <v>-0.1428571428571459</v>
      </c>
      <c r="Q43" s="88">
        <f>N43-K43</f>
        <v>-281.30065009874988</v>
      </c>
      <c r="R43" s="105">
        <f t="shared" ref="R43:R51" si="27">O43/L43</f>
        <v>0.85772019456288495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0</v>
      </c>
      <c r="AF43" s="48">
        <f t="shared" ref="AF43:AF54" si="28">N43-K43</f>
        <v>-281.30065009874988</v>
      </c>
      <c r="AG43" s="426">
        <f t="shared" si="7"/>
        <v>0.85828682614672547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1366</v>
      </c>
      <c r="H44" s="45">
        <f>F44*G44</f>
        <v>33781.18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2156.8421052631588</v>
      </c>
      <c r="O44" s="138">
        <f t="shared" ref="O44:O51" si="30">N44/M44</f>
        <v>431.36842105263179</v>
      </c>
      <c r="P44" s="51">
        <f t="shared" ref="P44:P51" si="31">M44-J44</f>
        <v>1</v>
      </c>
      <c r="Q44" s="139">
        <f t="shared" ref="Q44:Q51" si="32">O44-L44</f>
        <v>-68.631578947368212</v>
      </c>
      <c r="R44" s="140">
        <f t="shared" si="27"/>
        <v>0.86273684210526358</v>
      </c>
      <c r="S44" s="459">
        <f>R56</f>
        <v>0.91083054496182714</v>
      </c>
      <c r="T44" s="118">
        <v>0.125</v>
      </c>
      <c r="U44" s="118">
        <v>0.15138888888888888</v>
      </c>
      <c r="V44" s="142">
        <v>5</v>
      </c>
      <c r="W44" s="143">
        <f t="shared" ref="W44:W56" si="33">(U44-T44)*24*60</f>
        <v>37.999999999999986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156.84210526315883</v>
      </c>
      <c r="AG44" s="430">
        <f t="shared" si="7"/>
        <v>1.0784210526315794</v>
      </c>
      <c r="AH44" s="482">
        <f>AG56</f>
        <v>0.98446479706955603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1329</v>
      </c>
      <c r="H45" s="45">
        <f>F45*G45</f>
        <v>32866.17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2098.4210526315796</v>
      </c>
      <c r="O45" s="138">
        <f t="shared" si="30"/>
        <v>419.68421052631595</v>
      </c>
      <c r="P45" s="51">
        <f t="shared" si="31"/>
        <v>1</v>
      </c>
      <c r="Q45" s="139">
        <f t="shared" si="32"/>
        <v>-80.315789473684049</v>
      </c>
      <c r="R45" s="140">
        <f t="shared" si="27"/>
        <v>0.83936842105263187</v>
      </c>
      <c r="S45" s="459"/>
      <c r="T45" s="89">
        <v>0.15486111111111109</v>
      </c>
      <c r="U45" s="89">
        <v>0.18124999999999997</v>
      </c>
      <c r="V45" s="142">
        <v>5</v>
      </c>
      <c r="W45" s="143">
        <f t="shared" si="33"/>
        <v>37.999999999999986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98.421052631579641</v>
      </c>
      <c r="AG45" s="430">
        <f t="shared" si="7"/>
        <v>1.0492105263157898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1364</v>
      </c>
      <c r="H46" s="45">
        <f t="shared" ref="H46:H51" si="34">F46*G46</f>
        <v>34454.639999999999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2153.6842105263163</v>
      </c>
      <c r="O46" s="138">
        <f t="shared" si="30"/>
        <v>307.66917293233092</v>
      </c>
      <c r="P46" s="51">
        <f t="shared" si="31"/>
        <v>0</v>
      </c>
      <c r="Q46" s="139">
        <f t="shared" si="32"/>
        <v>-6.6165413533833544</v>
      </c>
      <c r="R46" s="140">
        <f t="shared" si="27"/>
        <v>0.97894736842105301</v>
      </c>
      <c r="S46" s="459"/>
      <c r="T46" s="89">
        <v>0.18472222222222218</v>
      </c>
      <c r="U46" s="89">
        <v>0.21111111111111105</v>
      </c>
      <c r="V46" s="142">
        <v>5</v>
      </c>
      <c r="W46" s="143">
        <f t="shared" si="33"/>
        <v>37.999999999999986</v>
      </c>
      <c r="X46" s="123"/>
      <c r="Y46" s="123"/>
      <c r="Z46" s="124"/>
      <c r="AA46" s="124"/>
      <c r="AB46" s="447"/>
      <c r="AC46" s="447"/>
      <c r="AD46" s="435">
        <v>1</v>
      </c>
      <c r="AE46" s="435">
        <v>1</v>
      </c>
      <c r="AF46" s="144">
        <f t="shared" si="28"/>
        <v>-46.315789473683708</v>
      </c>
      <c r="AG46" s="430">
        <f t="shared" si="7"/>
        <v>0.9789473684210529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1444</v>
      </c>
      <c r="H47" s="45">
        <f t="shared" si="34"/>
        <v>45384.92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1444.0000000000005</v>
      </c>
      <c r="O47" s="138">
        <f t="shared" si="30"/>
        <v>206.28571428571436</v>
      </c>
      <c r="P47" s="51">
        <f t="shared" si="31"/>
        <v>0</v>
      </c>
      <c r="Q47" s="139">
        <f t="shared" si="32"/>
        <v>-7.9999999999999147</v>
      </c>
      <c r="R47" s="140">
        <f t="shared" si="27"/>
        <v>0.96266666666666711</v>
      </c>
      <c r="S47" s="459"/>
      <c r="T47" s="89">
        <v>0.22847222222222216</v>
      </c>
      <c r="U47" s="89">
        <v>0.27013888888888882</v>
      </c>
      <c r="V47" s="137">
        <v>25</v>
      </c>
      <c r="W47" s="143">
        <f t="shared" si="33"/>
        <v>59.999999999999986</v>
      </c>
      <c r="X47" s="123">
        <v>0.21527777777777779</v>
      </c>
      <c r="Y47" s="123">
        <v>0.22777777777777777</v>
      </c>
      <c r="Z47" s="124"/>
      <c r="AA47" s="124"/>
      <c r="AB47" s="447"/>
      <c r="AC47" s="447"/>
      <c r="AD47" s="435"/>
      <c r="AE47" s="435"/>
      <c r="AF47" s="144">
        <f t="shared" si="28"/>
        <v>-55.999999999999545</v>
      </c>
      <c r="AG47" s="430">
        <f t="shared" si="7"/>
        <v>0.962666666666667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1134</v>
      </c>
      <c r="H48" s="45">
        <f t="shared" si="34"/>
        <v>13449.24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1447.6595744680853</v>
      </c>
      <c r="O48" s="138">
        <f t="shared" si="30"/>
        <v>241.27659574468089</v>
      </c>
      <c r="P48" s="51">
        <f t="shared" si="31"/>
        <v>0</v>
      </c>
      <c r="Q48" s="139">
        <f t="shared" si="32"/>
        <v>-31.390070921985796</v>
      </c>
      <c r="R48" s="140">
        <f t="shared" si="27"/>
        <v>0.8848774905061646</v>
      </c>
      <c r="S48" s="459"/>
      <c r="T48" s="89">
        <v>0.2805555555555555</v>
      </c>
      <c r="U48" s="89">
        <v>0.31319444444444439</v>
      </c>
      <c r="V48" s="134">
        <v>15</v>
      </c>
      <c r="W48" s="143">
        <f t="shared" si="33"/>
        <v>46.999999999999993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-188.34042553191466</v>
      </c>
      <c r="AG48" s="430">
        <f t="shared" si="7"/>
        <v>0.8848774905061646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861</v>
      </c>
      <c r="H49" s="45">
        <f t="shared" si="34"/>
        <v>24512.67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1475.9999999999986</v>
      </c>
      <c r="O49" s="138">
        <f t="shared" si="30"/>
        <v>210.85714285714266</v>
      </c>
      <c r="P49" s="51">
        <f t="shared" si="31"/>
        <v>0</v>
      </c>
      <c r="Q49" s="139">
        <f t="shared" si="32"/>
        <v>-3.4285714285716153</v>
      </c>
      <c r="R49" s="140">
        <f t="shared" si="27"/>
        <v>0.9839999999999991</v>
      </c>
      <c r="S49" s="459"/>
      <c r="T49" s="89">
        <v>0.32361111111111107</v>
      </c>
      <c r="U49" s="89">
        <v>0.34791666666666665</v>
      </c>
      <c r="V49" s="134">
        <v>15</v>
      </c>
      <c r="W49" s="143">
        <f t="shared" si="33"/>
        <v>35.000000000000036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28"/>
        <v>-24.000000000001364</v>
      </c>
      <c r="AG49" s="430">
        <f t="shared" si="7"/>
        <v>0.9839999999999991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2823.04</v>
      </c>
      <c r="H50" s="45">
        <f t="shared" si="34"/>
        <v>28484.473599999998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1435.4440677966102</v>
      </c>
      <c r="O50" s="138">
        <f t="shared" si="30"/>
        <v>239.24067796610169</v>
      </c>
      <c r="P50" s="51">
        <f t="shared" si="31"/>
        <v>0</v>
      </c>
      <c r="Q50" s="139">
        <f t="shared" si="32"/>
        <v>-10.759322033898314</v>
      </c>
      <c r="R50" s="140">
        <f t="shared" si="27"/>
        <v>0.95696271186440673</v>
      </c>
      <c r="S50" s="459"/>
      <c r="T50" s="89">
        <v>0.36874999999999997</v>
      </c>
      <c r="U50" s="89">
        <v>0.4506944444444444</v>
      </c>
      <c r="V50" s="134">
        <v>30</v>
      </c>
      <c r="W50" s="143">
        <f t="shared" si="33"/>
        <v>117.99999999999999</v>
      </c>
      <c r="X50" s="152">
        <v>0.3527777777777778</v>
      </c>
      <c r="Y50" s="152">
        <v>0.36805555555555558</v>
      </c>
      <c r="Z50" s="153"/>
      <c r="AA50" s="153"/>
      <c r="AB50" s="447"/>
      <c r="AC50" s="447"/>
      <c r="AD50" s="435"/>
      <c r="AE50" s="435"/>
      <c r="AF50" s="144">
        <f t="shared" si="28"/>
        <v>-64.55593220338983</v>
      </c>
      <c r="AG50" s="430">
        <f t="shared" si="7"/>
        <v>0.95696271186440673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3592.9600000000005</v>
      </c>
      <c r="H51" s="45">
        <f t="shared" si="34"/>
        <v>36252.966400000005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1409.0039215686274</v>
      </c>
      <c r="O51" s="138">
        <f t="shared" si="30"/>
        <v>234.83398692810457</v>
      </c>
      <c r="P51" s="51">
        <f t="shared" si="31"/>
        <v>0</v>
      </c>
      <c r="Q51" s="139">
        <f t="shared" si="32"/>
        <v>-15.166013071895435</v>
      </c>
      <c r="R51" s="140">
        <f t="shared" si="27"/>
        <v>0.93933594771241824</v>
      </c>
      <c r="S51" s="459"/>
      <c r="T51" s="151">
        <v>0.47152777777777771</v>
      </c>
      <c r="U51" s="151">
        <v>0.57777777777777772</v>
      </c>
      <c r="V51" s="134">
        <v>30</v>
      </c>
      <c r="W51" s="143">
        <f t="shared" si="33"/>
        <v>153.00000000000003</v>
      </c>
      <c r="X51" s="152">
        <v>0.4548611111111111</v>
      </c>
      <c r="Y51" s="152">
        <v>0.47083333333333338</v>
      </c>
      <c r="Z51" s="153"/>
      <c r="AA51" s="153"/>
      <c r="AB51" s="447"/>
      <c r="AC51" s="447"/>
      <c r="AD51" s="435"/>
      <c r="AE51" s="435"/>
      <c r="AF51" s="144">
        <f t="shared" si="28"/>
        <v>-90.996078431372553</v>
      </c>
      <c r="AG51" s="430">
        <f t="shared" si="7"/>
        <v>0.93933594771241835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J56:O56" si="35">AVERAGE(M44:M55)</f>
        <v>6.125</v>
      </c>
      <c r="N56" s="101">
        <f t="shared" si="35"/>
        <v>1702.6318665317972</v>
      </c>
      <c r="O56" s="104">
        <f t="shared" si="35"/>
        <v>286.40199028662784</v>
      </c>
      <c r="P56" s="158">
        <f>M56-J56</f>
        <v>0.25</v>
      </c>
      <c r="Q56" s="117">
        <f>N56-K56</f>
        <v>-26.868133468202814</v>
      </c>
      <c r="R56" s="159">
        <f t="shared" ref="R56:R61" si="36">O56/L56</f>
        <v>0.91083054496182714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1</v>
      </c>
      <c r="AE56" s="107">
        <f>SUM(AE44:AE55)</f>
        <v>1</v>
      </c>
      <c r="AF56" s="162">
        <f>N56-K56</f>
        <v>-26.868133468202814</v>
      </c>
      <c r="AG56" s="428">
        <f>N56/K56</f>
        <v>0.98446479706955603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1033</v>
      </c>
      <c r="H57" s="84">
        <f t="shared" ref="H57:H66" si="37">F57*G57</f>
        <v>29192.58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1441.395348837209</v>
      </c>
      <c r="O57" s="86">
        <f t="shared" ref="O57:O61" si="39">N57/M57</f>
        <v>205.91362126245843</v>
      </c>
      <c r="P57" s="165">
        <f t="shared" ref="P57:P61" si="40">M57-J57</f>
        <v>0</v>
      </c>
      <c r="Q57" s="49">
        <f t="shared" ref="Q57:Q61" si="41">O57-L57</f>
        <v>-8.372093023255843</v>
      </c>
      <c r="R57" s="425">
        <f t="shared" si="36"/>
        <v>0.96093023255813936</v>
      </c>
      <c r="S57" s="459">
        <f>R69</f>
        <v>0.97207894692658636</v>
      </c>
      <c r="T57" s="50">
        <v>0.125</v>
      </c>
      <c r="U57" s="50">
        <v>0.15486111111111112</v>
      </c>
      <c r="V57" s="421">
        <v>5</v>
      </c>
      <c r="W57" s="418">
        <f>(U57-T57)*24*60</f>
        <v>43.000000000000007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-58.604651162791015</v>
      </c>
      <c r="AG57" s="429">
        <f t="shared" si="7"/>
        <v>0.96093023255813936</v>
      </c>
      <c r="AH57" s="473">
        <f>AG69</f>
        <v>0.97277015088788776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3314</v>
      </c>
      <c r="H58" s="45">
        <f t="shared" si="37"/>
        <v>92394.319999999992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1495.0375939849623</v>
      </c>
      <c r="O58" s="47">
        <f t="shared" si="39"/>
        <v>213.57679914070891</v>
      </c>
      <c r="P58" s="165">
        <f t="shared" si="40"/>
        <v>0</v>
      </c>
      <c r="Q58" s="49">
        <f t="shared" si="41"/>
        <v>-0.70891514500536346</v>
      </c>
      <c r="R58" s="425">
        <f t="shared" si="36"/>
        <v>0.9966917293233083</v>
      </c>
      <c r="S58" s="459"/>
      <c r="T58" s="50">
        <v>0.16875000000000001</v>
      </c>
      <c r="U58" s="50">
        <v>0.26111111111111113</v>
      </c>
      <c r="V58" s="421">
        <v>20</v>
      </c>
      <c r="W58" s="418">
        <f>(U58-T58)*24*60</f>
        <v>133</v>
      </c>
      <c r="X58" s="53">
        <v>0.15972222222222224</v>
      </c>
      <c r="Y58" s="53">
        <v>0.16805555555555554</v>
      </c>
      <c r="Z58" s="54"/>
      <c r="AA58" s="54"/>
      <c r="AB58" s="483"/>
      <c r="AC58" s="484"/>
      <c r="AD58" s="435"/>
      <c r="AE58" s="435"/>
      <c r="AF58" s="48">
        <f t="shared" si="6"/>
        <v>-4.9624060150376863</v>
      </c>
      <c r="AG58" s="425">
        <f t="shared" si="7"/>
        <v>0.99669172932330818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2801</v>
      </c>
      <c r="H59" s="45">
        <f t="shared" si="37"/>
        <v>78428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1474.2105263157894</v>
      </c>
      <c r="O59" s="47">
        <f t="shared" si="39"/>
        <v>210.60150375939847</v>
      </c>
      <c r="P59" s="165">
        <f t="shared" si="40"/>
        <v>0</v>
      </c>
      <c r="Q59" s="49">
        <f t="shared" si="41"/>
        <v>-3.6842105263158089</v>
      </c>
      <c r="R59" s="425">
        <f t="shared" si="36"/>
        <v>0.98280701754385957</v>
      </c>
      <c r="S59" s="459"/>
      <c r="T59" s="50">
        <v>0.27847222222222223</v>
      </c>
      <c r="U59" s="50">
        <v>0.3576388888888889</v>
      </c>
      <c r="V59" s="142">
        <v>25</v>
      </c>
      <c r="W59" s="418">
        <f t="shared" ref="W59:W69" si="42">(U59-T59)*24*60</f>
        <v>114</v>
      </c>
      <c r="X59" s="53">
        <v>0.26527777777777778</v>
      </c>
      <c r="Y59" s="53">
        <v>0.27777777777777779</v>
      </c>
      <c r="Z59" s="54"/>
      <c r="AA59" s="54"/>
      <c r="AB59" s="447"/>
      <c r="AC59" s="447"/>
      <c r="AD59" s="435"/>
      <c r="AE59" s="435"/>
      <c r="AF59" s="48">
        <f t="shared" si="6"/>
        <v>-25.789473684210634</v>
      </c>
      <c r="AG59" s="425">
        <f t="shared" si="7"/>
        <v>0.98280701754385957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2951.36</v>
      </c>
      <c r="H60" s="45">
        <f t="shared" si="37"/>
        <v>29779.222400000002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1451.4885245901635</v>
      </c>
      <c r="O60" s="47">
        <f t="shared" si="39"/>
        <v>241.91475409836059</v>
      </c>
      <c r="P60" s="165">
        <f t="shared" si="40"/>
        <v>0</v>
      </c>
      <c r="Q60" s="49">
        <f t="shared" si="41"/>
        <v>-8.0852459016394107</v>
      </c>
      <c r="R60" s="425">
        <f t="shared" si="36"/>
        <v>0.96765901639344232</v>
      </c>
      <c r="S60" s="459"/>
      <c r="T60" s="50">
        <v>0.37847222222222221</v>
      </c>
      <c r="U60" s="50">
        <v>0.46319444444444446</v>
      </c>
      <c r="V60" s="142">
        <v>30</v>
      </c>
      <c r="W60" s="418">
        <f t="shared" si="42"/>
        <v>122.00000000000004</v>
      </c>
      <c r="X60" s="53">
        <v>0.36249999999999999</v>
      </c>
      <c r="Y60" s="53">
        <v>0.37777777777777777</v>
      </c>
      <c r="Z60" s="54"/>
      <c r="AA60" s="54"/>
      <c r="AB60" s="447"/>
      <c r="AC60" s="447"/>
      <c r="AD60" s="435"/>
      <c r="AE60" s="435"/>
      <c r="AF60" s="48">
        <f t="shared" si="6"/>
        <v>-48.511475409836521</v>
      </c>
      <c r="AG60" s="429">
        <f t="shared" si="7"/>
        <v>0.96765901639344232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3464.6400000000003</v>
      </c>
      <c r="H61" s="45">
        <f t="shared" si="37"/>
        <v>34958.217600000004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1433.644137931034</v>
      </c>
      <c r="O61" s="47">
        <f t="shared" si="39"/>
        <v>238.94068965517235</v>
      </c>
      <c r="P61" s="165">
        <f t="shared" si="40"/>
        <v>0</v>
      </c>
      <c r="Q61" s="49">
        <f t="shared" si="41"/>
        <v>-11.059310344827651</v>
      </c>
      <c r="R61" s="425">
        <f t="shared" si="36"/>
        <v>0.95576275862068938</v>
      </c>
      <c r="S61" s="459"/>
      <c r="T61" s="50">
        <v>0.48402777777777778</v>
      </c>
      <c r="U61" s="50">
        <v>0.58472222222222225</v>
      </c>
      <c r="V61" s="142">
        <v>30</v>
      </c>
      <c r="W61" s="418">
        <f t="shared" si="42"/>
        <v>145.00000000000006</v>
      </c>
      <c r="X61" s="53">
        <v>0.4680555555555555</v>
      </c>
      <c r="Y61" s="53">
        <v>0.48333333333333334</v>
      </c>
      <c r="Z61" s="54"/>
      <c r="AA61" s="54"/>
      <c r="AB61" s="447"/>
      <c r="AC61" s="447"/>
      <c r="AD61" s="435"/>
      <c r="AE61" s="435"/>
      <c r="AF61" s="48">
        <f t="shared" si="6"/>
        <v>-66.355862068965962</v>
      </c>
      <c r="AG61" s="425">
        <f t="shared" si="7"/>
        <v>0.95576275862068938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1459.1552263318317</v>
      </c>
      <c r="O69" s="73">
        <f t="shared" si="43"/>
        <v>222.18947358321975</v>
      </c>
      <c r="P69" s="48">
        <f>M69-J69</f>
        <v>0</v>
      </c>
      <c r="Q69" s="49">
        <f>N69-K69</f>
        <v>-40.844773668168273</v>
      </c>
      <c r="R69" s="172">
        <f t="shared" ref="R69:R74" si="44">O69/L69</f>
        <v>0.97207894692658636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0</v>
      </c>
      <c r="AF69" s="48">
        <f t="shared" si="6"/>
        <v>-40.844773668168273</v>
      </c>
      <c r="AG69" s="425">
        <f t="shared" si="7"/>
        <v>0.97277015088788776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2002</v>
      </c>
      <c r="H70" s="45">
        <f>F70*G70</f>
        <v>108288.18000000001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4" si="45">G70/W70*60</f>
        <v>1413.1764705882349</v>
      </c>
      <c r="O70" s="47">
        <f t="shared" ref="O70:O74" si="46">N70/M70</f>
        <v>83.128027681660882</v>
      </c>
      <c r="P70" s="48">
        <f t="shared" ref="P70:P74" si="47">M70-J70</f>
        <v>1</v>
      </c>
      <c r="Q70" s="49">
        <f t="shared" ref="Q70:Q74" si="48">O70-L70</f>
        <v>-10.621972318339118</v>
      </c>
      <c r="R70" s="425">
        <f t="shared" si="44"/>
        <v>0.88669896193771602</v>
      </c>
      <c r="S70" s="459">
        <f>R82</f>
        <v>0.90104225760634771</v>
      </c>
      <c r="T70" s="50">
        <v>0.25</v>
      </c>
      <c r="U70" s="50">
        <v>0.30902777777777779</v>
      </c>
      <c r="V70" s="421">
        <v>5</v>
      </c>
      <c r="W70" s="418">
        <f>(U70-T70)*24*60</f>
        <v>85.000000000000014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-86.823529411765094</v>
      </c>
      <c r="AG70" s="425">
        <f t="shared" si="7"/>
        <v>0.94211764705882328</v>
      </c>
      <c r="AH70" s="459">
        <f>AG82</f>
        <v>0.91139675581225832</v>
      </c>
    </row>
    <row r="71" spans="1:34" ht="19.149999999999999" customHeight="1">
      <c r="A71" s="455"/>
      <c r="B71" s="421" t="s">
        <v>238</v>
      </c>
      <c r="C71" s="41"/>
      <c r="D71" s="173" t="s">
        <v>239</v>
      </c>
      <c r="E71" s="43"/>
      <c r="F71" s="343">
        <v>53.36</v>
      </c>
      <c r="G71" s="44">
        <v>3877.5</v>
      </c>
      <c r="H71" s="45">
        <f>F71*G71</f>
        <v>206903.4</v>
      </c>
      <c r="I71" s="421"/>
      <c r="J71" s="46">
        <v>19</v>
      </c>
      <c r="K71" s="174">
        <v>1636</v>
      </c>
      <c r="L71" s="47">
        <v>86.10526315789474</v>
      </c>
      <c r="M71" s="424">
        <v>19</v>
      </c>
      <c r="N71" s="44">
        <f t="shared" si="45"/>
        <v>1445.0310559006211</v>
      </c>
      <c r="O71" s="47">
        <f t="shared" si="46"/>
        <v>76.054266100032692</v>
      </c>
      <c r="P71" s="48">
        <f t="shared" si="47"/>
        <v>0</v>
      </c>
      <c r="Q71" s="49">
        <f t="shared" si="48"/>
        <v>-10.050997057862048</v>
      </c>
      <c r="R71" s="425">
        <f t="shared" si="44"/>
        <v>0.88327081656517181</v>
      </c>
      <c r="S71" s="459"/>
      <c r="T71" s="50">
        <v>0.32430555555555557</v>
      </c>
      <c r="U71" s="50">
        <v>0.43611111111111112</v>
      </c>
      <c r="V71" s="421">
        <v>22</v>
      </c>
      <c r="W71" s="418">
        <f t="shared" ref="W71:W81" si="49">(U71-T71)*24*60</f>
        <v>161</v>
      </c>
      <c r="X71" s="53">
        <v>0.31388888888888888</v>
      </c>
      <c r="Y71" s="53">
        <v>0.32361111111111113</v>
      </c>
      <c r="Z71" s="54"/>
      <c r="AA71" s="54"/>
      <c r="AB71" s="447"/>
      <c r="AC71" s="447"/>
      <c r="AD71" s="435"/>
      <c r="AE71" s="435"/>
      <c r="AF71" s="48">
        <f>N71-K71</f>
        <v>-190.96894409937886</v>
      </c>
      <c r="AG71" s="425">
        <f>N71/K71</f>
        <v>0.88327081656517181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242</v>
      </c>
      <c r="E72" s="43"/>
      <c r="F72" s="343">
        <v>47.51</v>
      </c>
      <c r="G72" s="44">
        <v>1598</v>
      </c>
      <c r="H72" s="45">
        <f t="shared" ref="H72:H80" si="50">F72*G72</f>
        <v>75920.98</v>
      </c>
      <c r="I72" s="421"/>
      <c r="J72" s="87">
        <v>17</v>
      </c>
      <c r="K72" s="57">
        <v>1440</v>
      </c>
      <c r="L72" s="86">
        <v>84.705882352941174</v>
      </c>
      <c r="M72" s="419">
        <v>17</v>
      </c>
      <c r="N72" s="44">
        <f t="shared" si="45"/>
        <v>1331.666666666667</v>
      </c>
      <c r="O72" s="47">
        <f t="shared" si="46"/>
        <v>78.333333333333357</v>
      </c>
      <c r="P72" s="48">
        <f t="shared" si="47"/>
        <v>0</v>
      </c>
      <c r="Q72" s="49">
        <f t="shared" si="48"/>
        <v>-6.3725490196078169</v>
      </c>
      <c r="R72" s="425">
        <f t="shared" si="44"/>
        <v>0.92476851851851882</v>
      </c>
      <c r="S72" s="459"/>
      <c r="T72" s="50">
        <v>0.44097222222222221</v>
      </c>
      <c r="U72" s="50">
        <v>0.4909722222222222</v>
      </c>
      <c r="V72" s="421">
        <v>7</v>
      </c>
      <c r="W72" s="418">
        <f t="shared" si="49"/>
        <v>71.999999999999986</v>
      </c>
      <c r="X72" s="53"/>
      <c r="Y72" s="53"/>
      <c r="Z72" s="54"/>
      <c r="AA72" s="54"/>
      <c r="AB72" s="447"/>
      <c r="AC72" s="447"/>
      <c r="AD72" s="435">
        <v>1</v>
      </c>
      <c r="AE72" s="435"/>
      <c r="AF72" s="48">
        <f>N72-K72</f>
        <v>-108.33333333333303</v>
      </c>
      <c r="AG72" s="425">
        <f>N72/K72</f>
        <v>0.92476851851851871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752</v>
      </c>
      <c r="H73" s="45">
        <f t="shared" si="50"/>
        <v>42435.360000000001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1327.0588235294101</v>
      </c>
      <c r="O73" s="47">
        <f t="shared" si="46"/>
        <v>73.72549019607834</v>
      </c>
      <c r="P73" s="48">
        <f t="shared" si="47"/>
        <v>0</v>
      </c>
      <c r="Q73" s="49">
        <f t="shared" si="48"/>
        <v>-9.6078431372549886</v>
      </c>
      <c r="R73" s="425">
        <f t="shared" si="44"/>
        <v>0.88470588235294012</v>
      </c>
      <c r="S73" s="459"/>
      <c r="T73" s="50">
        <v>0.53055555555555545</v>
      </c>
      <c r="U73" s="50">
        <v>0.55416666666666659</v>
      </c>
      <c r="V73" s="421">
        <v>4</v>
      </c>
      <c r="W73" s="418">
        <f t="shared" si="49"/>
        <v>34.000000000000043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-172.94117647058988</v>
      </c>
      <c r="AG73" s="425">
        <f>N73/K73</f>
        <v>0.88470588235294012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2133</v>
      </c>
      <c r="H74" s="45">
        <f t="shared" si="50"/>
        <v>114670.08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1333.1250000000005</v>
      </c>
      <c r="O74" s="47">
        <f t="shared" si="46"/>
        <v>83.320312500000028</v>
      </c>
      <c r="P74" s="48">
        <f t="shared" si="47"/>
        <v>0</v>
      </c>
      <c r="Q74" s="49">
        <f t="shared" si="48"/>
        <v>-6.6796874999999716</v>
      </c>
      <c r="R74" s="425">
        <f t="shared" si="44"/>
        <v>0.92578125000000033</v>
      </c>
      <c r="S74" s="459"/>
      <c r="T74" s="50">
        <v>0.55902777777777768</v>
      </c>
      <c r="U74" s="50">
        <v>0.62569444444444433</v>
      </c>
      <c r="V74" s="421">
        <v>7</v>
      </c>
      <c r="W74" s="418">
        <f t="shared" si="49"/>
        <v>95.999999999999972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-106.87499999999955</v>
      </c>
      <c r="AG74" s="425">
        <f t="shared" ref="AG74:AG80" si="52">N74/K74</f>
        <v>0.92578125000000033</v>
      </c>
      <c r="AH74" s="459"/>
    </row>
    <row r="75" spans="1:34" ht="19.149999999999999" customHeight="1">
      <c r="A75" s="455"/>
      <c r="B75" s="421">
        <v>0</v>
      </c>
      <c r="C75" s="66"/>
      <c r="D75" s="173"/>
      <c r="E75" s="43"/>
      <c r="F75" s="343" t="s">
        <v>109</v>
      </c>
      <c r="G75" s="57"/>
      <c r="H75" s="45">
        <f t="shared" si="50"/>
        <v>0</v>
      </c>
      <c r="I75" s="421"/>
      <c r="J75" s="178"/>
      <c r="K75" s="179"/>
      <c r="L75" s="86"/>
      <c r="M75" s="419"/>
      <c r="N75" s="44"/>
      <c r="O75" s="47"/>
      <c r="P75" s="48"/>
      <c r="Q75" s="49"/>
      <c r="R75" s="425"/>
      <c r="S75" s="459"/>
      <c r="T75" s="50"/>
      <c r="U75" s="50"/>
      <c r="V75" s="421"/>
      <c r="W75" s="418">
        <f t="shared" si="49"/>
        <v>0</v>
      </c>
      <c r="X75" s="180"/>
      <c r="Y75" s="180"/>
      <c r="Z75" s="124"/>
      <c r="AA75" s="124"/>
      <c r="AB75" s="447"/>
      <c r="AC75" s="447"/>
      <c r="AD75" s="435"/>
      <c r="AE75" s="435"/>
      <c r="AF75" s="48">
        <f t="shared" si="51"/>
        <v>0</v>
      </c>
      <c r="AG75" s="425" t="e">
        <f t="shared" si="52"/>
        <v>#DIV/0!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17.2</v>
      </c>
      <c r="K82" s="101">
        <v>1503.2</v>
      </c>
      <c r="L82" s="104">
        <v>87.578895768833846</v>
      </c>
      <c r="M82" s="101">
        <f t="shared" ref="J82:O82" si="53">AVERAGE(M70:M81)</f>
        <v>17.399999999999999</v>
      </c>
      <c r="N82" s="101">
        <f t="shared" si="53"/>
        <v>1370.0116033369868</v>
      </c>
      <c r="O82" s="184">
        <f t="shared" si="53"/>
        <v>78.912285962221063</v>
      </c>
      <c r="P82" s="116">
        <f>M82-J82</f>
        <v>0.19999999999999929</v>
      </c>
      <c r="Q82" s="117">
        <f>N82-K82</f>
        <v>-133.18839666301324</v>
      </c>
      <c r="R82" s="172">
        <f>O82/L82</f>
        <v>0.90104225760634771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0</v>
      </c>
      <c r="AF82" s="48">
        <f>N82-K82</f>
        <v>-133.18839666301324</v>
      </c>
      <c r="AG82" s="425">
        <f>N82/K82</f>
        <v>0.91139675581225832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1552</v>
      </c>
      <c r="H83" s="84">
        <f t="shared" ref="H83:H94" si="54">F83*G83</f>
        <v>94703.040000000008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1" si="55">G83/W83*60</f>
        <v>1369.4117647058824</v>
      </c>
      <c r="O83" s="183">
        <f t="shared" ref="O83:O91" si="56">N83/M83</f>
        <v>80.553633217993081</v>
      </c>
      <c r="P83" s="54">
        <f t="shared" ref="P83:P91" si="57">M83-J83</f>
        <v>0</v>
      </c>
      <c r="Q83" s="88">
        <f t="shared" ref="Q83:Q91" si="58">O83-L83</f>
        <v>-4.152249134948093</v>
      </c>
      <c r="R83" s="185">
        <f t="shared" ref="R83:R91" si="59">O83/L83</f>
        <v>0.95098039215686281</v>
      </c>
      <c r="S83" s="459">
        <f>R95</f>
        <v>0.83439091472496096</v>
      </c>
      <c r="T83" s="50">
        <v>0.33333333333333331</v>
      </c>
      <c r="U83" s="50">
        <v>0.38055555555555554</v>
      </c>
      <c r="V83" s="421">
        <v>5</v>
      </c>
      <c r="W83" s="418">
        <f t="shared" ref="W83:W93" si="60">(U83-T83)*24*60</f>
        <v>68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-70.588235294117567</v>
      </c>
      <c r="AG83" s="425">
        <f t="shared" ref="AG83:AG173" si="62">N83/K83</f>
        <v>0.95098039215686281</v>
      </c>
      <c r="AH83" s="459">
        <f>AG95</f>
        <v>0.83802967924588334</v>
      </c>
    </row>
    <row r="84" spans="1:34" ht="19.149999999999999" customHeight="1">
      <c r="A84" s="488"/>
      <c r="B84" s="110" t="s">
        <v>203</v>
      </c>
      <c r="C84" s="431"/>
      <c r="D84" s="186" t="s">
        <v>290</v>
      </c>
      <c r="E84" s="43"/>
      <c r="F84" s="350">
        <v>36.92</v>
      </c>
      <c r="G84" s="44">
        <v>2608</v>
      </c>
      <c r="H84" s="84">
        <f t="shared" si="54"/>
        <v>96287.360000000001</v>
      </c>
      <c r="I84" s="421">
        <v>1</v>
      </c>
      <c r="J84" s="87">
        <v>12</v>
      </c>
      <c r="K84" s="57">
        <v>2000</v>
      </c>
      <c r="L84" s="86">
        <v>166.66666666666666</v>
      </c>
      <c r="M84" s="424">
        <v>12</v>
      </c>
      <c r="N84" s="57">
        <f t="shared" si="55"/>
        <v>1519.2233009708734</v>
      </c>
      <c r="O84" s="183">
        <f t="shared" si="56"/>
        <v>126.60194174757278</v>
      </c>
      <c r="P84" s="54">
        <f t="shared" si="57"/>
        <v>0</v>
      </c>
      <c r="Q84" s="88">
        <f t="shared" si="58"/>
        <v>-40.064724919093877</v>
      </c>
      <c r="R84" s="185">
        <f t="shared" si="59"/>
        <v>0.75961165048543677</v>
      </c>
      <c r="S84" s="459"/>
      <c r="T84" s="50">
        <v>0.39652777777777776</v>
      </c>
      <c r="U84" s="50">
        <v>0.46805555555555556</v>
      </c>
      <c r="V84" s="421">
        <v>23</v>
      </c>
      <c r="W84" s="418">
        <f t="shared" si="60"/>
        <v>103.00000000000003</v>
      </c>
      <c r="X84" s="53">
        <v>0.38541666666666669</v>
      </c>
      <c r="Y84" s="53">
        <v>0.39583333333333331</v>
      </c>
      <c r="Z84" s="54"/>
      <c r="AA84" s="54"/>
      <c r="AB84" s="447"/>
      <c r="AC84" s="447"/>
      <c r="AD84" s="435"/>
      <c r="AE84" s="435"/>
      <c r="AF84" s="48">
        <f t="shared" si="61"/>
        <v>-480.77669902912658</v>
      </c>
      <c r="AG84" s="425">
        <f t="shared" si="62"/>
        <v>0.75961165048543666</v>
      </c>
      <c r="AH84" s="459"/>
    </row>
    <row r="85" spans="1:34" ht="19.149999999999999" customHeight="1">
      <c r="A85" s="488"/>
      <c r="B85" s="110" t="s">
        <v>203</v>
      </c>
      <c r="C85" s="122"/>
      <c r="D85" s="186" t="s">
        <v>213</v>
      </c>
      <c r="E85" s="43"/>
      <c r="F85" s="350">
        <v>26.5</v>
      </c>
      <c r="G85" s="44">
        <v>503.25</v>
      </c>
      <c r="H85" s="84">
        <f t="shared" si="54"/>
        <v>13336.125</v>
      </c>
      <c r="I85" s="421">
        <v>1</v>
      </c>
      <c r="J85" s="87">
        <v>12</v>
      </c>
      <c r="K85" s="57">
        <v>2000</v>
      </c>
      <c r="L85" s="86">
        <v>166.66666666666666</v>
      </c>
      <c r="M85" s="424">
        <v>12</v>
      </c>
      <c r="N85" s="57">
        <f t="shared" si="55"/>
        <v>1509.7500000000055</v>
      </c>
      <c r="O85" s="183">
        <f t="shared" si="56"/>
        <v>125.81250000000045</v>
      </c>
      <c r="P85" s="54">
        <f t="shared" si="57"/>
        <v>0</v>
      </c>
      <c r="Q85" s="88">
        <f t="shared" si="58"/>
        <v>-40.854166666666202</v>
      </c>
      <c r="R85" s="185">
        <f t="shared" si="59"/>
        <v>0.75487500000000274</v>
      </c>
      <c r="S85" s="459"/>
      <c r="T85" s="50">
        <v>0.50763888888888886</v>
      </c>
      <c r="U85" s="50">
        <v>0.5215277777777777</v>
      </c>
      <c r="V85" s="421">
        <v>4</v>
      </c>
      <c r="W85" s="418">
        <f t="shared" si="60"/>
        <v>19.999999999999929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-490.24999999999454</v>
      </c>
      <c r="AG85" s="425">
        <f t="shared" si="62"/>
        <v>0.75487500000000274</v>
      </c>
      <c r="AH85" s="459"/>
    </row>
    <row r="86" spans="1:34" ht="19.149999999999999" customHeight="1">
      <c r="A86" s="488"/>
      <c r="B86" s="110" t="s">
        <v>238</v>
      </c>
      <c r="C86" s="97"/>
      <c r="D86" s="186" t="s">
        <v>247</v>
      </c>
      <c r="E86" s="43"/>
      <c r="F86" s="350">
        <v>61.09</v>
      </c>
      <c r="G86" s="44">
        <v>1708</v>
      </c>
      <c r="H86" s="84">
        <f t="shared" si="54"/>
        <v>104341.72</v>
      </c>
      <c r="I86" s="421"/>
      <c r="J86" s="87">
        <v>17</v>
      </c>
      <c r="K86" s="57">
        <v>1440</v>
      </c>
      <c r="L86" s="86">
        <v>84.705882352941174</v>
      </c>
      <c r="M86" s="424">
        <v>17</v>
      </c>
      <c r="N86" s="57">
        <f t="shared" si="55"/>
        <v>1280.9999999999995</v>
      </c>
      <c r="O86" s="183">
        <f t="shared" si="56"/>
        <v>75.352941176470566</v>
      </c>
      <c r="P86" s="54">
        <f t="shared" si="57"/>
        <v>0</v>
      </c>
      <c r="Q86" s="88">
        <f t="shared" si="58"/>
        <v>-9.3529411764706083</v>
      </c>
      <c r="R86" s="185">
        <f t="shared" si="59"/>
        <v>0.88958333333333306</v>
      </c>
      <c r="S86" s="459"/>
      <c r="T86" s="50">
        <v>0.5263888888888888</v>
      </c>
      <c r="U86" s="50">
        <v>0.58194444444444438</v>
      </c>
      <c r="V86" s="421">
        <v>7</v>
      </c>
      <c r="W86" s="418">
        <f t="shared" si="60"/>
        <v>80.000000000000028</v>
      </c>
      <c r="X86" s="53"/>
      <c r="Y86" s="53"/>
      <c r="Z86" s="54"/>
      <c r="AA86" s="54"/>
      <c r="AB86" s="447"/>
      <c r="AC86" s="447"/>
      <c r="AD86" s="435"/>
      <c r="AE86" s="435"/>
      <c r="AF86" s="48">
        <f t="shared" si="61"/>
        <v>-159.00000000000045</v>
      </c>
      <c r="AG86" s="425">
        <f t="shared" si="62"/>
        <v>0.88958333333333306</v>
      </c>
      <c r="AH86" s="459"/>
    </row>
    <row r="87" spans="1:34" ht="19.149999999999999" customHeight="1">
      <c r="A87" s="488"/>
      <c r="B87" s="110" t="s">
        <v>227</v>
      </c>
      <c r="C87" s="97"/>
      <c r="D87" s="186" t="s">
        <v>255</v>
      </c>
      <c r="E87" s="43"/>
      <c r="F87" s="350">
        <v>51.44</v>
      </c>
      <c r="G87" s="44">
        <v>115.10000000000001</v>
      </c>
      <c r="H87" s="84">
        <f t="shared" si="54"/>
        <v>5920.7440000000006</v>
      </c>
      <c r="I87" s="421">
        <v>1</v>
      </c>
      <c r="J87" s="87">
        <v>20</v>
      </c>
      <c r="K87" s="57">
        <v>1440</v>
      </c>
      <c r="L87" s="86">
        <v>72</v>
      </c>
      <c r="M87" s="424">
        <v>20</v>
      </c>
      <c r="N87" s="57">
        <f t="shared" si="55"/>
        <v>1151.0000000000043</v>
      </c>
      <c r="O87" s="183">
        <f t="shared" si="56"/>
        <v>57.550000000000217</v>
      </c>
      <c r="P87" s="54">
        <f t="shared" si="57"/>
        <v>0</v>
      </c>
      <c r="Q87" s="88">
        <f t="shared" si="58"/>
        <v>-14.449999999999783</v>
      </c>
      <c r="R87" s="185">
        <f t="shared" si="59"/>
        <v>0.7993055555555586</v>
      </c>
      <c r="S87" s="459"/>
      <c r="T87" s="50">
        <v>0.58611111111111103</v>
      </c>
      <c r="U87" s="50">
        <v>0.59027777777777768</v>
      </c>
      <c r="V87" s="421">
        <v>6</v>
      </c>
      <c r="W87" s="418">
        <f t="shared" si="60"/>
        <v>5.9999999999999787</v>
      </c>
      <c r="X87" s="53"/>
      <c r="Y87" s="53"/>
      <c r="Z87" s="54"/>
      <c r="AA87" s="54"/>
      <c r="AB87" s="447"/>
      <c r="AC87" s="447"/>
      <c r="AD87" s="435"/>
      <c r="AE87" s="435"/>
      <c r="AF87" s="48">
        <f t="shared" si="61"/>
        <v>-288.99999999999568</v>
      </c>
      <c r="AG87" s="425">
        <f t="shared" si="62"/>
        <v>0.7993055555555586</v>
      </c>
      <c r="AH87" s="459"/>
    </row>
    <row r="88" spans="1:34" ht="19.149999999999999" customHeight="1">
      <c r="A88" s="488"/>
      <c r="B88" s="110" t="s">
        <v>207</v>
      </c>
      <c r="C88" s="431"/>
      <c r="D88" s="186" t="s">
        <v>388</v>
      </c>
      <c r="E88" s="43"/>
      <c r="F88" s="350">
        <v>53.27</v>
      </c>
      <c r="G88" s="57">
        <v>563.88</v>
      </c>
      <c r="H88" s="84">
        <f t="shared" si="54"/>
        <v>30037.887600000002</v>
      </c>
      <c r="I88" s="421">
        <v>1</v>
      </c>
      <c r="J88" s="87">
        <v>17</v>
      </c>
      <c r="K88" s="57">
        <v>1565</v>
      </c>
      <c r="L88" s="86">
        <v>92.058823529411768</v>
      </c>
      <c r="M88" s="424">
        <v>17</v>
      </c>
      <c r="N88" s="57">
        <f t="shared" si="55"/>
        <v>1253.0666666666637</v>
      </c>
      <c r="O88" s="183">
        <f t="shared" si="56"/>
        <v>73.709803921568451</v>
      </c>
      <c r="P88" s="54">
        <f t="shared" si="57"/>
        <v>0</v>
      </c>
      <c r="Q88" s="88">
        <f t="shared" si="58"/>
        <v>-18.349019607843317</v>
      </c>
      <c r="R88" s="185">
        <f t="shared" si="59"/>
        <v>0.80068157614483293</v>
      </c>
      <c r="S88" s="459"/>
      <c r="T88" s="50">
        <v>0.59583333333333321</v>
      </c>
      <c r="U88" s="50">
        <v>0.61458333333333326</v>
      </c>
      <c r="V88" s="421">
        <v>8</v>
      </c>
      <c r="W88" s="418">
        <f t="shared" si="60"/>
        <v>27.000000000000064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-311.93333333333635</v>
      </c>
      <c r="AG88" s="425">
        <f t="shared" si="62"/>
        <v>0.80068157614483304</v>
      </c>
      <c r="AH88" s="459"/>
    </row>
    <row r="89" spans="1:34" ht="19.149999999999999" customHeight="1">
      <c r="A89" s="488"/>
      <c r="B89" s="110" t="s">
        <v>207</v>
      </c>
      <c r="C89" s="431"/>
      <c r="D89" s="42" t="s">
        <v>217</v>
      </c>
      <c r="E89" s="43"/>
      <c r="F89" s="350">
        <v>49.91</v>
      </c>
      <c r="G89" s="114">
        <v>332.40000000000003</v>
      </c>
      <c r="H89" s="84">
        <f t="shared" si="54"/>
        <v>16590.083999999999</v>
      </c>
      <c r="I89" s="421">
        <v>1</v>
      </c>
      <c r="J89" s="87">
        <v>17</v>
      </c>
      <c r="K89" s="57">
        <v>1565</v>
      </c>
      <c r="L89" s="86">
        <v>92.058823529411768</v>
      </c>
      <c r="M89" s="424">
        <v>17</v>
      </c>
      <c r="N89" s="57">
        <f t="shared" si="55"/>
        <v>1424.5714285714337</v>
      </c>
      <c r="O89" s="183">
        <f t="shared" si="56"/>
        <v>83.798319327731392</v>
      </c>
      <c r="P89" s="54">
        <f t="shared" si="57"/>
        <v>0</v>
      </c>
      <c r="Q89" s="88">
        <f t="shared" si="58"/>
        <v>-8.2605042016803765</v>
      </c>
      <c r="R89" s="185">
        <f t="shared" si="59"/>
        <v>0.91026928343222591</v>
      </c>
      <c r="S89" s="459"/>
      <c r="T89" s="50">
        <v>0.6201388888888888</v>
      </c>
      <c r="U89" s="50">
        <v>0.62986111111111098</v>
      </c>
      <c r="V89" s="421">
        <v>8</v>
      </c>
      <c r="W89" s="418">
        <f t="shared" si="60"/>
        <v>13.99999999999995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-140.42857142856633</v>
      </c>
      <c r="AG89" s="425">
        <f t="shared" si="62"/>
        <v>0.91026928343222602</v>
      </c>
      <c r="AH89" s="459"/>
    </row>
    <row r="90" spans="1:34" ht="19.149999999999999" customHeight="1">
      <c r="A90" s="488"/>
      <c r="B90" s="110" t="s">
        <v>238</v>
      </c>
      <c r="C90" s="431"/>
      <c r="D90" s="42" t="s">
        <v>239</v>
      </c>
      <c r="E90" s="43"/>
      <c r="F90" s="350">
        <v>53.36</v>
      </c>
      <c r="G90" s="127">
        <v>247.5</v>
      </c>
      <c r="H90" s="84">
        <f t="shared" si="54"/>
        <v>13206.6</v>
      </c>
      <c r="I90" s="187">
        <v>1</v>
      </c>
      <c r="J90" s="87">
        <v>19</v>
      </c>
      <c r="K90" s="57">
        <v>1636</v>
      </c>
      <c r="L90" s="86">
        <v>86.10526315789474</v>
      </c>
      <c r="M90" s="424">
        <v>19</v>
      </c>
      <c r="N90" s="57">
        <f t="shared" si="55"/>
        <v>1350.0000000000048</v>
      </c>
      <c r="O90" s="183">
        <f t="shared" si="56"/>
        <v>71.052631578947626</v>
      </c>
      <c r="P90" s="54">
        <f t="shared" si="57"/>
        <v>0</v>
      </c>
      <c r="Q90" s="88">
        <f t="shared" si="58"/>
        <v>-15.052631578947114</v>
      </c>
      <c r="R90" s="185">
        <f t="shared" si="59"/>
        <v>0.82518337408313258</v>
      </c>
      <c r="S90" s="459"/>
      <c r="T90" s="50">
        <v>0.63541666666666652</v>
      </c>
      <c r="U90" s="50">
        <v>0.64305555555555538</v>
      </c>
      <c r="V90" s="421">
        <v>8</v>
      </c>
      <c r="W90" s="418">
        <f t="shared" si="60"/>
        <v>10.999999999999961</v>
      </c>
      <c r="X90" s="188"/>
      <c r="Y90" s="188"/>
      <c r="Z90" s="54"/>
      <c r="AA90" s="54"/>
      <c r="AB90" s="447"/>
      <c r="AC90" s="447"/>
      <c r="AD90" s="435">
        <v>1</v>
      </c>
      <c r="AE90" s="435"/>
      <c r="AF90" s="48">
        <f t="shared" si="61"/>
        <v>-285.99999999999523</v>
      </c>
      <c r="AG90" s="425">
        <f t="shared" si="62"/>
        <v>0.82518337408313247</v>
      </c>
      <c r="AH90" s="459"/>
    </row>
    <row r="91" spans="1:34" ht="19.149999999999999" customHeight="1">
      <c r="A91" s="488"/>
      <c r="B91" s="110" t="s">
        <v>118</v>
      </c>
      <c r="C91" s="431"/>
      <c r="D91" s="42" t="s">
        <v>216</v>
      </c>
      <c r="E91" s="43"/>
      <c r="F91" s="350">
        <v>35.83</v>
      </c>
      <c r="G91" s="44">
        <v>1196.3999999999999</v>
      </c>
      <c r="H91" s="84">
        <f t="shared" si="54"/>
        <v>42867.011999999995</v>
      </c>
      <c r="I91" s="189">
        <v>1</v>
      </c>
      <c r="J91" s="87">
        <v>11</v>
      </c>
      <c r="K91" s="57">
        <v>2250</v>
      </c>
      <c r="L91" s="86">
        <v>204.54545454545453</v>
      </c>
      <c r="M91" s="424">
        <v>11</v>
      </c>
      <c r="N91" s="57">
        <f t="shared" si="55"/>
        <v>1993.9999999999984</v>
      </c>
      <c r="O91" s="183">
        <f t="shared" si="56"/>
        <v>181.27272727272714</v>
      </c>
      <c r="P91" s="54">
        <f t="shared" si="57"/>
        <v>0</v>
      </c>
      <c r="Q91" s="88">
        <f t="shared" si="58"/>
        <v>-23.272727272727394</v>
      </c>
      <c r="R91" s="185">
        <f t="shared" si="59"/>
        <v>0.88622222222222158</v>
      </c>
      <c r="S91" s="460"/>
      <c r="T91" s="50">
        <v>0.64861111111111092</v>
      </c>
      <c r="U91" s="50">
        <v>0.67361111111111094</v>
      </c>
      <c r="V91" s="421">
        <v>8</v>
      </c>
      <c r="W91" s="418">
        <f t="shared" si="60"/>
        <v>36.000000000000028</v>
      </c>
      <c r="X91" s="115"/>
      <c r="Y91" s="115"/>
      <c r="Z91" s="54"/>
      <c r="AA91" s="54"/>
      <c r="AB91" s="447"/>
      <c r="AC91" s="447"/>
      <c r="AD91" s="435">
        <v>1</v>
      </c>
      <c r="AE91" s="435">
        <v>1</v>
      </c>
      <c r="AF91" s="48">
        <f t="shared" si="61"/>
        <v>-256.00000000000159</v>
      </c>
      <c r="AG91" s="425">
        <f t="shared" si="62"/>
        <v>0.88622222222222147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15.777777777777779</v>
      </c>
      <c r="K95" s="202">
        <v>1704</v>
      </c>
      <c r="L95" s="203">
        <v>116.61260697793205</v>
      </c>
      <c r="M95" s="202">
        <f t="shared" ref="J95:O95" si="63">AVERAGE(M83:M94)</f>
        <v>15.777777777777779</v>
      </c>
      <c r="N95" s="202">
        <f t="shared" si="63"/>
        <v>1428.0025734349852</v>
      </c>
      <c r="O95" s="203">
        <f t="shared" si="63"/>
        <v>97.300499804779079</v>
      </c>
      <c r="P95" s="204">
        <f>M95-J95</f>
        <v>0</v>
      </c>
      <c r="Q95" s="205">
        <f t="shared" ref="Q95:Q102" si="64">O95-L95</f>
        <v>-19.312107173152967</v>
      </c>
      <c r="R95" s="206">
        <f>O95/L95</f>
        <v>0.83439091472496096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2</v>
      </c>
      <c r="AE95" s="107">
        <f>SUM(AE83:AE94)</f>
        <v>1</v>
      </c>
      <c r="AF95" s="65">
        <f t="shared" si="61"/>
        <v>-275.99742656501485</v>
      </c>
      <c r="AG95" s="426">
        <f t="shared" si="62"/>
        <v>0.83802967924588334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1179</v>
      </c>
      <c r="H96" s="45">
        <f t="shared" ref="H96:H105" si="65">F96*G96</f>
        <v>34733.340000000004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2" si="66">G96/W96*60</f>
        <v>1140.9677419354834</v>
      </c>
      <c r="O96" s="47">
        <f t="shared" ref="O96:O102" si="67">N96/M96</f>
        <v>71.310483870967715</v>
      </c>
      <c r="P96" s="48">
        <f t="shared" ref="P96:P102" si="68">M96-J96</f>
        <v>0</v>
      </c>
      <c r="Q96" s="49">
        <f t="shared" si="64"/>
        <v>-15.252016129032285</v>
      </c>
      <c r="R96" s="425">
        <f t="shared" ref="R96:R102" si="69">O96/L96</f>
        <v>0.82380342378013249</v>
      </c>
      <c r="S96" s="459">
        <f>R108</f>
        <v>0.85643388683060084</v>
      </c>
      <c r="T96" s="89">
        <v>0.33333333333333331</v>
      </c>
      <c r="U96" s="89">
        <v>0.37638888888888888</v>
      </c>
      <c r="V96" s="435">
        <v>5</v>
      </c>
      <c r="W96" s="90">
        <f t="shared" ref="W96:W133" si="70">(U96-T96)*24*60</f>
        <v>62.000000000000021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-244.03225806451655</v>
      </c>
      <c r="AG96" s="428">
        <f t="shared" si="62"/>
        <v>0.82380342378013249</v>
      </c>
      <c r="AH96" s="468">
        <f>AG108</f>
        <v>0.85206754535903861</v>
      </c>
    </row>
    <row r="97" spans="1:34" s="215" customFormat="1" ht="19.149999999999999" customHeight="1">
      <c r="A97" s="490"/>
      <c r="B97" s="421" t="s">
        <v>238</v>
      </c>
      <c r="C97" s="207"/>
      <c r="D97" s="208" t="s">
        <v>335</v>
      </c>
      <c r="E97" s="56"/>
      <c r="F97" s="354">
        <v>65.27</v>
      </c>
      <c r="G97" s="209">
        <v>1440</v>
      </c>
      <c r="H97" s="210">
        <f t="shared" si="65"/>
        <v>93988.799999999988</v>
      </c>
      <c r="I97" s="142"/>
      <c r="J97" s="46">
        <v>18</v>
      </c>
      <c r="K97" s="44">
        <v>1440</v>
      </c>
      <c r="L97" s="47">
        <v>80</v>
      </c>
      <c r="M97" s="87">
        <v>18</v>
      </c>
      <c r="N97" s="44">
        <f t="shared" si="66"/>
        <v>1289.5522388059703</v>
      </c>
      <c r="O97" s="47">
        <f t="shared" si="67"/>
        <v>71.641791044776127</v>
      </c>
      <c r="P97" s="48">
        <f t="shared" si="68"/>
        <v>0</v>
      </c>
      <c r="Q97" s="49">
        <f t="shared" si="64"/>
        <v>-8.3582089552238727</v>
      </c>
      <c r="R97" s="425">
        <f t="shared" si="69"/>
        <v>0.89552238805970164</v>
      </c>
      <c r="S97" s="459"/>
      <c r="T97" s="211">
        <v>0.38124999999999998</v>
      </c>
      <c r="U97" s="211">
        <v>0.42777777777777776</v>
      </c>
      <c r="V97" s="212">
        <v>7</v>
      </c>
      <c r="W97" s="90">
        <f t="shared" si="70"/>
        <v>67</v>
      </c>
      <c r="X97" s="53"/>
      <c r="Y97" s="53"/>
      <c r="Z97" s="54"/>
      <c r="AA97" s="54"/>
      <c r="AB97" s="447"/>
      <c r="AC97" s="447"/>
      <c r="AD97" s="212"/>
      <c r="AE97" s="212"/>
      <c r="AF97" s="213">
        <f t="shared" si="61"/>
        <v>-150.44776119402968</v>
      </c>
      <c r="AG97" s="214">
        <f t="shared" si="62"/>
        <v>0.89552238805970164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253</v>
      </c>
      <c r="E98" s="83"/>
      <c r="F98" s="354">
        <v>77.349999999999994</v>
      </c>
      <c r="G98" s="57">
        <v>146</v>
      </c>
      <c r="H98" s="210">
        <f t="shared" si="65"/>
        <v>11293.099999999999</v>
      </c>
      <c r="I98" s="435"/>
      <c r="J98" s="46">
        <v>19</v>
      </c>
      <c r="K98" s="44">
        <v>1440</v>
      </c>
      <c r="L98" s="47">
        <v>75.78947368421052</v>
      </c>
      <c r="M98" s="87">
        <v>18</v>
      </c>
      <c r="N98" s="44">
        <f t="shared" si="66"/>
        <v>1095.0000000000039</v>
      </c>
      <c r="O98" s="47">
        <f t="shared" si="67"/>
        <v>60.833333333333549</v>
      </c>
      <c r="P98" s="48">
        <f t="shared" si="68"/>
        <v>-1</v>
      </c>
      <c r="Q98" s="49">
        <f t="shared" si="64"/>
        <v>-14.956140350876971</v>
      </c>
      <c r="R98" s="425">
        <f t="shared" si="69"/>
        <v>0.80266203703703998</v>
      </c>
      <c r="S98" s="459"/>
      <c r="T98" s="89">
        <v>0.44305555555555554</v>
      </c>
      <c r="U98" s="89">
        <v>0.44861111111111107</v>
      </c>
      <c r="V98" s="435">
        <v>22</v>
      </c>
      <c r="W98" s="90">
        <f t="shared" si="70"/>
        <v>7.9999999999999716</v>
      </c>
      <c r="X98" s="216">
        <v>0.43194444444444446</v>
      </c>
      <c r="Y98" s="216">
        <v>0.44166666666666665</v>
      </c>
      <c r="Z98" s="217"/>
      <c r="AA98" s="217"/>
      <c r="AB98" s="447"/>
      <c r="AC98" s="447"/>
      <c r="AD98" s="435"/>
      <c r="AE98" s="435"/>
      <c r="AF98" s="54">
        <f t="shared" si="61"/>
        <v>-344.99999999999613</v>
      </c>
      <c r="AG98" s="428">
        <f t="shared" si="62"/>
        <v>0.76041666666666941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254</v>
      </c>
      <c r="E99" s="83"/>
      <c r="F99" s="354">
        <v>77.34</v>
      </c>
      <c r="G99" s="57">
        <v>511</v>
      </c>
      <c r="H99" s="210">
        <f t="shared" si="65"/>
        <v>39520.740000000005</v>
      </c>
      <c r="I99" s="435"/>
      <c r="J99" s="46">
        <v>18</v>
      </c>
      <c r="K99" s="44">
        <v>1440</v>
      </c>
      <c r="L99" s="47">
        <v>80</v>
      </c>
      <c r="M99" s="419">
        <v>18</v>
      </c>
      <c r="N99" s="44">
        <f t="shared" si="66"/>
        <v>1095.0000000000009</v>
      </c>
      <c r="O99" s="47">
        <f t="shared" si="67"/>
        <v>60.833333333333385</v>
      </c>
      <c r="P99" s="48">
        <f t="shared" si="68"/>
        <v>0</v>
      </c>
      <c r="Q99" s="49">
        <f t="shared" si="64"/>
        <v>-19.166666666666615</v>
      </c>
      <c r="R99" s="425">
        <f t="shared" si="69"/>
        <v>0.7604166666666673</v>
      </c>
      <c r="S99" s="459"/>
      <c r="T99" s="89">
        <v>0.45347222222222217</v>
      </c>
      <c r="U99" s="89">
        <v>0.4729166666666666</v>
      </c>
      <c r="V99" s="435">
        <v>7</v>
      </c>
      <c r="W99" s="90">
        <f t="shared" si="70"/>
        <v>27.999999999999979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-344.99999999999909</v>
      </c>
      <c r="AG99" s="214">
        <f t="shared" si="62"/>
        <v>0.7604166666666673</v>
      </c>
      <c r="AH99" s="468"/>
    </row>
    <row r="100" spans="1:34" s="218" customFormat="1" ht="19.149999999999999" customHeight="1">
      <c r="A100" s="490"/>
      <c r="B100" s="421" t="s">
        <v>238</v>
      </c>
      <c r="C100" s="55"/>
      <c r="D100" s="42" t="s">
        <v>260</v>
      </c>
      <c r="E100" s="83"/>
      <c r="F100" s="354">
        <v>71.55</v>
      </c>
      <c r="G100" s="57">
        <v>700</v>
      </c>
      <c r="H100" s="210">
        <f t="shared" si="65"/>
        <v>50085</v>
      </c>
      <c r="I100" s="435"/>
      <c r="J100" s="46">
        <v>18</v>
      </c>
      <c r="K100" s="44">
        <v>1385</v>
      </c>
      <c r="L100" s="47">
        <v>76.944444444444443</v>
      </c>
      <c r="M100" s="87">
        <v>18</v>
      </c>
      <c r="N100" s="44">
        <f t="shared" si="66"/>
        <v>1235.2941176470572</v>
      </c>
      <c r="O100" s="47">
        <f t="shared" si="67"/>
        <v>68.627450980392069</v>
      </c>
      <c r="P100" s="48">
        <f t="shared" si="68"/>
        <v>0</v>
      </c>
      <c r="Q100" s="49">
        <f t="shared" si="64"/>
        <v>-8.3169934640523735</v>
      </c>
      <c r="R100" s="425">
        <f t="shared" si="69"/>
        <v>0.89190911021448183</v>
      </c>
      <c r="S100" s="459"/>
      <c r="T100" s="211">
        <v>0.51180555555555551</v>
      </c>
      <c r="U100" s="211">
        <v>0.53541666666666665</v>
      </c>
      <c r="V100" s="212">
        <v>3</v>
      </c>
      <c r="W100" s="90">
        <f t="shared" si="70"/>
        <v>34.000000000000043</v>
      </c>
      <c r="X100" s="219"/>
      <c r="Y100" s="219"/>
      <c r="Z100" s="217"/>
      <c r="AA100" s="217"/>
      <c r="AB100" s="447"/>
      <c r="AC100" s="447"/>
      <c r="AD100" s="435"/>
      <c r="AE100" s="435"/>
      <c r="AF100" s="54">
        <f t="shared" si="61"/>
        <v>-149.70588235294281</v>
      </c>
      <c r="AG100" s="428">
        <f t="shared" si="62"/>
        <v>0.89190911021448172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261</v>
      </c>
      <c r="E101" s="83"/>
      <c r="F101" s="354">
        <v>59.54</v>
      </c>
      <c r="G101" s="57">
        <v>1210</v>
      </c>
      <c r="H101" s="210">
        <f t="shared" si="65"/>
        <v>72043.399999999994</v>
      </c>
      <c r="I101" s="435"/>
      <c r="J101" s="46">
        <v>18</v>
      </c>
      <c r="K101" s="44">
        <v>1385</v>
      </c>
      <c r="L101" s="47">
        <v>76.944444444444443</v>
      </c>
      <c r="M101" s="87">
        <v>18</v>
      </c>
      <c r="N101" s="44">
        <f t="shared" si="66"/>
        <v>1251.7241379310353</v>
      </c>
      <c r="O101" s="47">
        <f t="shared" si="67"/>
        <v>69.540229885057514</v>
      </c>
      <c r="P101" s="48">
        <f t="shared" si="68"/>
        <v>0</v>
      </c>
      <c r="Q101" s="49">
        <f t="shared" si="64"/>
        <v>-7.4042145593869293</v>
      </c>
      <c r="R101" s="425">
        <f t="shared" si="69"/>
        <v>0.90377194074442979</v>
      </c>
      <c r="S101" s="459"/>
      <c r="T101" s="211">
        <v>0.54027777777777775</v>
      </c>
      <c r="U101" s="89">
        <v>0.58055555555555549</v>
      </c>
      <c r="V101" s="212">
        <v>7</v>
      </c>
      <c r="W101" s="90">
        <f t="shared" si="70"/>
        <v>57.999999999999957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-133.27586206896467</v>
      </c>
      <c r="AG101" s="214">
        <f t="shared" si="62"/>
        <v>0.90377194074442979</v>
      </c>
      <c r="AH101" s="468"/>
    </row>
    <row r="102" spans="1:34" s="218" customFormat="1" ht="19.149999999999999" customHeight="1">
      <c r="A102" s="490"/>
      <c r="B102" s="421" t="s">
        <v>193</v>
      </c>
      <c r="C102" s="175"/>
      <c r="D102" s="176" t="s">
        <v>200</v>
      </c>
      <c r="E102" s="177"/>
      <c r="F102" s="354">
        <v>37.799999999999997</v>
      </c>
      <c r="G102" s="57">
        <v>4905</v>
      </c>
      <c r="H102" s="210">
        <f t="shared" si="65"/>
        <v>185409</v>
      </c>
      <c r="I102" s="421"/>
      <c r="J102" s="46">
        <v>20</v>
      </c>
      <c r="K102" s="44">
        <v>2769</v>
      </c>
      <c r="L102" s="47">
        <v>138.44999999999999</v>
      </c>
      <c r="M102" s="87">
        <v>20</v>
      </c>
      <c r="N102" s="44">
        <f t="shared" si="66"/>
        <v>2473.1092436974777</v>
      </c>
      <c r="O102" s="47">
        <f t="shared" si="67"/>
        <v>123.65546218487388</v>
      </c>
      <c r="P102" s="48">
        <f t="shared" si="68"/>
        <v>0</v>
      </c>
      <c r="Q102" s="49">
        <f t="shared" si="64"/>
        <v>-14.794537815126105</v>
      </c>
      <c r="R102" s="425">
        <f t="shared" si="69"/>
        <v>0.89314165536203605</v>
      </c>
      <c r="S102" s="459"/>
      <c r="T102" s="211">
        <v>0.58611111111111103</v>
      </c>
      <c r="U102" s="211">
        <v>0.66874999999999996</v>
      </c>
      <c r="V102" s="212">
        <v>8</v>
      </c>
      <c r="W102" s="90">
        <f t="shared" si="70"/>
        <v>119.00000000000006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-295.89075630252228</v>
      </c>
      <c r="AG102" s="428">
        <f t="shared" si="62"/>
        <v>0.89314165536203605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18.142857142857142</v>
      </c>
      <c r="K108" s="101">
        <v>1606.2857142857142</v>
      </c>
      <c r="L108" s="104">
        <v>87.812980367585624</v>
      </c>
      <c r="M108" s="101">
        <f t="shared" ref="J108:O108" si="71">AVERAGE(M96:M107)</f>
        <v>18</v>
      </c>
      <c r="N108" s="101">
        <f t="shared" si="71"/>
        <v>1368.6639257167185</v>
      </c>
      <c r="O108" s="104">
        <f t="shared" si="71"/>
        <v>75.206012090390601</v>
      </c>
      <c r="P108" s="54">
        <f t="shared" ref="P108:P116" si="72">M108-J108</f>
        <v>-0.14285714285714235</v>
      </c>
      <c r="Q108" s="88">
        <f t="shared" ref="Q108:Q116" si="73">O108-L108</f>
        <v>-12.606968277195023</v>
      </c>
      <c r="R108" s="105">
        <f t="shared" ref="R108:R116" si="74">O108/L108</f>
        <v>0.85643388683060084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0</v>
      </c>
      <c r="AE108" s="107">
        <f>SUM(AE96:AE107)</f>
        <v>0</v>
      </c>
      <c r="AF108" s="54">
        <f t="shared" si="61"/>
        <v>-237.62178856899573</v>
      </c>
      <c r="AG108" s="428">
        <f t="shared" si="62"/>
        <v>0.85206754535903861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1381</v>
      </c>
      <c r="H109" s="45">
        <f t="shared" ref="H109:H119" si="75">F109*G109</f>
        <v>41382.346445824696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6" si="76">G109/W109*60</f>
        <v>1183.7142857142871</v>
      </c>
      <c r="O109" s="47">
        <f t="shared" ref="O109:O116" si="77">N109/M109</f>
        <v>65.761904761904844</v>
      </c>
      <c r="P109" s="48">
        <f t="shared" si="72"/>
        <v>0</v>
      </c>
      <c r="Q109" s="49">
        <f t="shared" si="73"/>
        <v>-0.90476190476182694</v>
      </c>
      <c r="R109" s="425">
        <f t="shared" si="74"/>
        <v>0.98642857142857254</v>
      </c>
      <c r="S109" s="494">
        <f>R121</f>
        <v>0.86517052966346608</v>
      </c>
      <c r="T109" s="226">
        <v>0.5</v>
      </c>
      <c r="U109" s="226">
        <v>0.54861111111111105</v>
      </c>
      <c r="V109" s="227">
        <v>5</v>
      </c>
      <c r="W109" s="418">
        <f t="shared" si="70"/>
        <v>69.999999999999915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-16.285714285712857</v>
      </c>
      <c r="AG109" s="125">
        <f t="shared" si="62"/>
        <v>0.98642857142857265</v>
      </c>
      <c r="AH109" s="468">
        <f>AG121</f>
        <v>0.86453550251113476</v>
      </c>
    </row>
    <row r="110" spans="1:34" ht="19.149999999999999" customHeight="1">
      <c r="A110" s="492"/>
      <c r="B110" s="421" t="s">
        <v>227</v>
      </c>
      <c r="C110" s="175"/>
      <c r="D110" s="42" t="s">
        <v>263</v>
      </c>
      <c r="E110" s="177"/>
      <c r="F110" s="343">
        <v>54.09</v>
      </c>
      <c r="G110" s="174">
        <v>512</v>
      </c>
      <c r="H110" s="45">
        <f t="shared" si="75"/>
        <v>27694.080000000002</v>
      </c>
      <c r="I110" s="421">
        <v>1</v>
      </c>
      <c r="J110" s="46">
        <v>16</v>
      </c>
      <c r="K110" s="44">
        <v>1440</v>
      </c>
      <c r="L110" s="47">
        <v>90</v>
      </c>
      <c r="M110" s="419">
        <v>16</v>
      </c>
      <c r="N110" s="44">
        <f t="shared" si="76"/>
        <v>1137.7777777777751</v>
      </c>
      <c r="O110" s="47">
        <f t="shared" si="77"/>
        <v>71.111111111110944</v>
      </c>
      <c r="P110" s="48">
        <f t="shared" si="72"/>
        <v>0</v>
      </c>
      <c r="Q110" s="49">
        <f t="shared" si="73"/>
        <v>-18.888888888889056</v>
      </c>
      <c r="R110" s="425">
        <f t="shared" si="74"/>
        <v>0.79012345679012164</v>
      </c>
      <c r="S110" s="495"/>
      <c r="T110" s="226">
        <v>0.70833333333333337</v>
      </c>
      <c r="U110" s="226">
        <v>0.72708333333333341</v>
      </c>
      <c r="V110" s="227">
        <v>5</v>
      </c>
      <c r="W110" s="418">
        <f t="shared" si="70"/>
        <v>27.000000000000064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-302.2222222222249</v>
      </c>
      <c r="AG110" s="125">
        <f t="shared" si="62"/>
        <v>0.79012345679012164</v>
      </c>
      <c r="AH110" s="468"/>
    </row>
    <row r="111" spans="1:34" ht="19.149999999999999" customHeight="1">
      <c r="A111" s="492"/>
      <c r="B111" s="421" t="s">
        <v>227</v>
      </c>
      <c r="C111" s="175"/>
      <c r="D111" s="176" t="s">
        <v>267</v>
      </c>
      <c r="E111" s="177"/>
      <c r="F111" s="343">
        <v>51.06</v>
      </c>
      <c r="G111" s="57">
        <v>1595.05</v>
      </c>
      <c r="H111" s="45">
        <f t="shared" si="75"/>
        <v>81443.252999999997</v>
      </c>
      <c r="I111" s="435">
        <v>1</v>
      </c>
      <c r="J111" s="46">
        <v>16</v>
      </c>
      <c r="K111" s="44">
        <v>1500</v>
      </c>
      <c r="L111" s="47">
        <v>93.75</v>
      </c>
      <c r="M111" s="228">
        <v>16</v>
      </c>
      <c r="N111" s="44">
        <f t="shared" si="76"/>
        <v>1293.2837837837826</v>
      </c>
      <c r="O111" s="47">
        <f t="shared" si="77"/>
        <v>80.830236486486413</v>
      </c>
      <c r="P111" s="48">
        <f t="shared" si="72"/>
        <v>0</v>
      </c>
      <c r="Q111" s="49">
        <f t="shared" si="73"/>
        <v>-12.919763513513587</v>
      </c>
      <c r="R111" s="425">
        <f t="shared" si="74"/>
        <v>0.86218918918918841</v>
      </c>
      <c r="S111" s="495"/>
      <c r="T111" s="226">
        <v>0.73194444444444451</v>
      </c>
      <c r="U111" s="226">
        <v>0.78333333333333344</v>
      </c>
      <c r="V111" s="227">
        <v>7</v>
      </c>
      <c r="W111" s="418">
        <f t="shared" si="70"/>
        <v>74.000000000000057</v>
      </c>
      <c r="X111" s="53"/>
      <c r="Y111" s="53"/>
      <c r="Z111" s="54"/>
      <c r="AA111" s="54"/>
      <c r="AB111" s="447"/>
      <c r="AC111" s="447"/>
      <c r="AD111" s="435"/>
      <c r="AE111" s="435"/>
      <c r="AF111" s="48">
        <f t="shared" si="61"/>
        <v>-206.71621621621739</v>
      </c>
      <c r="AG111" s="125">
        <f t="shared" si="62"/>
        <v>0.86218918918918841</v>
      </c>
      <c r="AH111" s="468"/>
    </row>
    <row r="112" spans="1:34" ht="19.149999999999999" customHeight="1">
      <c r="A112" s="492"/>
      <c r="B112" s="421" t="s">
        <v>227</v>
      </c>
      <c r="C112" s="175"/>
      <c r="D112" s="176" t="s">
        <v>277</v>
      </c>
      <c r="E112" s="83"/>
      <c r="F112" s="343">
        <v>56.43</v>
      </c>
      <c r="G112" s="57">
        <v>1043</v>
      </c>
      <c r="H112" s="45">
        <f t="shared" si="75"/>
        <v>58856.49</v>
      </c>
      <c r="I112" s="435"/>
      <c r="J112" s="46">
        <v>16</v>
      </c>
      <c r="K112" s="44">
        <v>1500</v>
      </c>
      <c r="L112" s="47">
        <v>93.75</v>
      </c>
      <c r="M112" s="419">
        <v>16</v>
      </c>
      <c r="N112" s="44">
        <f t="shared" si="76"/>
        <v>1360.4347826086957</v>
      </c>
      <c r="O112" s="47">
        <f t="shared" si="77"/>
        <v>85.027173913043484</v>
      </c>
      <c r="P112" s="48">
        <f t="shared" si="72"/>
        <v>0</v>
      </c>
      <c r="Q112" s="49">
        <f t="shared" si="73"/>
        <v>-8.7228260869565162</v>
      </c>
      <c r="R112" s="425">
        <f t="shared" si="74"/>
        <v>0.90695652173913044</v>
      </c>
      <c r="S112" s="495"/>
      <c r="T112" s="226">
        <v>0.78750000000000009</v>
      </c>
      <c r="U112" s="226">
        <v>0.81944444444444453</v>
      </c>
      <c r="V112" s="227">
        <v>6</v>
      </c>
      <c r="W112" s="418">
        <f t="shared" si="70"/>
        <v>46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-139.56521739130426</v>
      </c>
      <c r="AG112" s="125">
        <f t="shared" si="62"/>
        <v>0.90695652173913044</v>
      </c>
      <c r="AH112" s="468"/>
    </row>
    <row r="113" spans="1:34" s="218" customFormat="1" ht="19.149999999999999" customHeight="1">
      <c r="A113" s="492"/>
      <c r="B113" s="421" t="s">
        <v>227</v>
      </c>
      <c r="C113" s="175"/>
      <c r="D113" s="176" t="s">
        <v>381</v>
      </c>
      <c r="E113" s="83"/>
      <c r="F113" s="343">
        <v>57.3</v>
      </c>
      <c r="G113" s="57">
        <v>1327</v>
      </c>
      <c r="H113" s="45">
        <f t="shared" si="75"/>
        <v>76037.099999999991</v>
      </c>
      <c r="I113" s="435"/>
      <c r="J113" s="46">
        <v>17</v>
      </c>
      <c r="K113" s="44">
        <v>1440</v>
      </c>
      <c r="L113" s="47">
        <v>84.705882352941174</v>
      </c>
      <c r="M113" s="424">
        <v>17</v>
      </c>
      <c r="N113" s="44">
        <f t="shared" si="76"/>
        <v>1327.0000000000014</v>
      </c>
      <c r="O113" s="47">
        <f t="shared" si="77"/>
        <v>78.058823529411839</v>
      </c>
      <c r="P113" s="48">
        <f t="shared" si="72"/>
        <v>0</v>
      </c>
      <c r="Q113" s="49">
        <f t="shared" si="73"/>
        <v>-6.6470588235293349</v>
      </c>
      <c r="R113" s="425">
        <f t="shared" si="74"/>
        <v>0.92152777777777872</v>
      </c>
      <c r="S113" s="495"/>
      <c r="T113" s="226">
        <v>0.8354166666666667</v>
      </c>
      <c r="U113" s="226">
        <v>0.87708333333333333</v>
      </c>
      <c r="V113" s="227">
        <v>23</v>
      </c>
      <c r="W113" s="418">
        <f t="shared" si="70"/>
        <v>59.999999999999943</v>
      </c>
      <c r="X113" s="216">
        <v>0.82361111111111107</v>
      </c>
      <c r="Y113" s="216">
        <v>0.83472222222222225</v>
      </c>
      <c r="Z113" s="217"/>
      <c r="AA113" s="217"/>
      <c r="AB113" s="447"/>
      <c r="AC113" s="447"/>
      <c r="AD113" s="221">
        <v>1</v>
      </c>
      <c r="AE113" s="221"/>
      <c r="AF113" s="48">
        <f t="shared" si="61"/>
        <v>-112.99999999999864</v>
      </c>
      <c r="AG113" s="125">
        <f t="shared" si="62"/>
        <v>0.92152777777777872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353</v>
      </c>
      <c r="E114" s="43"/>
      <c r="F114" s="343">
        <v>54.09</v>
      </c>
      <c r="G114" s="44">
        <v>1768</v>
      </c>
      <c r="H114" s="45">
        <f t="shared" si="75"/>
        <v>95631.12000000001</v>
      </c>
      <c r="I114" s="435"/>
      <c r="J114" s="46">
        <v>19</v>
      </c>
      <c r="K114" s="44">
        <v>1440</v>
      </c>
      <c r="L114" s="47">
        <v>75.78947368421052</v>
      </c>
      <c r="M114" s="424">
        <v>19</v>
      </c>
      <c r="N114" s="44">
        <f t="shared" si="76"/>
        <v>1293.6585365853655</v>
      </c>
      <c r="O114" s="47">
        <f t="shared" si="77"/>
        <v>68.087291399229755</v>
      </c>
      <c r="P114" s="48">
        <f t="shared" si="72"/>
        <v>0</v>
      </c>
      <c r="Q114" s="49">
        <f t="shared" si="73"/>
        <v>-7.7021822849807648</v>
      </c>
      <c r="R114" s="425">
        <f t="shared" si="74"/>
        <v>0.89837398373983712</v>
      </c>
      <c r="S114" s="495"/>
      <c r="T114" s="226">
        <v>0.88194444444444442</v>
      </c>
      <c r="U114" s="226">
        <v>0.93888888888888888</v>
      </c>
      <c r="V114" s="227">
        <v>7</v>
      </c>
      <c r="W114" s="418">
        <f t="shared" si="70"/>
        <v>82.000000000000028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 t="shared" si="61"/>
        <v>-146.34146341463452</v>
      </c>
      <c r="AG114" s="125">
        <f t="shared" si="62"/>
        <v>0.89837398373983712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267</v>
      </c>
      <c r="E115" s="83"/>
      <c r="F115" s="343">
        <v>51.06</v>
      </c>
      <c r="G115" s="229">
        <v>83.95</v>
      </c>
      <c r="H115" s="45">
        <f t="shared" si="75"/>
        <v>4286.4870000000001</v>
      </c>
      <c r="I115" s="435">
        <v>1</v>
      </c>
      <c r="J115" s="46">
        <v>16</v>
      </c>
      <c r="K115" s="44">
        <v>1500</v>
      </c>
      <c r="L115" s="47">
        <v>93.75</v>
      </c>
      <c r="M115" s="424">
        <v>16</v>
      </c>
      <c r="N115" s="44">
        <f t="shared" si="76"/>
        <v>1007.4000000000036</v>
      </c>
      <c r="O115" s="47">
        <f t="shared" si="77"/>
        <v>62.962500000000226</v>
      </c>
      <c r="P115" s="48">
        <f t="shared" si="72"/>
        <v>0</v>
      </c>
      <c r="Q115" s="49">
        <f t="shared" si="73"/>
        <v>-30.787499999999774</v>
      </c>
      <c r="R115" s="425">
        <f t="shared" si="74"/>
        <v>0.67160000000000242</v>
      </c>
      <c r="S115" s="495"/>
      <c r="T115" s="226">
        <v>0.94236111111111109</v>
      </c>
      <c r="U115" s="226">
        <v>0.9458333333333333</v>
      </c>
      <c r="V115" s="227">
        <v>5</v>
      </c>
      <c r="W115" s="418">
        <f t="shared" si="70"/>
        <v>4.9999999999999822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-492.59999999999638</v>
      </c>
      <c r="AG115" s="125">
        <f t="shared" si="62"/>
        <v>0.67160000000000242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329</v>
      </c>
      <c r="E116" s="83"/>
      <c r="F116" s="343">
        <v>54.5</v>
      </c>
      <c r="G116" s="229">
        <v>1413</v>
      </c>
      <c r="H116" s="45">
        <f t="shared" si="75"/>
        <v>77008.5</v>
      </c>
      <c r="I116" s="435"/>
      <c r="J116" s="46">
        <v>21</v>
      </c>
      <c r="K116" s="44">
        <v>1440</v>
      </c>
      <c r="L116" s="47">
        <v>68.571428571428569</v>
      </c>
      <c r="M116" s="424">
        <v>20</v>
      </c>
      <c r="N116" s="44">
        <f t="shared" si="76"/>
        <v>1304.3076923076906</v>
      </c>
      <c r="O116" s="47">
        <f t="shared" si="77"/>
        <v>65.215384615384522</v>
      </c>
      <c r="P116" s="48">
        <f t="shared" si="72"/>
        <v>-1</v>
      </c>
      <c r="Q116" s="49">
        <f t="shared" si="73"/>
        <v>-3.3560439560440471</v>
      </c>
      <c r="R116" s="425">
        <f t="shared" si="74"/>
        <v>0.95105769230769099</v>
      </c>
      <c r="S116" s="495"/>
      <c r="T116" s="226">
        <v>0.95138888888888884</v>
      </c>
      <c r="U116" s="226">
        <v>0.99652777777777779</v>
      </c>
      <c r="V116" s="227">
        <v>8</v>
      </c>
      <c r="W116" s="418">
        <f t="shared" si="70"/>
        <v>65.000000000000085</v>
      </c>
      <c r="X116" s="216"/>
      <c r="Y116" s="216"/>
      <c r="Z116" s="217"/>
      <c r="AA116" s="217"/>
      <c r="AB116" s="447"/>
      <c r="AC116" s="447"/>
      <c r="AD116" s="221"/>
      <c r="AE116" s="221"/>
      <c r="AF116" s="48">
        <f t="shared" si="61"/>
        <v>-135.69230769230944</v>
      </c>
      <c r="AG116" s="125">
        <f t="shared" si="62"/>
        <v>0.90576923076922955</v>
      </c>
      <c r="AH116" s="468"/>
    </row>
    <row r="117" spans="1:34" s="218" customFormat="1" ht="19.149999999999999" customHeight="1">
      <c r="A117" s="492"/>
      <c r="B117" s="421">
        <v>0</v>
      </c>
      <c r="C117" s="55"/>
      <c r="D117" s="82"/>
      <c r="E117" s="83"/>
      <c r="F117" s="343" t="s">
        <v>109</v>
      </c>
      <c r="G117" s="229"/>
      <c r="H117" s="45">
        <f t="shared" si="75"/>
        <v>0</v>
      </c>
      <c r="I117" s="435"/>
      <c r="J117" s="46"/>
      <c r="K117" s="44"/>
      <c r="L117" s="47"/>
      <c r="M117" s="424"/>
      <c r="N117" s="44"/>
      <c r="O117" s="47"/>
      <c r="P117" s="48"/>
      <c r="Q117" s="49"/>
      <c r="R117" s="425"/>
      <c r="S117" s="495"/>
      <c r="T117" s="226"/>
      <c r="U117" s="226"/>
      <c r="V117" s="227"/>
      <c r="W117" s="418">
        <f t="shared" si="70"/>
        <v>0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0</v>
      </c>
      <c r="AG117" s="125" t="e">
        <f t="shared" si="62"/>
        <v>#DIV/0!</v>
      </c>
      <c r="AH117" s="468"/>
    </row>
    <row r="118" spans="1:34" s="218" customFormat="1" ht="19.149999999999999" customHeight="1">
      <c r="A118" s="492"/>
      <c r="B118" s="421">
        <v>0</v>
      </c>
      <c r="C118" s="163"/>
      <c r="D118" s="176"/>
      <c r="E118" s="43"/>
      <c r="F118" s="343" t="s">
        <v>109</v>
      </c>
      <c r="G118" s="44"/>
      <c r="H118" s="45">
        <f t="shared" si="75"/>
        <v>0</v>
      </c>
      <c r="I118" s="435"/>
      <c r="J118" s="46"/>
      <c r="K118" s="44"/>
      <c r="L118" s="47"/>
      <c r="M118" s="424"/>
      <c r="N118" s="44"/>
      <c r="O118" s="47"/>
      <c r="P118" s="48"/>
      <c r="Q118" s="49"/>
      <c r="R118" s="425"/>
      <c r="S118" s="495"/>
      <c r="T118" s="226"/>
      <c r="U118" s="226"/>
      <c r="V118" s="227"/>
      <c r="W118" s="418">
        <f t="shared" si="70"/>
        <v>0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0</v>
      </c>
      <c r="AG118" s="125" t="e">
        <f t="shared" si="62"/>
        <v>#DIV/0!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17.375</v>
      </c>
      <c r="K121" s="202">
        <v>1432.5</v>
      </c>
      <c r="L121" s="203">
        <v>83.372931409405865</v>
      </c>
      <c r="M121" s="202">
        <f t="shared" ref="J121:O121" si="78">AVERAGE(M109:M120)</f>
        <v>17.25</v>
      </c>
      <c r="N121" s="202">
        <f t="shared" si="78"/>
        <v>1238.4471073472005</v>
      </c>
      <c r="O121" s="203">
        <f t="shared" si="78"/>
        <v>72.131803227071501</v>
      </c>
      <c r="P121" s="48">
        <f t="shared" ref="P121:P130" si="79">M121-J121</f>
        <v>-0.125</v>
      </c>
      <c r="Q121" s="49">
        <f t="shared" ref="Q121:Q130" si="80">O121-L121</f>
        <v>-11.241128182334364</v>
      </c>
      <c r="R121" s="172">
        <f t="shared" ref="R121:R130" si="81">O121/L121</f>
        <v>0.86517052966346608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0</v>
      </c>
      <c r="AF121" s="48">
        <f>N121-K121</f>
        <v>-194.05289265279953</v>
      </c>
      <c r="AG121" s="125">
        <f>N121/K121</f>
        <v>0.86453550251113476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633</v>
      </c>
      <c r="H122" s="45">
        <f t="shared" ref="H122:H132" si="82">F122*G122</f>
        <v>40461.360000000001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1309.6551724137905</v>
      </c>
      <c r="O122" s="237">
        <f t="shared" ref="O122:O130" si="84">N122/M122</f>
        <v>68.929219600725816</v>
      </c>
      <c r="P122" s="108">
        <f t="shared" si="79"/>
        <v>0</v>
      </c>
      <c r="Q122" s="182">
        <f t="shared" si="80"/>
        <v>-6.8602540834847048</v>
      </c>
      <c r="R122" s="109">
        <f t="shared" si="81"/>
        <v>0.90948275862068795</v>
      </c>
      <c r="S122" s="459">
        <f>R134</f>
        <v>0.89619746532675504</v>
      </c>
      <c r="T122" s="50">
        <v>0.5</v>
      </c>
      <c r="U122" s="50">
        <v>0.52013888888888893</v>
      </c>
      <c r="V122" s="227">
        <v>5</v>
      </c>
      <c r="W122" s="418">
        <f t="shared" si="70"/>
        <v>29.000000000000057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-130.34482758620948</v>
      </c>
      <c r="AG122" s="425">
        <f t="shared" si="62"/>
        <v>0.90948275862068784</v>
      </c>
      <c r="AH122" s="473">
        <f>AG134</f>
        <v>0.89740933522692445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1302</v>
      </c>
      <c r="H123" s="45">
        <f t="shared" si="82"/>
        <v>76388.34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1324.0677966101705</v>
      </c>
      <c r="O123" s="86">
        <f t="shared" si="84"/>
        <v>69.687778768956335</v>
      </c>
      <c r="P123" s="54">
        <f t="shared" si="79"/>
        <v>0</v>
      </c>
      <c r="Q123" s="88">
        <f t="shared" si="80"/>
        <v>-6.1016949152541855</v>
      </c>
      <c r="R123" s="428">
        <f t="shared" si="81"/>
        <v>0.91949152542372947</v>
      </c>
      <c r="S123" s="459"/>
      <c r="T123" s="50">
        <v>0.52500000000000002</v>
      </c>
      <c r="U123" s="50">
        <v>0.56597222222222221</v>
      </c>
      <c r="V123" s="227">
        <v>7</v>
      </c>
      <c r="W123" s="418">
        <f t="shared" si="70"/>
        <v>58.99999999999995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-115.93220338982951</v>
      </c>
      <c r="AG123" s="425">
        <f t="shared" si="62"/>
        <v>0.91949152542372947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1791</v>
      </c>
      <c r="H124" s="45">
        <f t="shared" si="82"/>
        <v>106600.32000000001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1279.285714285714</v>
      </c>
      <c r="O124" s="237">
        <f t="shared" si="84"/>
        <v>60.918367346938759</v>
      </c>
      <c r="P124" s="108">
        <f t="shared" si="79"/>
        <v>0</v>
      </c>
      <c r="Q124" s="182">
        <f t="shared" si="80"/>
        <v>-5.0340136054421905</v>
      </c>
      <c r="R124" s="109">
        <f t="shared" si="81"/>
        <v>0.92367199587416171</v>
      </c>
      <c r="S124" s="497"/>
      <c r="T124" s="50">
        <v>0.58124999999999993</v>
      </c>
      <c r="U124" s="50">
        <v>0.63958333333333328</v>
      </c>
      <c r="V124" s="227">
        <v>22</v>
      </c>
      <c r="W124" s="418">
        <f t="shared" si="70"/>
        <v>84.000000000000028</v>
      </c>
      <c r="X124" s="188">
        <v>0.5708333333333333</v>
      </c>
      <c r="Y124" s="188">
        <v>0.5805555555555556</v>
      </c>
      <c r="Z124" s="54"/>
      <c r="AA124" s="54"/>
      <c r="AB124" s="447"/>
      <c r="AC124" s="447"/>
      <c r="AD124" s="435"/>
      <c r="AE124" s="435"/>
      <c r="AF124" s="108">
        <f t="shared" si="61"/>
        <v>-105.71428571428601</v>
      </c>
      <c r="AG124" s="109">
        <f t="shared" si="62"/>
        <v>0.92367199587416171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1413</v>
      </c>
      <c r="H125" s="45">
        <f t="shared" si="82"/>
        <v>80244.27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1413.0000000000014</v>
      </c>
      <c r="O125" s="237">
        <f t="shared" si="84"/>
        <v>78.500000000000071</v>
      </c>
      <c r="P125" s="108">
        <f t="shared" si="79"/>
        <v>0</v>
      </c>
      <c r="Q125" s="182">
        <f t="shared" si="80"/>
        <v>-12.388888888888815</v>
      </c>
      <c r="R125" s="109">
        <f t="shared" si="81"/>
        <v>0.86369193154034307</v>
      </c>
      <c r="S125" s="497"/>
      <c r="T125" s="50">
        <v>0.70833333333333337</v>
      </c>
      <c r="U125" s="50">
        <v>0.75</v>
      </c>
      <c r="V125" s="227">
        <v>5</v>
      </c>
      <c r="W125" s="418">
        <f t="shared" si="70"/>
        <v>59.999999999999943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-222.99999999999864</v>
      </c>
      <c r="AG125" s="425">
        <f t="shared" si="62"/>
        <v>0.86369193154034318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1063</v>
      </c>
      <c r="H126" s="45">
        <f t="shared" si="82"/>
        <v>60452.81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1417.3333333333335</v>
      </c>
      <c r="O126" s="86">
        <f t="shared" si="84"/>
        <v>78.740740740740748</v>
      </c>
      <c r="P126" s="54">
        <f t="shared" si="79"/>
        <v>0</v>
      </c>
      <c r="Q126" s="88">
        <f t="shared" si="80"/>
        <v>-12.148148148148138</v>
      </c>
      <c r="R126" s="428">
        <f t="shared" si="81"/>
        <v>0.86634066829665857</v>
      </c>
      <c r="S126" s="497"/>
      <c r="T126" s="50">
        <v>0.75486111111111109</v>
      </c>
      <c r="U126" s="50">
        <v>0.78611111111111109</v>
      </c>
      <c r="V126" s="227">
        <v>7</v>
      </c>
      <c r="W126" s="418">
        <f t="shared" si="70"/>
        <v>45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-218.66666666666652</v>
      </c>
      <c r="AG126" s="109">
        <f t="shared" si="62"/>
        <v>0.86634066829665857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1426</v>
      </c>
      <c r="H127" s="45">
        <f t="shared" si="82"/>
        <v>67877.600000000006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1336.8750000000016</v>
      </c>
      <c r="O127" s="86">
        <f t="shared" si="84"/>
        <v>70.361842105263236</v>
      </c>
      <c r="P127" s="54">
        <f t="shared" si="79"/>
        <v>0</v>
      </c>
      <c r="Q127" s="88">
        <f t="shared" si="80"/>
        <v>-5.4276315789472847</v>
      </c>
      <c r="R127" s="428">
        <f t="shared" si="81"/>
        <v>0.92838541666666774</v>
      </c>
      <c r="S127" s="497"/>
      <c r="T127" s="50">
        <v>0.79027777777777775</v>
      </c>
      <c r="U127" s="50">
        <v>0.83472222222222214</v>
      </c>
      <c r="V127" s="421">
        <v>6</v>
      </c>
      <c r="W127" s="418">
        <f t="shared" si="70"/>
        <v>63.999999999999929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-103.12499999999841</v>
      </c>
      <c r="AG127" s="109">
        <f t="shared" si="62"/>
        <v>0.92838541666666774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1211</v>
      </c>
      <c r="H128" s="45">
        <f t="shared" si="82"/>
        <v>61361.37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1397.3076923076931</v>
      </c>
      <c r="O128" s="86">
        <f t="shared" si="84"/>
        <v>77.628205128205167</v>
      </c>
      <c r="P128" s="54">
        <f t="shared" si="79"/>
        <v>0</v>
      </c>
      <c r="Q128" s="88">
        <f t="shared" si="80"/>
        <v>-5.7051282051281618</v>
      </c>
      <c r="R128" s="428">
        <f t="shared" si="81"/>
        <v>0.93153846153846209</v>
      </c>
      <c r="S128" s="497"/>
      <c r="T128" s="50">
        <v>0.85069444444444442</v>
      </c>
      <c r="U128" s="50">
        <v>0.88680555555555551</v>
      </c>
      <c r="V128" s="421">
        <v>23</v>
      </c>
      <c r="W128" s="418">
        <f t="shared" si="70"/>
        <v>51.999999999999972</v>
      </c>
      <c r="X128" s="64">
        <v>0.83888888888888891</v>
      </c>
      <c r="Y128" s="64">
        <v>0.85</v>
      </c>
      <c r="Z128" s="54"/>
      <c r="AA128" s="54"/>
      <c r="AB128" s="447"/>
      <c r="AC128" s="447"/>
      <c r="AD128" s="435"/>
      <c r="AE128" s="435"/>
      <c r="AF128" s="48">
        <f t="shared" si="61"/>
        <v>-102.69230769230694</v>
      </c>
      <c r="AG128" s="425">
        <f t="shared" si="62"/>
        <v>0.93153846153846209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871</v>
      </c>
      <c r="H129" s="45">
        <f t="shared" si="82"/>
        <v>50666.07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1412.4324324324314</v>
      </c>
      <c r="O129" s="86">
        <f t="shared" si="84"/>
        <v>88.277027027026961</v>
      </c>
      <c r="P129" s="54">
        <f t="shared" si="79"/>
        <v>0</v>
      </c>
      <c r="Q129" s="88">
        <f t="shared" si="80"/>
        <v>-13.972972972973039</v>
      </c>
      <c r="R129" s="428">
        <f t="shared" si="81"/>
        <v>0.86334500759928567</v>
      </c>
      <c r="S129" s="497"/>
      <c r="T129" s="50">
        <v>0.89166666666666661</v>
      </c>
      <c r="U129" s="50">
        <v>0.91736111111111107</v>
      </c>
      <c r="V129" s="421">
        <v>7</v>
      </c>
      <c r="W129" s="418">
        <f t="shared" si="70"/>
        <v>37.000000000000028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-223.56756756756863</v>
      </c>
      <c r="AG129" s="109">
        <f t="shared" si="62"/>
        <v>0.86334500759928567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1209</v>
      </c>
      <c r="H130" s="45">
        <f t="shared" si="82"/>
        <v>69275.7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1272.6315789473695</v>
      </c>
      <c r="O130" s="86">
        <f t="shared" si="84"/>
        <v>66.980609418282597</v>
      </c>
      <c r="P130" s="54">
        <f t="shared" si="79"/>
        <v>0</v>
      </c>
      <c r="Q130" s="88">
        <f t="shared" si="80"/>
        <v>-8.808864265927923</v>
      </c>
      <c r="R130" s="428">
        <f t="shared" si="81"/>
        <v>0.8837719298245621</v>
      </c>
      <c r="S130" s="497"/>
      <c r="T130" s="50">
        <v>0.92152777777777772</v>
      </c>
      <c r="U130" s="50">
        <v>0.96111111111111103</v>
      </c>
      <c r="V130" s="421">
        <v>6</v>
      </c>
      <c r="W130" s="418">
        <f t="shared" si="70"/>
        <v>56.999999999999957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-167.36842105263054</v>
      </c>
      <c r="AG130" s="109">
        <f t="shared" si="62"/>
        <v>0.8837719298245621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J134:O134" si="85">AVERAGE(M122:M133)</f>
        <v>18.555555555555557</v>
      </c>
      <c r="N134" s="242">
        <f t="shared" si="85"/>
        <v>1351.3987467033896</v>
      </c>
      <c r="O134" s="243">
        <f t="shared" si="85"/>
        <v>73.335976681793298</v>
      </c>
      <c r="P134" s="51">
        <f t="shared" ref="P134:P142" si="86">M134-J134</f>
        <v>0</v>
      </c>
      <c r="Q134" s="139">
        <f t="shared" ref="Q134:Q142" si="87">O134-L134</f>
        <v>-8.4941774071327245</v>
      </c>
      <c r="R134" s="244">
        <f t="shared" ref="R134:R142" si="88">O134/L134</f>
        <v>0.89619746532675504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0</v>
      </c>
      <c r="AF134" s="48">
        <f t="shared" si="61"/>
        <v>-154.49014218549928</v>
      </c>
      <c r="AG134" s="425">
        <f t="shared" si="62"/>
        <v>0.89740933522692445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280</v>
      </c>
      <c r="E135" s="83"/>
      <c r="F135" s="343">
        <v>57.734999999999999</v>
      </c>
      <c r="G135" s="57">
        <v>1530</v>
      </c>
      <c r="H135" s="245">
        <f t="shared" ref="H135:H146" si="89">F135*G135</f>
        <v>88334.55</v>
      </c>
      <c r="I135" s="435"/>
      <c r="J135" s="46">
        <v>16</v>
      </c>
      <c r="K135" s="57">
        <v>1565</v>
      </c>
      <c r="L135" s="86">
        <v>97.8125</v>
      </c>
      <c r="M135" s="228">
        <v>16</v>
      </c>
      <c r="N135" s="57">
        <f t="shared" ref="N135:N142" si="90">G135/W135*60</f>
        <v>1370.149253731345</v>
      </c>
      <c r="O135" s="115">
        <f t="shared" ref="O135:O142" si="91">N135/M135</f>
        <v>85.634328358209061</v>
      </c>
      <c r="P135" s="54">
        <f t="shared" si="86"/>
        <v>0</v>
      </c>
      <c r="Q135" s="88">
        <f t="shared" si="87"/>
        <v>-12.178171641790939</v>
      </c>
      <c r="R135" s="428">
        <f t="shared" si="88"/>
        <v>0.87549473081875073</v>
      </c>
      <c r="S135" s="495">
        <f>R147</f>
        <v>0.90282698763917468</v>
      </c>
      <c r="T135" s="246">
        <v>0.5</v>
      </c>
      <c r="U135" s="50">
        <v>0.54652777777777772</v>
      </c>
      <c r="V135" s="142">
        <v>5</v>
      </c>
      <c r="W135" s="247">
        <f t="shared" ref="W135:W147" si="92">(U135-T135)*24*60</f>
        <v>66.999999999999915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-194.85074626865503</v>
      </c>
      <c r="AG135" s="120">
        <f t="shared" si="62"/>
        <v>0.87549473081875073</v>
      </c>
      <c r="AH135" s="468">
        <f>AG147</f>
        <v>0.91270360662924321</v>
      </c>
    </row>
    <row r="136" spans="1:34" ht="19.149999999999999" customHeight="1">
      <c r="A136" s="499"/>
      <c r="B136" s="421" t="s">
        <v>227</v>
      </c>
      <c r="C136" s="435"/>
      <c r="D136" s="82" t="s">
        <v>281</v>
      </c>
      <c r="E136" s="83"/>
      <c r="F136" s="343">
        <v>53.27</v>
      </c>
      <c r="G136" s="57">
        <v>1169</v>
      </c>
      <c r="H136" s="84">
        <f t="shared" si="89"/>
        <v>62272.630000000005</v>
      </c>
      <c r="I136" s="435"/>
      <c r="J136" s="46">
        <v>16</v>
      </c>
      <c r="K136" s="57">
        <v>1500</v>
      </c>
      <c r="L136" s="86">
        <v>93.75</v>
      </c>
      <c r="M136" s="424">
        <v>16</v>
      </c>
      <c r="N136" s="57">
        <f t="shared" si="90"/>
        <v>1375.2941176470595</v>
      </c>
      <c r="O136" s="86">
        <f t="shared" si="91"/>
        <v>85.955882352941217</v>
      </c>
      <c r="P136" s="54">
        <f t="shared" si="86"/>
        <v>0</v>
      </c>
      <c r="Q136" s="88">
        <f t="shared" si="87"/>
        <v>-7.7941176470587834</v>
      </c>
      <c r="R136" s="428">
        <f t="shared" si="88"/>
        <v>0.91686274509803967</v>
      </c>
      <c r="S136" s="495"/>
      <c r="T136" s="246">
        <v>0.55138888888888882</v>
      </c>
      <c r="U136" s="50">
        <v>0.58680555555555547</v>
      </c>
      <c r="V136" s="142">
        <v>7</v>
      </c>
      <c r="W136" s="247">
        <f t="shared" si="92"/>
        <v>50.999999999999979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-124.70588235294053</v>
      </c>
      <c r="AG136" s="125">
        <f t="shared" si="62"/>
        <v>0.91686274509803967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282</v>
      </c>
      <c r="E137" s="83"/>
      <c r="F137" s="343">
        <v>50.67</v>
      </c>
      <c r="G137" s="209">
        <v>1151</v>
      </c>
      <c r="H137" s="84">
        <f t="shared" si="89"/>
        <v>58321.170000000006</v>
      </c>
      <c r="I137" s="221"/>
      <c r="J137" s="46">
        <v>18</v>
      </c>
      <c r="K137" s="44">
        <v>1500</v>
      </c>
      <c r="L137" s="47">
        <v>83.333333333333329</v>
      </c>
      <c r="M137" s="87">
        <v>18</v>
      </c>
      <c r="N137" s="57">
        <f t="shared" si="90"/>
        <v>1381.2000000000005</v>
      </c>
      <c r="O137" s="86">
        <f t="shared" si="91"/>
        <v>76.733333333333363</v>
      </c>
      <c r="P137" s="54">
        <f t="shared" si="86"/>
        <v>0</v>
      </c>
      <c r="Q137" s="88">
        <f t="shared" si="87"/>
        <v>-6.5999999999999659</v>
      </c>
      <c r="R137" s="428">
        <f t="shared" si="88"/>
        <v>0.9208000000000004</v>
      </c>
      <c r="S137" s="495"/>
      <c r="T137" s="50">
        <v>0.60208333333333319</v>
      </c>
      <c r="U137" s="50">
        <v>0.6368055555555554</v>
      </c>
      <c r="V137" s="249">
        <v>22</v>
      </c>
      <c r="W137" s="247">
        <f t="shared" si="92"/>
        <v>49.999999999999986</v>
      </c>
      <c r="X137" s="53">
        <v>0.59166666666666667</v>
      </c>
      <c r="Y137" s="53">
        <v>0.60138888888888886</v>
      </c>
      <c r="Z137" s="54"/>
      <c r="AA137" s="54"/>
      <c r="AB137" s="447"/>
      <c r="AC137" s="447"/>
      <c r="AD137" s="435"/>
      <c r="AE137" s="435"/>
      <c r="AF137" s="48">
        <f t="shared" si="61"/>
        <v>-118.7999999999995</v>
      </c>
      <c r="AG137" s="125">
        <f t="shared" si="62"/>
        <v>0.92080000000000028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283</v>
      </c>
      <c r="E138" s="83"/>
      <c r="F138" s="343">
        <v>50.98</v>
      </c>
      <c r="G138" s="57">
        <v>1431</v>
      </c>
      <c r="H138" s="84">
        <f t="shared" si="89"/>
        <v>72952.37999999999</v>
      </c>
      <c r="I138" s="435"/>
      <c r="J138" s="87">
        <v>20</v>
      </c>
      <c r="K138" s="57">
        <v>1440</v>
      </c>
      <c r="L138" s="86">
        <v>72</v>
      </c>
      <c r="M138" s="228">
        <v>20</v>
      </c>
      <c r="N138" s="57">
        <f t="shared" si="90"/>
        <v>1320.9230769230785</v>
      </c>
      <c r="O138" s="86">
        <f t="shared" si="91"/>
        <v>66.046153846153928</v>
      </c>
      <c r="P138" s="54">
        <f t="shared" si="86"/>
        <v>0</v>
      </c>
      <c r="Q138" s="88">
        <f t="shared" si="87"/>
        <v>-5.9538461538460723</v>
      </c>
      <c r="R138" s="434">
        <f t="shared" si="88"/>
        <v>0.91730769230769349</v>
      </c>
      <c r="S138" s="495"/>
      <c r="T138" s="50">
        <v>0.70833333333333337</v>
      </c>
      <c r="U138" s="50">
        <v>0.75347222222222221</v>
      </c>
      <c r="V138" s="249">
        <v>5</v>
      </c>
      <c r="W138" s="247">
        <f t="shared" si="92"/>
        <v>64.999999999999929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-119.0769230769215</v>
      </c>
      <c r="AG138" s="125">
        <f t="shared" si="62"/>
        <v>0.91730769230769338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284</v>
      </c>
      <c r="E139" s="43"/>
      <c r="F139" s="343">
        <v>50.67</v>
      </c>
      <c r="G139" s="57">
        <v>994</v>
      </c>
      <c r="H139" s="84">
        <f t="shared" si="89"/>
        <v>50365.98</v>
      </c>
      <c r="I139" s="435"/>
      <c r="J139" s="46">
        <v>17</v>
      </c>
      <c r="K139" s="44">
        <v>1500</v>
      </c>
      <c r="L139" s="47">
        <v>88.235294117647058</v>
      </c>
      <c r="M139" s="228">
        <v>17</v>
      </c>
      <c r="N139" s="57">
        <f t="shared" si="90"/>
        <v>1386.9767441860463</v>
      </c>
      <c r="O139" s="86">
        <f t="shared" si="91"/>
        <v>81.586867305061546</v>
      </c>
      <c r="P139" s="54">
        <f t="shared" si="86"/>
        <v>0</v>
      </c>
      <c r="Q139" s="88">
        <f t="shared" si="87"/>
        <v>-6.6484268125855124</v>
      </c>
      <c r="R139" s="428">
        <f t="shared" si="88"/>
        <v>0.92465116279069748</v>
      </c>
      <c r="S139" s="495"/>
      <c r="T139" s="50">
        <v>0.7583333333333333</v>
      </c>
      <c r="U139" s="50">
        <v>0.78819444444444442</v>
      </c>
      <c r="V139" s="250">
        <v>7</v>
      </c>
      <c r="W139" s="247">
        <f t="shared" si="92"/>
        <v>43.000000000000007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-113.02325581395371</v>
      </c>
      <c r="AG139" s="125">
        <f t="shared" si="62"/>
        <v>0.92465116279069748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285</v>
      </c>
      <c r="E140" s="83"/>
      <c r="F140" s="343">
        <v>50.92</v>
      </c>
      <c r="G140" s="57">
        <v>1686</v>
      </c>
      <c r="H140" s="84">
        <f t="shared" si="89"/>
        <v>85851.12000000001</v>
      </c>
      <c r="I140" s="435"/>
      <c r="J140" s="87">
        <v>19</v>
      </c>
      <c r="K140" s="57">
        <v>1440</v>
      </c>
      <c r="L140" s="86">
        <v>75.78947368421052</v>
      </c>
      <c r="M140" s="228">
        <v>19</v>
      </c>
      <c r="N140" s="57">
        <f t="shared" si="90"/>
        <v>1331.0526315789464</v>
      </c>
      <c r="O140" s="86">
        <f t="shared" si="91"/>
        <v>70.055401662049803</v>
      </c>
      <c r="P140" s="54">
        <f t="shared" si="86"/>
        <v>0</v>
      </c>
      <c r="Q140" s="88">
        <f t="shared" si="87"/>
        <v>-5.7340720221607171</v>
      </c>
      <c r="R140" s="428">
        <f t="shared" si="88"/>
        <v>0.92434210526315719</v>
      </c>
      <c r="S140" s="502"/>
      <c r="T140" s="63">
        <v>0.80347222222222214</v>
      </c>
      <c r="U140" s="252">
        <v>0.85624999999999996</v>
      </c>
      <c r="V140" s="253">
        <v>22</v>
      </c>
      <c r="W140" s="247">
        <f t="shared" si="92"/>
        <v>76.000000000000057</v>
      </c>
      <c r="X140" s="53">
        <v>0.79305555555555562</v>
      </c>
      <c r="Y140" s="53">
        <v>0.8027777777777777</v>
      </c>
      <c r="Z140" s="54"/>
      <c r="AA140" s="54"/>
      <c r="AB140" s="447"/>
      <c r="AC140" s="447"/>
      <c r="AD140" s="435"/>
      <c r="AE140" s="435"/>
      <c r="AF140" s="48">
        <f t="shared" si="61"/>
        <v>-108.94736842105362</v>
      </c>
      <c r="AG140" s="125">
        <f t="shared" si="62"/>
        <v>0.92434210526315719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286</v>
      </c>
      <c r="E141" s="254"/>
      <c r="F141" s="343">
        <v>50.67</v>
      </c>
      <c r="G141" s="57">
        <v>829</v>
      </c>
      <c r="H141" s="84">
        <f t="shared" si="89"/>
        <v>42005.43</v>
      </c>
      <c r="I141" s="435"/>
      <c r="J141" s="46">
        <v>17</v>
      </c>
      <c r="K141" s="44">
        <v>1440</v>
      </c>
      <c r="L141" s="47">
        <v>84.705882352941174</v>
      </c>
      <c r="M141" s="228">
        <v>17</v>
      </c>
      <c r="N141" s="57">
        <f t="shared" si="90"/>
        <v>1344.3243243243232</v>
      </c>
      <c r="O141" s="86">
        <f t="shared" si="91"/>
        <v>79.077901430842545</v>
      </c>
      <c r="P141" s="54">
        <f t="shared" si="86"/>
        <v>0</v>
      </c>
      <c r="Q141" s="88">
        <f t="shared" si="87"/>
        <v>-5.6279809220986294</v>
      </c>
      <c r="R141" s="428">
        <f t="shared" si="88"/>
        <v>0.93355855855855785</v>
      </c>
      <c r="S141" s="502"/>
      <c r="T141" s="63">
        <v>0.86111111111111105</v>
      </c>
      <c r="U141" s="252">
        <v>0.88680555555555551</v>
      </c>
      <c r="V141" s="55">
        <v>7</v>
      </c>
      <c r="W141" s="247">
        <f t="shared" si="92"/>
        <v>37.000000000000028</v>
      </c>
      <c r="X141" s="53"/>
      <c r="Y141" s="53"/>
      <c r="Z141" s="54"/>
      <c r="AA141" s="54"/>
      <c r="AB141" s="447"/>
      <c r="AC141" s="447"/>
      <c r="AD141" s="435"/>
      <c r="AE141" s="435"/>
      <c r="AF141" s="48">
        <f t="shared" si="61"/>
        <v>-95.675675675676757</v>
      </c>
      <c r="AG141" s="125">
        <f t="shared" si="62"/>
        <v>0.93355855855855785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287</v>
      </c>
      <c r="E142" s="254"/>
      <c r="F142" s="343">
        <v>50.49</v>
      </c>
      <c r="G142" s="57">
        <v>1069</v>
      </c>
      <c r="H142" s="84">
        <f t="shared" si="89"/>
        <v>53973.810000000005</v>
      </c>
      <c r="I142" s="435"/>
      <c r="J142" s="87">
        <v>14</v>
      </c>
      <c r="K142" s="57">
        <v>1440</v>
      </c>
      <c r="L142" s="86">
        <v>102.85714285714286</v>
      </c>
      <c r="M142" s="228">
        <v>15</v>
      </c>
      <c r="N142" s="57">
        <f t="shared" si="90"/>
        <v>1282.8000000000004</v>
      </c>
      <c r="O142" s="86">
        <f t="shared" si="91"/>
        <v>85.520000000000024</v>
      </c>
      <c r="P142" s="54">
        <f t="shared" si="86"/>
        <v>1</v>
      </c>
      <c r="Q142" s="88">
        <f t="shared" si="87"/>
        <v>-17.337142857142837</v>
      </c>
      <c r="R142" s="428">
        <f t="shared" si="88"/>
        <v>0.83144444444444465</v>
      </c>
      <c r="S142" s="502"/>
      <c r="T142" s="63">
        <v>0.89097222222222217</v>
      </c>
      <c r="U142" s="252">
        <v>0.92569444444444438</v>
      </c>
      <c r="V142" s="55">
        <v>6</v>
      </c>
      <c r="W142" s="247">
        <f t="shared" si="92"/>
        <v>49.999999999999986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-157.19999999999959</v>
      </c>
      <c r="AG142" s="125">
        <f t="shared" si="62"/>
        <v>0.89083333333333359</v>
      </c>
      <c r="AH142" s="468"/>
    </row>
    <row r="143" spans="1:34" ht="19.149999999999999" customHeight="1">
      <c r="A143" s="500"/>
      <c r="B143" s="421">
        <v>0</v>
      </c>
      <c r="C143" s="255"/>
      <c r="D143" s="82"/>
      <c r="E143" s="83"/>
      <c r="F143" s="343" t="s">
        <v>109</v>
      </c>
      <c r="G143" s="57"/>
      <c r="H143" s="84">
        <f t="shared" si="89"/>
        <v>0</v>
      </c>
      <c r="I143" s="435"/>
      <c r="J143" s="46"/>
      <c r="K143" s="44"/>
      <c r="L143" s="47"/>
      <c r="M143" s="228"/>
      <c r="N143" s="57"/>
      <c r="O143" s="86"/>
      <c r="P143" s="54"/>
      <c r="Q143" s="88"/>
      <c r="R143" s="428"/>
      <c r="S143" s="502"/>
      <c r="T143" s="63"/>
      <c r="U143" s="252"/>
      <c r="V143" s="55"/>
      <c r="W143" s="247">
        <f t="shared" si="92"/>
        <v>0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0</v>
      </c>
      <c r="AG143" s="125" t="e">
        <f t="shared" si="62"/>
        <v>#DIV/0!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>
        <f t="shared" si="89"/>
        <v>0</v>
      </c>
      <c r="I144" s="435"/>
      <c r="J144" s="87"/>
      <c r="K144" s="57"/>
      <c r="L144" s="86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/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17.125</v>
      </c>
      <c r="K147" s="101">
        <v>1478.125</v>
      </c>
      <c r="L147" s="104">
        <v>87.31045329315937</v>
      </c>
      <c r="M147" s="242">
        <f t="shared" ref="J147:O147" si="93">AVERAGE(M135:M146)</f>
        <v>17.25</v>
      </c>
      <c r="N147" s="242">
        <f t="shared" si="93"/>
        <v>1349.0900185488501</v>
      </c>
      <c r="O147" s="243">
        <f t="shared" si="93"/>
        <v>78.826233536073929</v>
      </c>
      <c r="P147" s="51">
        <f t="shared" ref="P147:P152" si="94">M147-J147</f>
        <v>0.125</v>
      </c>
      <c r="Q147" s="139">
        <f t="shared" ref="Q147:Q152" si="95">O147-L147</f>
        <v>-8.484219757085441</v>
      </c>
      <c r="R147" s="258">
        <f t="shared" ref="R147:R152" si="96">O147/L147</f>
        <v>0.90282698763917468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0</v>
      </c>
      <c r="AF147" s="204">
        <f t="shared" si="61"/>
        <v>-129.03498145114986</v>
      </c>
      <c r="AG147" s="259">
        <f t="shared" si="62"/>
        <v>0.91270360662924321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291</v>
      </c>
      <c r="E148" s="43"/>
      <c r="F148" s="350">
        <v>55.51</v>
      </c>
      <c r="G148" s="57">
        <v>121</v>
      </c>
      <c r="H148" s="84">
        <f t="shared" ref="H148:H172" si="97">F148*G148</f>
        <v>6716.71</v>
      </c>
      <c r="I148" s="260"/>
      <c r="J148" s="87">
        <v>12</v>
      </c>
      <c r="K148" s="57">
        <v>1500</v>
      </c>
      <c r="L148" s="86">
        <v>125</v>
      </c>
      <c r="M148" s="228">
        <v>12</v>
      </c>
      <c r="N148" s="44">
        <f t="shared" ref="N148:N152" si="98">G148/W148*60</f>
        <v>1210.0000000000043</v>
      </c>
      <c r="O148" s="47">
        <f t="shared" ref="O148:O152" si="99">N148/M148</f>
        <v>100.8333333333337</v>
      </c>
      <c r="P148" s="48">
        <f t="shared" si="94"/>
        <v>0</v>
      </c>
      <c r="Q148" s="49">
        <f t="shared" si="95"/>
        <v>-24.166666666666302</v>
      </c>
      <c r="R148" s="425">
        <f t="shared" si="96"/>
        <v>0.80666666666666953</v>
      </c>
      <c r="S148" s="506">
        <f>R160</f>
        <v>0.86912102583209383</v>
      </c>
      <c r="T148" s="246">
        <v>0.70833333333333337</v>
      </c>
      <c r="U148" s="50">
        <v>0.71250000000000002</v>
      </c>
      <c r="V148" s="421">
        <v>5</v>
      </c>
      <c r="W148" s="418">
        <f>(U148-T148)*24*60</f>
        <v>5.9999999999999787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-289.99999999999568</v>
      </c>
      <c r="AG148" s="125">
        <f t="shared" si="62"/>
        <v>0.80666666666666953</v>
      </c>
      <c r="AH148" s="468">
        <f>AG160</f>
        <v>0.88452968600027626</v>
      </c>
    </row>
    <row r="149" spans="1:34" ht="19.149999999999999" customHeight="1">
      <c r="A149" s="505"/>
      <c r="B149" s="435" t="s">
        <v>118</v>
      </c>
      <c r="C149" s="221"/>
      <c r="D149" s="251" t="s">
        <v>292</v>
      </c>
      <c r="E149" s="60"/>
      <c r="F149" s="350">
        <v>28.57</v>
      </c>
      <c r="G149" s="57">
        <v>1231</v>
      </c>
      <c r="H149" s="84">
        <f t="shared" si="97"/>
        <v>35169.67</v>
      </c>
      <c r="I149" s="260"/>
      <c r="J149" s="87">
        <v>12</v>
      </c>
      <c r="K149" s="57">
        <v>1500</v>
      </c>
      <c r="L149" s="86">
        <v>125</v>
      </c>
      <c r="M149" s="228">
        <v>12</v>
      </c>
      <c r="N149" s="44">
        <f t="shared" si="98"/>
        <v>1538.7500000000005</v>
      </c>
      <c r="O149" s="47">
        <f t="shared" si="99"/>
        <v>128.22916666666671</v>
      </c>
      <c r="P149" s="48">
        <f t="shared" si="94"/>
        <v>0</v>
      </c>
      <c r="Q149" s="49">
        <f t="shared" si="95"/>
        <v>3.229166666666714</v>
      </c>
      <c r="R149" s="425">
        <f t="shared" si="96"/>
        <v>1.0258333333333338</v>
      </c>
      <c r="S149" s="507"/>
      <c r="T149" s="246">
        <v>0.71597222222222223</v>
      </c>
      <c r="U149" s="50">
        <v>0.74930555555555556</v>
      </c>
      <c r="V149" s="421">
        <v>5</v>
      </c>
      <c r="W149" s="418">
        <f t="shared" ref="W149:W159" si="100">(U149-T149)*24*60</f>
        <v>47.999999999999986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38.750000000000455</v>
      </c>
      <c r="AG149" s="125">
        <f t="shared" si="62"/>
        <v>1.0258333333333336</v>
      </c>
      <c r="AH149" s="508"/>
    </row>
    <row r="150" spans="1:34" ht="19.149999999999999" customHeight="1">
      <c r="A150" s="505"/>
      <c r="B150" s="435" t="s">
        <v>118</v>
      </c>
      <c r="C150" s="221"/>
      <c r="D150" s="176" t="s">
        <v>294</v>
      </c>
      <c r="E150" s="60"/>
      <c r="F150" s="350">
        <v>18.920000000000002</v>
      </c>
      <c r="G150" s="57">
        <v>487</v>
      </c>
      <c r="H150" s="84">
        <f t="shared" si="97"/>
        <v>9214.0400000000009</v>
      </c>
      <c r="I150" s="260"/>
      <c r="J150" s="87">
        <v>5</v>
      </c>
      <c r="K150" s="57">
        <v>2200</v>
      </c>
      <c r="L150" s="86">
        <v>440</v>
      </c>
      <c r="M150" s="228">
        <v>5</v>
      </c>
      <c r="N150" s="44">
        <f t="shared" si="98"/>
        <v>1826.2500000000064</v>
      </c>
      <c r="O150" s="47">
        <f t="shared" si="99"/>
        <v>365.25000000000125</v>
      </c>
      <c r="P150" s="48">
        <f t="shared" si="94"/>
        <v>0</v>
      </c>
      <c r="Q150" s="49">
        <f t="shared" si="95"/>
        <v>-74.749999999998749</v>
      </c>
      <c r="R150" s="425">
        <f t="shared" si="96"/>
        <v>0.83011363636363922</v>
      </c>
      <c r="S150" s="507"/>
      <c r="T150" s="246">
        <v>0.75277777777777777</v>
      </c>
      <c r="U150" s="50">
        <v>0.76388888888888884</v>
      </c>
      <c r="V150" s="421">
        <v>5</v>
      </c>
      <c r="W150" s="418">
        <f t="shared" si="100"/>
        <v>15.999999999999943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-373.74999999999363</v>
      </c>
      <c r="AG150" s="125">
        <f t="shared" si="62"/>
        <v>0.83011363636363922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295</v>
      </c>
      <c r="E151" s="60"/>
      <c r="F151" s="350">
        <v>17.71</v>
      </c>
      <c r="G151" s="57">
        <v>351</v>
      </c>
      <c r="H151" s="84">
        <f t="shared" si="97"/>
        <v>6216.21</v>
      </c>
      <c r="I151" s="260"/>
      <c r="J151" s="87">
        <v>5</v>
      </c>
      <c r="K151" s="57">
        <v>2200</v>
      </c>
      <c r="L151" s="86">
        <v>440</v>
      </c>
      <c r="M151" s="228">
        <v>5</v>
      </c>
      <c r="N151" s="44">
        <f t="shared" si="98"/>
        <v>1914.5454545454613</v>
      </c>
      <c r="O151" s="47">
        <f t="shared" si="99"/>
        <v>382.90909090909224</v>
      </c>
      <c r="P151" s="48">
        <f t="shared" si="94"/>
        <v>0</v>
      </c>
      <c r="Q151" s="49">
        <f t="shared" si="95"/>
        <v>-57.090909090907758</v>
      </c>
      <c r="R151" s="425">
        <f t="shared" si="96"/>
        <v>0.87024793388430055</v>
      </c>
      <c r="S151" s="507"/>
      <c r="T151" s="246">
        <v>0.76736111111111105</v>
      </c>
      <c r="U151" s="50">
        <v>0.77499999999999991</v>
      </c>
      <c r="V151" s="421">
        <v>5</v>
      </c>
      <c r="W151" s="418">
        <f t="shared" si="100"/>
        <v>10.999999999999961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-285.45454545453867</v>
      </c>
      <c r="AG151" s="125">
        <f t="shared" si="62"/>
        <v>0.87024793388430055</v>
      </c>
      <c r="AH151" s="508"/>
    </row>
    <row r="152" spans="1:34" s="218" customFormat="1" ht="19.149999999999999" customHeight="1">
      <c r="A152" s="505"/>
      <c r="B152" s="435" t="s">
        <v>227</v>
      </c>
      <c r="C152" s="221"/>
      <c r="D152" s="59" t="s">
        <v>262</v>
      </c>
      <c r="E152" s="60"/>
      <c r="F152" s="350">
        <v>55.56</v>
      </c>
      <c r="G152" s="57">
        <v>2194</v>
      </c>
      <c r="H152" s="84">
        <f t="shared" si="97"/>
        <v>121898.64</v>
      </c>
      <c r="I152" s="260"/>
      <c r="J152" s="87">
        <v>16</v>
      </c>
      <c r="K152" s="57">
        <v>1440</v>
      </c>
      <c r="L152" s="86">
        <v>90</v>
      </c>
      <c r="M152" s="228">
        <v>16</v>
      </c>
      <c r="N152" s="44">
        <f t="shared" si="98"/>
        <v>1329.69696969697</v>
      </c>
      <c r="O152" s="47">
        <f t="shared" si="99"/>
        <v>83.106060606060623</v>
      </c>
      <c r="P152" s="48">
        <f t="shared" si="94"/>
        <v>0</v>
      </c>
      <c r="Q152" s="49">
        <f t="shared" si="95"/>
        <v>-6.8939393939393767</v>
      </c>
      <c r="R152" s="425">
        <f t="shared" si="96"/>
        <v>0.92340067340067356</v>
      </c>
      <c r="S152" s="507"/>
      <c r="T152" s="261">
        <v>0.77916666666666656</v>
      </c>
      <c r="U152" s="63">
        <v>0.84791666666666654</v>
      </c>
      <c r="V152" s="422">
        <v>6</v>
      </c>
      <c r="W152" s="418">
        <f t="shared" si="100"/>
        <v>98.999999999999972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-110.30303030303003</v>
      </c>
      <c r="AG152" s="125">
        <f t="shared" si="62"/>
        <v>0.92340067340067356</v>
      </c>
      <c r="AH152" s="508"/>
    </row>
    <row r="153" spans="1:34" s="218" customFormat="1" ht="19.149999999999999" customHeight="1">
      <c r="A153" s="505"/>
      <c r="B153" s="435">
        <v>0</v>
      </c>
      <c r="C153" s="221"/>
      <c r="D153" s="251"/>
      <c r="E153" s="60"/>
      <c r="F153" s="350" t="s">
        <v>109</v>
      </c>
      <c r="G153" s="57"/>
      <c r="H153" s="84">
        <f t="shared" si="97"/>
        <v>0</v>
      </c>
      <c r="I153" s="260"/>
      <c r="J153" s="87"/>
      <c r="K153" s="57"/>
      <c r="L153" s="86"/>
      <c r="M153" s="199"/>
      <c r="N153" s="44"/>
      <c r="O153" s="47"/>
      <c r="P153" s="48"/>
      <c r="Q153" s="49"/>
      <c r="R153" s="425"/>
      <c r="S153" s="507"/>
      <c r="T153" s="261"/>
      <c r="U153" s="63"/>
      <c r="V153" s="422"/>
      <c r="W153" s="418">
        <f t="shared" si="100"/>
        <v>0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0</v>
      </c>
      <c r="AG153" s="125" t="e">
        <f t="shared" si="62"/>
        <v>#DIV/0!</v>
      </c>
      <c r="AH153" s="508"/>
    </row>
    <row r="154" spans="1:34" s="218" customFormat="1" ht="19.149999999999999" customHeight="1">
      <c r="A154" s="505"/>
      <c r="B154" s="435">
        <v>0</v>
      </c>
      <c r="C154" s="221"/>
      <c r="D154" s="251"/>
      <c r="E154" s="60"/>
      <c r="F154" s="350" t="s">
        <v>109</v>
      </c>
      <c r="G154" s="57"/>
      <c r="H154" s="84">
        <f t="shared" si="97"/>
        <v>0</v>
      </c>
      <c r="I154" s="260"/>
      <c r="J154" s="87"/>
      <c r="K154" s="57"/>
      <c r="L154" s="86"/>
      <c r="M154" s="199"/>
      <c r="N154" s="44"/>
      <c r="O154" s="47"/>
      <c r="P154" s="48"/>
      <c r="Q154" s="49"/>
      <c r="R154" s="425"/>
      <c r="S154" s="507"/>
      <c r="T154" s="261"/>
      <c r="U154" s="63"/>
      <c r="V154" s="422"/>
      <c r="W154" s="418">
        <f t="shared" si="100"/>
        <v>0</v>
      </c>
      <c r="X154" s="219"/>
      <c r="Y154" s="219"/>
      <c r="Z154" s="217"/>
      <c r="AA154" s="217"/>
      <c r="AB154" s="447"/>
      <c r="AC154" s="447"/>
      <c r="AD154" s="221"/>
      <c r="AE154" s="221"/>
      <c r="AF154" s="48">
        <f t="shared" si="61"/>
        <v>0</v>
      </c>
      <c r="AG154" s="125" t="e">
        <f t="shared" si="62"/>
        <v>#DIV/0!</v>
      </c>
      <c r="AH154" s="508"/>
    </row>
    <row r="155" spans="1:34" s="218" customFormat="1" ht="19.149999999999999" customHeight="1">
      <c r="A155" s="505"/>
      <c r="B155" s="435">
        <v>0</v>
      </c>
      <c r="C155" s="221"/>
      <c r="D155" s="251"/>
      <c r="E155" s="60"/>
      <c r="F155" s="350" t="s">
        <v>109</v>
      </c>
      <c r="G155" s="57"/>
      <c r="H155" s="84">
        <f t="shared" si="97"/>
        <v>0</v>
      </c>
      <c r="I155" s="260"/>
      <c r="J155" s="87"/>
      <c r="K155" s="57"/>
      <c r="L155" s="86"/>
      <c r="M155" s="199"/>
      <c r="N155" s="44"/>
      <c r="O155" s="47"/>
      <c r="P155" s="48"/>
      <c r="Q155" s="49"/>
      <c r="R155" s="425"/>
      <c r="S155" s="507"/>
      <c r="T155" s="261"/>
      <c r="U155" s="63"/>
      <c r="V155" s="422"/>
      <c r="W155" s="418">
        <f t="shared" si="100"/>
        <v>0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0</v>
      </c>
      <c r="AG155" s="125" t="e">
        <f t="shared" si="62"/>
        <v>#DIV/0!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10</v>
      </c>
      <c r="K160" s="269">
        <v>1768</v>
      </c>
      <c r="L160" s="270">
        <v>244</v>
      </c>
      <c r="M160" s="269">
        <f t="shared" ref="J160:O160" si="101">AVERAGE(M148:M159)</f>
        <v>10</v>
      </c>
      <c r="N160" s="269">
        <f t="shared" si="101"/>
        <v>1563.8484848484884</v>
      </c>
      <c r="O160" s="270">
        <f t="shared" si="101"/>
        <v>212.0655303030309</v>
      </c>
      <c r="P160" s="65">
        <f t="shared" ref="P160:P163" si="102">M160-J160</f>
        <v>0</v>
      </c>
      <c r="Q160" s="74">
        <f t="shared" ref="Q160:Q163" si="103">O160-L160</f>
        <v>-31.934469696969103</v>
      </c>
      <c r="R160" s="271">
        <f>O160/L160</f>
        <v>0.86912102583209383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-204.1515151515116</v>
      </c>
      <c r="AG160" s="129">
        <f t="shared" si="62"/>
        <v>0.88452968600027626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214</v>
      </c>
      <c r="E161" s="83"/>
      <c r="F161" s="349">
        <v>35.33</v>
      </c>
      <c r="G161" s="57">
        <v>1574</v>
      </c>
      <c r="H161" s="84">
        <f t="shared" ref="H161:H170" si="104">F161*G161</f>
        <v>55609.42</v>
      </c>
      <c r="I161" s="435"/>
      <c r="J161" s="87">
        <v>12</v>
      </c>
      <c r="K161" s="57">
        <v>2118</v>
      </c>
      <c r="L161" s="86">
        <v>176.5</v>
      </c>
      <c r="M161" s="87">
        <v>12</v>
      </c>
      <c r="N161" s="57">
        <f t="shared" ref="N161:N166" si="105">G161/W161*60</f>
        <v>2009.36170212766</v>
      </c>
      <c r="O161" s="86">
        <f t="shared" ref="O161:O166" si="106">N161/M161</f>
        <v>167.44680851063833</v>
      </c>
      <c r="P161" s="54">
        <f t="shared" si="102"/>
        <v>0</v>
      </c>
      <c r="Q161" s="88">
        <f t="shared" si="103"/>
        <v>-9.0531914893616658</v>
      </c>
      <c r="R161" s="428">
        <f t="shared" ref="R161:R163" si="107">O161/L161</f>
        <v>0.94870713037188859</v>
      </c>
      <c r="S161" s="468">
        <f>R173</f>
        <v>0.90599154061193687</v>
      </c>
      <c r="T161" s="89">
        <v>0.16666666666666666</v>
      </c>
      <c r="U161" s="89">
        <v>0.19930555555555554</v>
      </c>
      <c r="V161" s="435">
        <v>5</v>
      </c>
      <c r="W161" s="90">
        <f t="shared" ref="W161:W172" si="108">(U161-T161)*24*60</f>
        <v>46.999999999999993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-108.63829787233999</v>
      </c>
      <c r="AG161" s="428">
        <f t="shared" si="62"/>
        <v>0.94870713037188859</v>
      </c>
      <c r="AH161" s="468">
        <f>AG173</f>
        <v>0.91085601595939714</v>
      </c>
    </row>
    <row r="162" spans="1:36" ht="19.149999999999999" customHeight="1">
      <c r="A162" s="467"/>
      <c r="B162" s="121" t="s">
        <v>118</v>
      </c>
      <c r="C162" s="121"/>
      <c r="D162" s="82" t="s">
        <v>299</v>
      </c>
      <c r="E162" s="83"/>
      <c r="F162" s="349">
        <v>34.229999999999997</v>
      </c>
      <c r="G162" s="57">
        <v>2779</v>
      </c>
      <c r="H162" s="84">
        <f t="shared" si="104"/>
        <v>95125.17</v>
      </c>
      <c r="I162" s="435"/>
      <c r="J162" s="87">
        <v>13</v>
      </c>
      <c r="K162" s="57">
        <v>2250</v>
      </c>
      <c r="L162" s="86">
        <v>173.07692307692307</v>
      </c>
      <c r="M162" s="87">
        <v>13</v>
      </c>
      <c r="N162" s="57">
        <f t="shared" si="105"/>
        <v>2137.6923076923085</v>
      </c>
      <c r="O162" s="86">
        <f t="shared" si="106"/>
        <v>164.43786982248528</v>
      </c>
      <c r="P162" s="54">
        <f t="shared" si="102"/>
        <v>0</v>
      </c>
      <c r="Q162" s="88">
        <f t="shared" si="103"/>
        <v>-8.6390532544377834</v>
      </c>
      <c r="R162" s="428">
        <f t="shared" si="107"/>
        <v>0.95008547008547062</v>
      </c>
      <c r="S162" s="468"/>
      <c r="T162" s="89">
        <v>0.20416666666666666</v>
      </c>
      <c r="U162" s="89">
        <v>0.2583333333333333</v>
      </c>
      <c r="V162" s="435">
        <v>7</v>
      </c>
      <c r="W162" s="90">
        <f t="shared" si="108"/>
        <v>77.999999999999957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-112.30769230769147</v>
      </c>
      <c r="AG162" s="428">
        <f t="shared" si="62"/>
        <v>0.95008547008547051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2791.6</v>
      </c>
      <c r="H163" s="84">
        <f t="shared" si="104"/>
        <v>100023.02799999999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2120.2025316455711</v>
      </c>
      <c r="O163" s="86">
        <f t="shared" si="106"/>
        <v>192.74568469505192</v>
      </c>
      <c r="P163" s="54">
        <f t="shared" si="102"/>
        <v>0</v>
      </c>
      <c r="Q163" s="88">
        <f t="shared" si="103"/>
        <v>-11.799769850402612</v>
      </c>
      <c r="R163" s="428">
        <f t="shared" si="107"/>
        <v>0.94231223628692051</v>
      </c>
      <c r="S163" s="468"/>
      <c r="T163" s="89">
        <v>0.27361111111111108</v>
      </c>
      <c r="U163" s="89">
        <v>0.32847222222222217</v>
      </c>
      <c r="V163" s="435">
        <v>22</v>
      </c>
      <c r="W163" s="90">
        <f t="shared" si="108"/>
        <v>78.999999999999957</v>
      </c>
      <c r="X163" s="96">
        <v>0.26250000000000001</v>
      </c>
      <c r="Y163" s="96">
        <v>0.2722222222222222</v>
      </c>
      <c r="Z163" s="54"/>
      <c r="AA163" s="54"/>
      <c r="AB163" s="447"/>
      <c r="AC163" s="447"/>
      <c r="AD163" s="435"/>
      <c r="AE163" s="435">
        <v>1</v>
      </c>
      <c r="AF163" s="54">
        <f t="shared" si="61"/>
        <v>-129.79746835442893</v>
      </c>
      <c r="AG163" s="428">
        <f t="shared" si="62"/>
        <v>0.94231223628692051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215</v>
      </c>
      <c r="E164" s="273"/>
      <c r="F164" s="349">
        <v>34.229999999999997</v>
      </c>
      <c r="G164" s="57">
        <v>2646</v>
      </c>
      <c r="H164" s="84">
        <f t="shared" si="104"/>
        <v>90572.579999999987</v>
      </c>
      <c r="I164" s="435"/>
      <c r="J164" s="87">
        <v>13</v>
      </c>
      <c r="K164" s="57">
        <v>2250</v>
      </c>
      <c r="L164" s="86">
        <v>173.07692307692307</v>
      </c>
      <c r="M164" s="87">
        <v>13</v>
      </c>
      <c r="N164" s="57">
        <f t="shared" si="105"/>
        <v>2145.4054054054063</v>
      </c>
      <c r="O164" s="86">
        <f t="shared" si="106"/>
        <v>165.03118503118509</v>
      </c>
      <c r="P164" s="54">
        <f>M164-J164</f>
        <v>0</v>
      </c>
      <c r="Q164" s="88">
        <f>O164-L164</f>
        <v>-8.045738045737977</v>
      </c>
      <c r="R164" s="428">
        <f>O164/L164</f>
        <v>0.95351351351351388</v>
      </c>
      <c r="S164" s="468"/>
      <c r="T164" s="89">
        <v>0.33333333333333326</v>
      </c>
      <c r="U164" s="89">
        <v>0.38472222222222213</v>
      </c>
      <c r="V164" s="435">
        <v>7</v>
      </c>
      <c r="W164" s="90">
        <f t="shared" si="108"/>
        <v>73.999999999999972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-104.59459459459367</v>
      </c>
      <c r="AG164" s="428">
        <f>N164/K164</f>
        <v>0.95351351351351388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1211.6000000000001</v>
      </c>
      <c r="H165" s="84">
        <f t="shared" si="104"/>
        <v>44114.356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2345.0322580645184</v>
      </c>
      <c r="O165" s="86">
        <f t="shared" si="106"/>
        <v>234.50322580645184</v>
      </c>
      <c r="P165" s="54">
        <f t="shared" ref="P165" si="109">M165-J165</f>
        <v>0</v>
      </c>
      <c r="Q165" s="88">
        <f t="shared" ref="Q165" si="110">O165-L165</f>
        <v>-42.39677419354814</v>
      </c>
      <c r="R165" s="428">
        <f t="shared" ref="R165" si="111">O165/L165</f>
        <v>0.84688777828259965</v>
      </c>
      <c r="S165" s="468"/>
      <c r="T165" s="89">
        <v>0.38958333333333323</v>
      </c>
      <c r="U165" s="89">
        <v>0.41111111111111098</v>
      </c>
      <c r="V165" s="435">
        <v>7</v>
      </c>
      <c r="W165" s="90">
        <f t="shared" si="108"/>
        <v>30.999999999999972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-423.96774193548163</v>
      </c>
      <c r="AG165" s="428">
        <f>N165/K165</f>
        <v>0.84688777828259965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256</v>
      </c>
      <c r="E166" s="83"/>
      <c r="F166" s="349">
        <v>36.409999999999997</v>
      </c>
      <c r="G166" s="57">
        <v>4846.4000000000005</v>
      </c>
      <c r="H166" s="84">
        <f t="shared" si="104"/>
        <v>176457.424</v>
      </c>
      <c r="I166" s="435"/>
      <c r="J166" s="87">
        <v>10</v>
      </c>
      <c r="K166" s="57">
        <v>2769</v>
      </c>
      <c r="L166" s="86">
        <v>276.89999999999998</v>
      </c>
      <c r="M166" s="87">
        <v>10</v>
      </c>
      <c r="N166" s="57">
        <f t="shared" si="105"/>
        <v>2364.0975609756092</v>
      </c>
      <c r="O166" s="86">
        <f t="shared" si="106"/>
        <v>236.40975609756092</v>
      </c>
      <c r="P166" s="54">
        <f>M166-J166</f>
        <v>0</v>
      </c>
      <c r="Q166" s="88">
        <f>O166-L166</f>
        <v>-40.490243902439062</v>
      </c>
      <c r="R166" s="428">
        <f>O166/L166</f>
        <v>0.85377304477270111</v>
      </c>
      <c r="S166" s="468"/>
      <c r="T166" s="89">
        <v>0.45069444444444429</v>
      </c>
      <c r="U166" s="89">
        <v>0.53611111111111098</v>
      </c>
      <c r="V166" s="435">
        <v>4</v>
      </c>
      <c r="W166" s="90">
        <f t="shared" si="108"/>
        <v>123.00000000000004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-404.90243902439079</v>
      </c>
      <c r="AG166" s="428">
        <f>N166/K166</f>
        <v>0.85377304477270111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11.5</v>
      </c>
      <c r="K173" s="101">
        <v>2401</v>
      </c>
      <c r="L173" s="104">
        <v>213.49988344988344</v>
      </c>
      <c r="M173" s="101">
        <f t="shared" ref="J173:O173" si="112">AVERAGE(M161:M172)</f>
        <v>11.5</v>
      </c>
      <c r="N173" s="101">
        <f t="shared" si="112"/>
        <v>2186.9652943185124</v>
      </c>
      <c r="O173" s="104">
        <f t="shared" si="112"/>
        <v>193.42908832722887</v>
      </c>
      <c r="P173" s="54">
        <f>M173-J173</f>
        <v>0</v>
      </c>
      <c r="Q173" s="88">
        <f>O173-L173</f>
        <v>-20.070795122654573</v>
      </c>
      <c r="R173" s="105">
        <f>O173/L173</f>
        <v>0.90599154061193687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1</v>
      </c>
      <c r="AF173" s="54">
        <f t="shared" si="61"/>
        <v>-214.03470568148759</v>
      </c>
      <c r="AG173" s="428">
        <f t="shared" si="62"/>
        <v>0.91085601595939714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83" priority="4" operator="greaterThan">
      <formula>0</formula>
    </cfRule>
  </conditionalFormatting>
  <conditionalFormatting sqref="Q5:Q173">
    <cfRule type="cellIs" dxfId="82" priority="7" operator="lessThan">
      <formula>0</formula>
    </cfRule>
  </conditionalFormatting>
  <conditionalFormatting sqref="R5:R173">
    <cfRule type="cellIs" dxfId="81" priority="5" operator="greaterThan">
      <formula>1</formula>
    </cfRule>
    <cfRule type="cellIs" dxfId="80" priority="6" operator="lessThan">
      <formula>0.8</formula>
    </cfRule>
  </conditionalFormatting>
  <conditionalFormatting sqref="S5:S11">
    <cfRule type="cellIs" dxfId="79" priority="20" operator="lessThan">
      <formula>0.8</formula>
    </cfRule>
  </conditionalFormatting>
  <conditionalFormatting sqref="S21:S29 AH21:AH29">
    <cfRule type="cellIs" dxfId="78" priority="13" operator="lessThan">
      <formula>0.8</formula>
    </cfRule>
  </conditionalFormatting>
  <conditionalFormatting sqref="S43:S72">
    <cfRule type="cellIs" dxfId="77" priority="10" operator="lessThan">
      <formula>0.8</formula>
    </cfRule>
  </conditionalFormatting>
  <conditionalFormatting sqref="S82:S91 AH82:AH91">
    <cfRule type="cellIs" dxfId="76" priority="12" operator="lessThan">
      <formula>0.8</formula>
    </cfRule>
  </conditionalFormatting>
  <conditionalFormatting sqref="S95:S104">
    <cfRule type="cellIs" dxfId="75" priority="8" operator="lessThan">
      <formula>0.8</formula>
    </cfRule>
  </conditionalFormatting>
  <conditionalFormatting sqref="S108:S109">
    <cfRule type="cellIs" dxfId="74" priority="9" operator="lessThan">
      <formula>0.8</formula>
    </cfRule>
  </conditionalFormatting>
  <conditionalFormatting sqref="S122:S135 AH135">
    <cfRule type="cellIs" dxfId="73" priority="21" operator="lessThan">
      <formula>0.8</formula>
    </cfRule>
  </conditionalFormatting>
  <conditionalFormatting sqref="S137 AH137">
    <cfRule type="cellIs" dxfId="72" priority="17" operator="lessThan">
      <formula>0.8</formula>
    </cfRule>
  </conditionalFormatting>
  <conditionalFormatting sqref="S139:S146 AH139:AH146">
    <cfRule type="cellIs" dxfId="71" priority="11" operator="lessThan">
      <formula>0.8</formula>
    </cfRule>
  </conditionalFormatting>
  <conditionalFormatting sqref="S148:S150">
    <cfRule type="cellIs" dxfId="70" priority="14" operator="lessThan">
      <formula>0.8</formula>
    </cfRule>
  </conditionalFormatting>
  <conditionalFormatting sqref="S161">
    <cfRule type="cellIs" dxfId="69" priority="25" operator="lessThan">
      <formula>0.8</formula>
    </cfRule>
  </conditionalFormatting>
  <conditionalFormatting sqref="AF5:AF173">
    <cfRule type="cellIs" dxfId="68" priority="3" operator="lessThan">
      <formula>0</formula>
    </cfRule>
  </conditionalFormatting>
  <conditionalFormatting sqref="AG5:AG173">
    <cfRule type="cellIs" dxfId="67" priority="1" operator="greaterThan">
      <formula>1</formula>
    </cfRule>
    <cfRule type="cellIs" dxfId="66" priority="2" operator="lessThan">
      <formula>0.8</formula>
    </cfRule>
  </conditionalFormatting>
  <conditionalFormatting sqref="AH5:AH9 S17:S18 AH17:AH18 AH57 AH95">
    <cfRule type="cellIs" dxfId="65" priority="26" operator="lessThan">
      <formula>0.8</formula>
    </cfRule>
  </conditionalFormatting>
  <conditionalFormatting sqref="AH31 S31:S32">
    <cfRule type="cellIs" dxfId="64" priority="22" operator="lessThan">
      <formula>0.8</formula>
    </cfRule>
  </conditionalFormatting>
  <conditionalFormatting sqref="AH70:AH72">
    <cfRule type="cellIs" dxfId="63" priority="19" operator="lessThan">
      <formula>0.8</formula>
    </cfRule>
  </conditionalFormatting>
  <conditionalFormatting sqref="AH97:AH98">
    <cfRule type="cellIs" dxfId="62" priority="18" operator="lessThan">
      <formula>0.8</formula>
    </cfRule>
  </conditionalFormatting>
  <conditionalFormatting sqref="AH100:AH107">
    <cfRule type="cellIs" dxfId="61" priority="16" operator="lessThan">
      <formula>0.8</formula>
    </cfRule>
  </conditionalFormatting>
  <conditionalFormatting sqref="AH109">
    <cfRule type="cellIs" dxfId="60" priority="24" operator="lessThan">
      <formula>0.8</formula>
    </cfRule>
  </conditionalFormatting>
  <conditionalFormatting sqref="AH148">
    <cfRule type="cellIs" dxfId="59" priority="23" operator="lessThan">
      <formula>0.8</formula>
    </cfRule>
  </conditionalFormatting>
  <conditionalFormatting sqref="AH150">
    <cfRule type="cellIs" dxfId="58" priority="15" operator="lessThan">
      <formula>0.8</formula>
    </cfRule>
  </conditionalFormatting>
  <dataValidations count="1">
    <dataValidation type="list" allowBlank="1" showInputMessage="1" showErrorMessage="1" sqref="AB5:AC173" xr:uid="{00000000-0002-0000-4A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B1:W38"/>
  <sheetViews>
    <sheetView zoomScale="40" zoomScaleNormal="40" workbookViewId="0">
      <selection activeCell="F14" sqref="F14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402</v>
      </c>
      <c r="E3" s="583"/>
      <c r="F3" s="572" t="s">
        <v>3</v>
      </c>
      <c r="G3" s="533"/>
      <c r="H3" s="584">
        <v>281102.19999999995</v>
      </c>
      <c r="I3" s="585"/>
      <c r="J3" s="572" t="s">
        <v>4</v>
      </c>
      <c r="K3" s="533"/>
      <c r="L3" s="577">
        <v>9415398.7321564388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380.4553425107764</v>
      </c>
      <c r="G6" s="574"/>
      <c r="H6" s="552">
        <f>AVERAGE(D13:P13,Q13)</f>
        <v>142.85839537407719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6</v>
      </c>
      <c r="Q6" s="541">
        <v>7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337.15783755883115</v>
      </c>
      <c r="G7" s="545"/>
      <c r="H7" s="546">
        <f>AVERAGE(D14:P14,Q14)</f>
        <v>128.59435317392175</v>
      </c>
      <c r="I7" s="547"/>
      <c r="J7" s="546">
        <f>AVERAGE(D31:E31,G31:H31)</f>
        <v>740.15205571481192</v>
      </c>
      <c r="K7" s="547"/>
      <c r="L7" s="548">
        <f>AVERAGE(K31:M31)</f>
        <v>773.12847381376696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0.91017682145883771</v>
      </c>
      <c r="G8" s="551"/>
      <c r="H8" s="550">
        <f>AVERAGE(D15:O15,P15:Q15)</f>
        <v>0.89846783643736394</v>
      </c>
      <c r="I8" s="551"/>
      <c r="J8" s="550">
        <f>AVERAGE(D32:E32,G32:H32)</f>
        <v>0.98951715694998588</v>
      </c>
      <c r="K8" s="551"/>
      <c r="L8" s="550">
        <f>AVERAGE(K32:M32)</f>
        <v>0.8590316375708521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141.49243206054351</v>
      </c>
      <c r="E13" s="19">
        <v>114.64794338788147</v>
      </c>
      <c r="F13" s="19">
        <v>127.86665528409594</v>
      </c>
      <c r="G13" s="19">
        <v>314.44047619047615</v>
      </c>
      <c r="H13" s="19">
        <v>228.57142857142858</v>
      </c>
      <c r="I13" s="19">
        <v>86.285677428866293</v>
      </c>
      <c r="J13" s="19">
        <v>86.536764705882348</v>
      </c>
      <c r="K13" s="19">
        <v>85.246116780045355</v>
      </c>
      <c r="L13" s="19">
        <v>114.06554410501778</v>
      </c>
      <c r="M13" s="19">
        <v>81.830154088926022</v>
      </c>
      <c r="N13" s="19">
        <v>88.025958482808335</v>
      </c>
      <c r="O13" s="19">
        <v>202.97858617131061</v>
      </c>
      <c r="P13" s="19">
        <v>178.02979797979799</v>
      </c>
      <c r="Q13" s="21">
        <v>150</v>
      </c>
    </row>
    <row r="14" spans="2:17" ht="39.950000000000003" customHeight="1">
      <c r="B14" s="525"/>
      <c r="C14" s="14" t="s">
        <v>42</v>
      </c>
      <c r="D14" s="19">
        <v>127.40006832060391</v>
      </c>
      <c r="E14" s="19">
        <v>96.109673290628876</v>
      </c>
      <c r="F14" s="19">
        <v>111.10599180446712</v>
      </c>
      <c r="G14" s="19">
        <v>279.27392153806261</v>
      </c>
      <c r="H14" s="19">
        <v>219.87146139834826</v>
      </c>
      <c r="I14" s="19">
        <v>78.030531600564586</v>
      </c>
      <c r="J14" s="19">
        <v>75.638283107786066</v>
      </c>
      <c r="K14" s="19">
        <v>74.768187692153887</v>
      </c>
      <c r="L14" s="19">
        <v>107.03229412098827</v>
      </c>
      <c r="M14" s="19">
        <v>73.523282681747091</v>
      </c>
      <c r="N14" s="19">
        <v>79.179573262614113</v>
      </c>
      <c r="O14" s="19">
        <v>167.66272120714652</v>
      </c>
      <c r="P14" s="19">
        <v>160.52239030722876</v>
      </c>
      <c r="Q14" s="9">
        <v>150.20256410256417</v>
      </c>
    </row>
    <row r="15" spans="2:17" ht="39.950000000000003" customHeight="1">
      <c r="B15" s="526"/>
      <c r="C15" s="360" t="s">
        <v>43</v>
      </c>
      <c r="D15" s="10">
        <f t="shared" ref="D15:Q15" si="0">D14/D13</f>
        <v>0.90040199652579589</v>
      </c>
      <c r="E15" s="10">
        <f t="shared" si="0"/>
        <v>0.83830263719137832</v>
      </c>
      <c r="F15" s="10">
        <f t="shared" si="0"/>
        <v>0.86892076403821039</v>
      </c>
      <c r="G15" s="10">
        <f t="shared" si="0"/>
        <v>0.88816148900909642</v>
      </c>
      <c r="H15" s="10">
        <f t="shared" si="0"/>
        <v>0.96193764361777356</v>
      </c>
      <c r="I15" s="10">
        <f t="shared" si="0"/>
        <v>0.90432773926927523</v>
      </c>
      <c r="J15" s="10">
        <f t="shared" si="0"/>
        <v>0.87405952100084161</v>
      </c>
      <c r="K15" s="10">
        <f t="shared" si="0"/>
        <v>0.87708614205938618</v>
      </c>
      <c r="L15" s="10">
        <f t="shared" si="0"/>
        <v>0.93834027585443203</v>
      </c>
      <c r="M15" s="10">
        <f t="shared" si="0"/>
        <v>0.89848642594328088</v>
      </c>
      <c r="N15" s="10">
        <f t="shared" si="0"/>
        <v>0.89950254024303589</v>
      </c>
      <c r="O15" s="10">
        <f t="shared" si="0"/>
        <v>0.82601186839306251</v>
      </c>
      <c r="P15" s="362">
        <f t="shared" si="0"/>
        <v>0.9016602396270994</v>
      </c>
      <c r="Q15" s="11">
        <f t="shared" si="0"/>
        <v>1.0013504273504277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0.4861111111111111</v>
      </c>
    </row>
    <row r="17" spans="2:23" ht="22.9" customHeight="1">
      <c r="B17" s="528"/>
      <c r="C17" s="360" t="s">
        <v>46</v>
      </c>
      <c r="D17" s="12">
        <v>0.66874999999999996</v>
      </c>
      <c r="E17" s="12">
        <v>0.6187499999999998</v>
      </c>
      <c r="F17" s="12">
        <v>0.59375</v>
      </c>
      <c r="G17" s="12">
        <v>0.6923611111111112</v>
      </c>
      <c r="H17" s="12">
        <v>0.69305555555555554</v>
      </c>
      <c r="I17" s="12">
        <v>0.74791666666666656</v>
      </c>
      <c r="J17" s="12">
        <v>0.82361111111111107</v>
      </c>
      <c r="K17" s="12">
        <v>0.79999999999999993</v>
      </c>
      <c r="L17" s="12">
        <v>0.94791666666666652</v>
      </c>
      <c r="M17" s="12">
        <v>1.0166666666666666</v>
      </c>
      <c r="N17" s="12">
        <v>0.99999999999999989</v>
      </c>
      <c r="O17" s="22">
        <v>0.91111111111111109</v>
      </c>
      <c r="P17" s="12">
        <v>0.6381944444444444</v>
      </c>
      <c r="Q17" s="363">
        <v>0.6875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 t="s">
        <v>49</v>
      </c>
      <c r="E20" s="365" t="s">
        <v>49</v>
      </c>
      <c r="F20" s="365" t="s">
        <v>49</v>
      </c>
      <c r="G20" s="365" t="s">
        <v>49</v>
      </c>
      <c r="H20" s="365" t="s">
        <v>49</v>
      </c>
      <c r="I20" s="365">
        <v>1</v>
      </c>
      <c r="J20" s="365">
        <v>1</v>
      </c>
      <c r="K20" s="365">
        <v>1</v>
      </c>
      <c r="L20" s="365">
        <v>1</v>
      </c>
      <c r="M20" s="365" t="s">
        <v>49</v>
      </c>
      <c r="N20" s="365">
        <v>1</v>
      </c>
      <c r="O20" s="365">
        <v>1</v>
      </c>
      <c r="P20" s="365" t="s">
        <v>49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 t="s">
        <v>49</v>
      </c>
      <c r="G21" s="365" t="s">
        <v>49</v>
      </c>
      <c r="H21" s="365">
        <v>1</v>
      </c>
      <c r="I21" s="365" t="s">
        <v>49</v>
      </c>
      <c r="J21" s="365" t="s">
        <v>49</v>
      </c>
      <c r="K21" s="365">
        <v>1</v>
      </c>
      <c r="L21" s="365">
        <v>2</v>
      </c>
      <c r="M21" s="365">
        <v>1</v>
      </c>
      <c r="N21" s="365">
        <v>1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18.833333333333332</v>
      </c>
      <c r="E22" s="367">
        <v>17</v>
      </c>
      <c r="F22" s="367">
        <v>16.444444444444443</v>
      </c>
      <c r="G22" s="367">
        <v>6.125</v>
      </c>
      <c r="H22" s="367">
        <v>6.6</v>
      </c>
      <c r="I22" s="367">
        <v>17.571428571428573</v>
      </c>
      <c r="J22" s="367">
        <v>17.25</v>
      </c>
      <c r="K22" s="367">
        <v>18.571428571428573</v>
      </c>
      <c r="L22" s="367">
        <v>15.5</v>
      </c>
      <c r="M22" s="367">
        <v>18.555555555555557</v>
      </c>
      <c r="N22" s="367">
        <v>17.222222222222221</v>
      </c>
      <c r="O22" s="367">
        <v>11.75</v>
      </c>
      <c r="P22" s="367">
        <v>13.166666666666666</v>
      </c>
      <c r="Q22" s="368">
        <v>11.5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169.64753468753474</v>
      </c>
      <c r="E31" s="8">
        <v>850.17278439153392</v>
      </c>
      <c r="F31" s="8">
        <v>0</v>
      </c>
      <c r="G31" s="8">
        <v>967.88476115560843</v>
      </c>
      <c r="H31" s="376">
        <v>972.90314262457071</v>
      </c>
      <c r="I31" s="375">
        <v>0</v>
      </c>
      <c r="J31" s="8">
        <v>0</v>
      </c>
      <c r="K31" s="8">
        <v>649.90476190475999</v>
      </c>
      <c r="L31" s="8">
        <v>808.21204481792688</v>
      </c>
      <c r="M31" s="376">
        <v>861.268614718614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0.77112515767061252</v>
      </c>
      <c r="E32" s="10">
        <f t="shared" si="1"/>
        <v>1.030512465929132</v>
      </c>
      <c r="F32" s="10">
        <f t="shared" si="1"/>
        <v>0</v>
      </c>
      <c r="G32" s="10">
        <f t="shared" si="1"/>
        <v>1.0754275123951205</v>
      </c>
      <c r="H32" s="10">
        <f t="shared" si="1"/>
        <v>1.0810034918050786</v>
      </c>
      <c r="I32" s="375">
        <f t="shared" si="1"/>
        <v>0</v>
      </c>
      <c r="J32" s="10">
        <f t="shared" si="1"/>
        <v>0</v>
      </c>
      <c r="K32" s="10">
        <f t="shared" si="1"/>
        <v>0.72211640211640005</v>
      </c>
      <c r="L32" s="10">
        <f t="shared" si="1"/>
        <v>0.89801338313102985</v>
      </c>
      <c r="M32" s="11">
        <f t="shared" si="1"/>
        <v>0.95696512746512663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3242.9999999999941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0.44444444444444442</v>
      </c>
      <c r="E34" s="12">
        <v>0.35625000000000001</v>
      </c>
      <c r="F34" s="12">
        <v>0</v>
      </c>
      <c r="G34" s="12">
        <v>1122.5000000000039</v>
      </c>
      <c r="H34" s="363">
        <v>0.50138888888888888</v>
      </c>
      <c r="I34" s="23">
        <v>0</v>
      </c>
      <c r="J34" s="12">
        <v>0</v>
      </c>
      <c r="K34" s="12">
        <v>0.80902777777777779</v>
      </c>
      <c r="L34" s="12">
        <v>1.0763888888888888</v>
      </c>
      <c r="M34" s="13">
        <v>1.1319444444444444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4B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7" priority="1" operator="lessThan">
      <formula>0.8</formula>
    </cfRule>
  </conditionalFormatting>
  <conditionalFormatting sqref="D15:Q15">
    <cfRule type="cellIs" dxfId="56" priority="3" operator="lessThan">
      <formula>0.8</formula>
    </cfRule>
  </conditionalFormatting>
  <conditionalFormatting sqref="J32:M32">
    <cfRule type="cellIs" dxfId="5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tabColor theme="8" tint="0.79998168889431442"/>
    <pageSetUpPr fitToPage="1"/>
  </sheetPr>
  <dimension ref="A1:R126"/>
  <sheetViews>
    <sheetView topLeftCell="A61" zoomScale="70" zoomScaleNormal="70" workbookViewId="0">
      <selection activeCell="D67" sqref="D67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89044</v>
      </c>
      <c r="F1" s="278" t="s">
        <v>4</v>
      </c>
      <c r="G1" s="279">
        <f>SUM(H5:H124)</f>
        <v>1675711.9161038965</v>
      </c>
      <c r="H1" s="280" t="s">
        <v>80</v>
      </c>
      <c r="I1" s="281">
        <f>+J16+J64+J24+J38+J51+J81+J100+J91+J57+J124+J111</f>
        <v>43.05238095238095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403</v>
      </c>
      <c r="B2" s="634"/>
      <c r="C2" s="283"/>
      <c r="D2" s="409" t="s">
        <v>84</v>
      </c>
      <c r="E2" s="284">
        <f>AVERAGE(L16,L24,L38,L51,L100,L111,L91)</f>
        <v>492.61460464753088</v>
      </c>
      <c r="F2" s="285" t="s">
        <v>85</v>
      </c>
      <c r="G2" s="286">
        <f>G1/E1</f>
        <v>18.818920040697819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798</v>
      </c>
      <c r="H5" s="291">
        <f>F5*G5</f>
        <v>20460.72</v>
      </c>
      <c r="I5" s="412"/>
      <c r="J5" s="292">
        <v>10</v>
      </c>
      <c r="K5" s="293">
        <f t="shared" ref="K5:K8" si="0">G5/P5*60</f>
        <v>1596.0000000000016</v>
      </c>
      <c r="L5" s="294">
        <f t="shared" ref="L5:L8" si="1">K5/J5</f>
        <v>159.60000000000016</v>
      </c>
      <c r="M5" s="295">
        <v>0.4861111111111111</v>
      </c>
      <c r="N5" s="295">
        <v>0.50694444444444442</v>
      </c>
      <c r="O5" s="289">
        <v>5</v>
      </c>
      <c r="P5" s="415">
        <f t="shared" ref="P5:P8" si="2">(N5-M5)*24*60</f>
        <v>29.999999999999972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2172</v>
      </c>
      <c r="H6" s="291">
        <f t="shared" ref="H6:H15" si="3">F6*G6</f>
        <v>64834.200000000004</v>
      </c>
      <c r="I6" s="412"/>
      <c r="J6" s="292">
        <v>12</v>
      </c>
      <c r="K6" s="293">
        <f t="shared" si="0"/>
        <v>1737.5999999999988</v>
      </c>
      <c r="L6" s="294">
        <f t="shared" si="1"/>
        <v>144.7999999999999</v>
      </c>
      <c r="M6" s="295">
        <v>0.51041666666666663</v>
      </c>
      <c r="N6" s="295">
        <v>0.5625</v>
      </c>
      <c r="O6" s="289">
        <v>5</v>
      </c>
      <c r="P6" s="415">
        <f t="shared" si="2"/>
        <v>75.000000000000057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1873</v>
      </c>
      <c r="H7" s="291">
        <f t="shared" si="3"/>
        <v>55290.96</v>
      </c>
      <c r="I7" s="412"/>
      <c r="J7" s="292">
        <v>12</v>
      </c>
      <c r="K7" s="293">
        <f t="shared" si="0"/>
        <v>1728.923076923079</v>
      </c>
      <c r="L7" s="294">
        <f t="shared" si="1"/>
        <v>144.07692307692324</v>
      </c>
      <c r="M7" s="295">
        <v>0.56597222222222221</v>
      </c>
      <c r="N7" s="295">
        <v>0.61111111111111105</v>
      </c>
      <c r="O7" s="289">
        <v>5</v>
      </c>
      <c r="P7" s="415">
        <f t="shared" si="2"/>
        <v>64.999999999999929</v>
      </c>
      <c r="Q7" s="296"/>
      <c r="R7" s="296"/>
    </row>
    <row r="8" spans="1:18">
      <c r="A8" s="621"/>
      <c r="B8" s="290" t="s">
        <v>118</v>
      </c>
      <c r="C8" s="290"/>
      <c r="D8" s="306" t="s">
        <v>384</v>
      </c>
      <c r="E8" s="408"/>
      <c r="F8" s="397">
        <v>30</v>
      </c>
      <c r="G8" s="411">
        <v>3199</v>
      </c>
      <c r="H8" s="291">
        <f t="shared" si="3"/>
        <v>95970</v>
      </c>
      <c r="I8" s="412"/>
      <c r="J8" s="292">
        <v>12</v>
      </c>
      <c r="K8" s="293">
        <f t="shared" si="0"/>
        <v>1828.0000000000009</v>
      </c>
      <c r="L8" s="294">
        <f t="shared" si="1"/>
        <v>152.3333333333334</v>
      </c>
      <c r="M8" s="295">
        <v>0.61458333333333337</v>
      </c>
      <c r="N8" s="295">
        <v>0.6875</v>
      </c>
      <c r="O8" s="289">
        <v>5</v>
      </c>
      <c r="P8" s="415">
        <f t="shared" si="2"/>
        <v>104.99999999999994</v>
      </c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11.5</v>
      </c>
      <c r="K16" s="302">
        <f>AVERAGE(K5:K15)</f>
        <v>1722.6307692307701</v>
      </c>
      <c r="L16" s="303">
        <f>AVERAGE(L5:L15)</f>
        <v>150.20256410256417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385</v>
      </c>
      <c r="E17" s="306"/>
      <c r="F17" s="397" t="s">
        <v>109</v>
      </c>
      <c r="G17" s="411">
        <v>3199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1744.9090909090914</v>
      </c>
      <c r="L17" s="294">
        <f>K17/J17</f>
        <v>174.49090909090916</v>
      </c>
      <c r="M17" s="295">
        <v>0.17361111111111113</v>
      </c>
      <c r="N17" s="295">
        <v>0.25</v>
      </c>
      <c r="O17" s="289">
        <v>10</v>
      </c>
      <c r="P17" s="415">
        <f>(N17-M17)*24*60</f>
        <v>109.99999999999997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113</v>
      </c>
      <c r="E18" s="306"/>
      <c r="F18" s="397" t="s">
        <v>109</v>
      </c>
      <c r="G18" s="410">
        <v>2172</v>
      </c>
      <c r="H18" s="291">
        <f t="shared" si="4"/>
        <v>0</v>
      </c>
      <c r="I18" s="412"/>
      <c r="J18" s="292">
        <v>9</v>
      </c>
      <c r="K18" s="293">
        <f t="shared" si="5"/>
        <v>1628.9999999999995</v>
      </c>
      <c r="L18" s="294">
        <f t="shared" ref="L18:L21" si="6">K18/J18</f>
        <v>180.99999999999994</v>
      </c>
      <c r="M18" s="295">
        <v>0.25347222222222221</v>
      </c>
      <c r="N18" s="295">
        <v>0.30902777777777779</v>
      </c>
      <c r="O18" s="289">
        <v>5</v>
      </c>
      <c r="P18" s="415">
        <f t="shared" ref="P18:P21" si="7">(N18-M18)*24*60</f>
        <v>80.000000000000028</v>
      </c>
      <c r="Q18" s="296"/>
      <c r="R18" s="296"/>
    </row>
    <row r="19" spans="1:18" ht="15.75" customHeight="1">
      <c r="A19" s="624"/>
      <c r="B19" s="290">
        <v>0</v>
      </c>
      <c r="C19" s="411"/>
      <c r="D19" s="306" t="s">
        <v>114</v>
      </c>
      <c r="E19" s="306"/>
      <c r="F19" s="397" t="s">
        <v>109</v>
      </c>
      <c r="G19" s="410">
        <v>1873</v>
      </c>
      <c r="H19" s="291">
        <f t="shared" si="4"/>
        <v>0</v>
      </c>
      <c r="I19" s="412"/>
      <c r="J19" s="292">
        <v>9</v>
      </c>
      <c r="K19" s="293">
        <f t="shared" si="5"/>
        <v>1605.4285714285718</v>
      </c>
      <c r="L19" s="294">
        <f t="shared" si="6"/>
        <v>178.38095238095241</v>
      </c>
      <c r="M19" s="295">
        <v>0.3125</v>
      </c>
      <c r="N19" s="295">
        <v>0.3611111111111111</v>
      </c>
      <c r="O19" s="289">
        <v>5</v>
      </c>
      <c r="P19" s="415">
        <f t="shared" si="7"/>
        <v>69.999999999999986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115</v>
      </c>
      <c r="E20" s="306"/>
      <c r="F20" s="397">
        <v>19.63</v>
      </c>
      <c r="G20" s="410">
        <v>1387</v>
      </c>
      <c r="H20" s="291">
        <f t="shared" si="4"/>
        <v>27226.809999999998</v>
      </c>
      <c r="I20" s="412"/>
      <c r="J20" s="292">
        <v>15</v>
      </c>
      <c r="K20" s="293">
        <f t="shared" si="5"/>
        <v>1849.3333333333335</v>
      </c>
      <c r="L20" s="294">
        <f t="shared" si="6"/>
        <v>123.28888888888891</v>
      </c>
      <c r="M20" s="295">
        <v>0.36458333333333331</v>
      </c>
      <c r="N20" s="295">
        <v>0.39583333333333331</v>
      </c>
      <c r="O20" s="289">
        <v>5</v>
      </c>
      <c r="P20" s="415">
        <f t="shared" si="7"/>
        <v>45</v>
      </c>
      <c r="Q20" s="296"/>
      <c r="R20" s="296"/>
    </row>
    <row r="21" spans="1:18" ht="15.75" customHeight="1">
      <c r="A21" s="625"/>
      <c r="B21" s="290" t="s">
        <v>105</v>
      </c>
      <c r="C21" s="411"/>
      <c r="D21" s="306" t="s">
        <v>332</v>
      </c>
      <c r="E21" s="306"/>
      <c r="F21" s="397">
        <v>36.450000000000003</v>
      </c>
      <c r="G21" s="410">
        <v>2070</v>
      </c>
      <c r="H21" s="291">
        <f t="shared" si="4"/>
        <v>75451.5</v>
      </c>
      <c r="I21" s="412"/>
      <c r="J21" s="292">
        <v>10</v>
      </c>
      <c r="K21" s="293">
        <f t="shared" si="5"/>
        <v>1910.769230769233</v>
      </c>
      <c r="L21" s="294">
        <f t="shared" si="6"/>
        <v>191.07692307692329</v>
      </c>
      <c r="M21" s="295">
        <v>0.39930555555555558</v>
      </c>
      <c r="N21" s="295">
        <v>0.44444444444444442</v>
      </c>
      <c r="O21" s="289">
        <v>5</v>
      </c>
      <c r="P21" s="415">
        <f t="shared" si="7"/>
        <v>64.999999999999929</v>
      </c>
      <c r="Q21" s="296">
        <v>0.44444444444444442</v>
      </c>
      <c r="R21" s="296">
        <v>0.4861111111111111</v>
      </c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10.6</v>
      </c>
      <c r="K24" s="302">
        <f>AVERAGE(K17:K23)</f>
        <v>1747.8880452880458</v>
      </c>
      <c r="L24" s="303">
        <f>AVERAGE(L17:L23)</f>
        <v>169.64753468753474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1499</v>
      </c>
      <c r="H25" s="291">
        <f t="shared" ref="H25:H37" si="8">F25*G25</f>
        <v>27776.47</v>
      </c>
      <c r="I25" s="412"/>
      <c r="J25" s="292">
        <v>3</v>
      </c>
      <c r="K25" s="293">
        <f t="shared" ref="K25:K28" si="9">G25/P25*60</f>
        <v>2810.6249999999964</v>
      </c>
      <c r="L25" s="294">
        <f t="shared" ref="L25:L28" si="10">K25/J25</f>
        <v>936.87499999999875</v>
      </c>
      <c r="M25" s="295">
        <v>0.18055555555555555</v>
      </c>
      <c r="N25" s="295">
        <v>0.20277777777777781</v>
      </c>
      <c r="O25" s="289">
        <v>20</v>
      </c>
      <c r="P25" s="415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675</v>
      </c>
      <c r="H26" s="291">
        <f t="shared" si="8"/>
        <v>10145.25</v>
      </c>
      <c r="I26" s="412"/>
      <c r="J26" s="292">
        <v>4</v>
      </c>
      <c r="K26" s="293">
        <f t="shared" si="9"/>
        <v>2892.8571428571531</v>
      </c>
      <c r="L26" s="294">
        <f t="shared" si="10"/>
        <v>723.21428571428828</v>
      </c>
      <c r="M26" s="295">
        <v>0.25833333333333336</v>
      </c>
      <c r="N26" s="295">
        <v>0.26805555555555555</v>
      </c>
      <c r="O26" s="289">
        <v>25</v>
      </c>
      <c r="P26" s="415">
        <f>(N26-M26)*24*60</f>
        <v>13.99999999999995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2835</v>
      </c>
      <c r="H27" s="291">
        <f t="shared" si="8"/>
        <v>51540.299999999996</v>
      </c>
      <c r="I27" s="412"/>
      <c r="J27" s="292">
        <v>4</v>
      </c>
      <c r="K27" s="293">
        <f t="shared" si="9"/>
        <v>2834.9999999999986</v>
      </c>
      <c r="L27" s="294">
        <f t="shared" si="10"/>
        <v>708.74999999999966</v>
      </c>
      <c r="M27" s="295">
        <v>0.28194444444444444</v>
      </c>
      <c r="N27" s="295">
        <v>0.32361111111111113</v>
      </c>
      <c r="O27" s="289">
        <v>20</v>
      </c>
      <c r="P27" s="415">
        <f t="shared" ref="P27:P28" si="11">(N27-M27)*24*60</f>
        <v>60.000000000000028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1393</v>
      </c>
      <c r="H28" s="291">
        <f t="shared" si="8"/>
        <v>34727.49</v>
      </c>
      <c r="I28" s="412"/>
      <c r="J28" s="292">
        <v>3</v>
      </c>
      <c r="K28" s="293">
        <f t="shared" si="9"/>
        <v>3095.5555555555479</v>
      </c>
      <c r="L28" s="294">
        <f t="shared" si="10"/>
        <v>1031.8518518518492</v>
      </c>
      <c r="M28" s="295">
        <v>0.33749999999999997</v>
      </c>
      <c r="N28" s="295">
        <v>0.35625000000000001</v>
      </c>
      <c r="O28" s="289">
        <v>20</v>
      </c>
      <c r="P28" s="415">
        <f t="shared" si="11"/>
        <v>27.000000000000064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2908.509424603174</v>
      </c>
      <c r="L38" s="303">
        <f>AVERAGE(L25:L37)</f>
        <v>850.17278439153392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866</v>
      </c>
      <c r="H52" s="291">
        <f>F52*G52</f>
        <v>15743.88</v>
      </c>
      <c r="I52" s="412"/>
      <c r="J52" s="292">
        <v>3</v>
      </c>
      <c r="K52" s="293">
        <f>G52/P52*60</f>
        <v>3247.4999999999959</v>
      </c>
      <c r="L52" s="294">
        <f>K52/J52</f>
        <v>1082.4999999999986</v>
      </c>
      <c r="M52" s="295">
        <v>0.2986111111111111</v>
      </c>
      <c r="N52" s="295">
        <v>0.30972222222222223</v>
      </c>
      <c r="O52" s="293">
        <v>20</v>
      </c>
      <c r="P52" s="415">
        <f>(N52-M52)*24*60</f>
        <v>16.000000000000021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447</v>
      </c>
      <c r="H53" s="291">
        <f t="shared" ref="H53:H116" si="13">F53*G53</f>
        <v>11188.41</v>
      </c>
      <c r="I53" s="412"/>
      <c r="J53" s="292">
        <v>4</v>
      </c>
      <c r="K53" s="293">
        <f t="shared" ref="K53:K59" si="14">G53/P53*60</f>
        <v>3352.5000000000118</v>
      </c>
      <c r="L53" s="294">
        <f t="shared" ref="L53:L59" si="15">K53/J53</f>
        <v>838.12500000000296</v>
      </c>
      <c r="M53" s="295">
        <v>0.32361111111111113</v>
      </c>
      <c r="N53" s="295">
        <v>0.32916666666666666</v>
      </c>
      <c r="O53" s="293">
        <v>20</v>
      </c>
      <c r="P53" s="415">
        <f t="shared" ref="P53:P59" si="16">(N53-M53)*24*60</f>
        <v>7.9999999999999716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650</v>
      </c>
      <c r="H54" s="291">
        <f t="shared" si="13"/>
        <v>16133</v>
      </c>
      <c r="I54" s="412"/>
      <c r="J54" s="292">
        <v>4</v>
      </c>
      <c r="K54" s="293">
        <f t="shared" si="14"/>
        <v>3249.9999999999682</v>
      </c>
      <c r="L54" s="294">
        <f t="shared" si="15"/>
        <v>812.49999999999204</v>
      </c>
      <c r="M54" s="295">
        <v>0.3430555555555555</v>
      </c>
      <c r="N54" s="295">
        <v>0.35138888888888892</v>
      </c>
      <c r="O54" s="293">
        <v>20</v>
      </c>
      <c r="P54" s="415">
        <f t="shared" si="16"/>
        <v>12.000000000000117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295</v>
      </c>
      <c r="H55" s="291">
        <f t="shared" si="13"/>
        <v>6997.4</v>
      </c>
      <c r="I55" s="412"/>
      <c r="J55" s="292">
        <v>4</v>
      </c>
      <c r="K55" s="293">
        <f t="shared" si="14"/>
        <v>3540.0000000000691</v>
      </c>
      <c r="L55" s="294">
        <f t="shared" si="15"/>
        <v>885.00000000001728</v>
      </c>
      <c r="M55" s="295">
        <v>0.36527777777777781</v>
      </c>
      <c r="N55" s="295">
        <v>0.36874999999999997</v>
      </c>
      <c r="O55" s="293">
        <v>20</v>
      </c>
      <c r="P55" s="415">
        <f t="shared" si="16"/>
        <v>4.9999999999999023</v>
      </c>
      <c r="Q55" s="296">
        <v>0.36874999999999997</v>
      </c>
      <c r="R55" s="296">
        <v>0.41041666666666665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1035</v>
      </c>
      <c r="H56" s="291">
        <f t="shared" si="13"/>
        <v>31050</v>
      </c>
      <c r="I56" s="412"/>
      <c r="J56" s="292">
        <v>4</v>
      </c>
      <c r="K56" s="293">
        <f t="shared" si="14"/>
        <v>3268.4210526315765</v>
      </c>
      <c r="L56" s="294">
        <f t="shared" si="15"/>
        <v>817.10526315789411</v>
      </c>
      <c r="M56" s="295">
        <v>0.42430555555555555</v>
      </c>
      <c r="N56" s="295">
        <v>0.4375</v>
      </c>
      <c r="O56" s="293">
        <v>25</v>
      </c>
      <c r="P56" s="415">
        <f t="shared" si="16"/>
        <v>19.000000000000014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898</v>
      </c>
      <c r="H57" s="291">
        <f t="shared" si="13"/>
        <v>18606.559999999998</v>
      </c>
      <c r="I57" s="412"/>
      <c r="J57" s="292">
        <v>3</v>
      </c>
      <c r="K57" s="293">
        <f t="shared" si="14"/>
        <v>3367.5000000000118</v>
      </c>
      <c r="L57" s="294">
        <f t="shared" si="15"/>
        <v>1122.5000000000039</v>
      </c>
      <c r="M57" s="295">
        <v>0.4513888888888889</v>
      </c>
      <c r="N57" s="295">
        <v>0.46249999999999997</v>
      </c>
      <c r="O57" s="293">
        <v>20</v>
      </c>
      <c r="P57" s="415">
        <f t="shared" si="16"/>
        <v>15.999999999999943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1270</v>
      </c>
      <c r="H58" s="291">
        <f t="shared" si="13"/>
        <v>21678.9</v>
      </c>
      <c r="I58" s="412"/>
      <c r="J58" s="292">
        <v>3</v>
      </c>
      <c r="K58" s="293">
        <f t="shared" si="14"/>
        <v>3313.0434782608813</v>
      </c>
      <c r="L58" s="294">
        <f t="shared" si="15"/>
        <v>1104.3478260869604</v>
      </c>
      <c r="M58" s="295">
        <v>0.47638888888888892</v>
      </c>
      <c r="N58" s="295">
        <v>0.49236111111111108</v>
      </c>
      <c r="O58" s="293">
        <v>20</v>
      </c>
      <c r="P58" s="415">
        <f t="shared" si="16"/>
        <v>22.999999999999918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386</v>
      </c>
      <c r="E59" s="311"/>
      <c r="F59" s="397">
        <v>27.48</v>
      </c>
      <c r="G59" s="297">
        <v>3243</v>
      </c>
      <c r="H59" s="291">
        <f t="shared" si="13"/>
        <v>89117.64</v>
      </c>
      <c r="I59" s="412"/>
      <c r="J59" s="292">
        <v>3</v>
      </c>
      <c r="K59" s="293">
        <f t="shared" si="14"/>
        <v>3242.9999999999941</v>
      </c>
      <c r="L59" s="294">
        <f t="shared" si="15"/>
        <v>1080.999999999998</v>
      </c>
      <c r="M59" s="295">
        <v>0.50624999999999998</v>
      </c>
      <c r="N59" s="295">
        <v>0.54791666666666672</v>
      </c>
      <c r="O59" s="293">
        <v>20</v>
      </c>
      <c r="P59" s="415">
        <f t="shared" si="16"/>
        <v>60.000000000000107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3322.7455663615633</v>
      </c>
      <c r="L64" s="303">
        <f>AVERAGE(L52:L63)</f>
        <v>967.88476115560843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474</v>
      </c>
      <c r="H65" s="291">
        <f>F65*G65</f>
        <v>10561.581818181818</v>
      </c>
      <c r="I65" s="412"/>
      <c r="J65" s="292">
        <v>4</v>
      </c>
      <c r="K65" s="293">
        <f t="shared" ref="K65:K71" si="17">G65/P65*60</f>
        <v>3554.9999999999955</v>
      </c>
      <c r="L65" s="294">
        <f t="shared" ref="L65:L71" si="18">K65/J65</f>
        <v>888.74999999999886</v>
      </c>
      <c r="M65" s="295">
        <v>0.18055555555555555</v>
      </c>
      <c r="N65" s="295">
        <v>0.18611111111111112</v>
      </c>
      <c r="O65" s="293">
        <v>20</v>
      </c>
      <c r="P65" s="415">
        <f>(N65-M65)*24*60</f>
        <v>8.0000000000000107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2827</v>
      </c>
      <c r="H66" s="291">
        <f t="shared" ref="H66:H74" si="19">F66*G66</f>
        <v>39662.81</v>
      </c>
      <c r="I66" s="412"/>
      <c r="J66" s="292">
        <v>3</v>
      </c>
      <c r="K66" s="293">
        <f t="shared" si="17"/>
        <v>3261.9230769230735</v>
      </c>
      <c r="L66" s="294">
        <f t="shared" si="18"/>
        <v>1087.3076923076912</v>
      </c>
      <c r="M66" s="295">
        <v>0.19999999999999998</v>
      </c>
      <c r="N66" s="295">
        <v>0.23611111111111113</v>
      </c>
      <c r="O66" s="293">
        <v>20</v>
      </c>
      <c r="P66" s="415">
        <f t="shared" ref="P66:P71" si="20">(N66-M66)*24*60</f>
        <v>52.000000000000057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1342</v>
      </c>
      <c r="H67" s="291">
        <f t="shared" si="19"/>
        <v>24397.56</v>
      </c>
      <c r="I67" s="412"/>
      <c r="J67" s="292">
        <v>3</v>
      </c>
      <c r="K67" s="293">
        <f t="shared" si="17"/>
        <v>3220.8000000000006</v>
      </c>
      <c r="L67" s="294">
        <f t="shared" si="18"/>
        <v>1073.6000000000001</v>
      </c>
      <c r="M67" s="295">
        <v>0.25</v>
      </c>
      <c r="N67" s="295">
        <v>0.2673611111111111</v>
      </c>
      <c r="O67" s="293">
        <v>20</v>
      </c>
      <c r="P67" s="415">
        <f t="shared" si="20"/>
        <v>24.999999999999993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1447</v>
      </c>
      <c r="H68" s="291">
        <f t="shared" si="19"/>
        <v>25888.145454545454</v>
      </c>
      <c r="I68" s="412"/>
      <c r="J68" s="292">
        <v>3</v>
      </c>
      <c r="K68" s="293">
        <f t="shared" si="17"/>
        <v>3215.5555555555575</v>
      </c>
      <c r="L68" s="294">
        <f t="shared" si="18"/>
        <v>1071.8518518518524</v>
      </c>
      <c r="M68" s="295">
        <v>0.28125</v>
      </c>
      <c r="N68" s="295">
        <v>0.3</v>
      </c>
      <c r="O68" s="293">
        <v>20</v>
      </c>
      <c r="P68" s="415">
        <f t="shared" si="20"/>
        <v>26.999999999999986</v>
      </c>
      <c r="Q68" s="296">
        <v>0.3</v>
      </c>
      <c r="R68" s="296">
        <v>0.34166666666666662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2707</v>
      </c>
      <c r="H69" s="291">
        <f t="shared" si="19"/>
        <v>45098.62</v>
      </c>
      <c r="I69" s="412"/>
      <c r="J69" s="292">
        <v>4</v>
      </c>
      <c r="K69" s="293">
        <f t="shared" si="17"/>
        <v>3248.400000000001</v>
      </c>
      <c r="L69" s="294">
        <f t="shared" si="18"/>
        <v>812.10000000000025</v>
      </c>
      <c r="M69" s="295">
        <v>0.35555555555555557</v>
      </c>
      <c r="N69" s="295">
        <v>0.39027777777777778</v>
      </c>
      <c r="O69" s="293">
        <v>25</v>
      </c>
      <c r="P69" s="415">
        <f t="shared" si="20"/>
        <v>49.999999999999986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2243</v>
      </c>
      <c r="H70" s="291">
        <f t="shared" si="19"/>
        <v>67290</v>
      </c>
      <c r="I70" s="412"/>
      <c r="J70" s="292">
        <v>4</v>
      </c>
      <c r="K70" s="293">
        <f t="shared" si="17"/>
        <v>3204.2857142857069</v>
      </c>
      <c r="L70" s="294">
        <f t="shared" si="18"/>
        <v>801.07142857142674</v>
      </c>
      <c r="M70" s="295">
        <v>0.40416666666666662</v>
      </c>
      <c r="N70" s="295">
        <v>0.43333333333333335</v>
      </c>
      <c r="O70" s="293">
        <v>20</v>
      </c>
      <c r="P70" s="415">
        <f t="shared" si="20"/>
        <v>42.000000000000092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4195</v>
      </c>
      <c r="H71" s="291">
        <f t="shared" si="19"/>
        <v>59928.57142857142</v>
      </c>
      <c r="I71" s="412"/>
      <c r="J71" s="292">
        <v>3</v>
      </c>
      <c r="K71" s="293">
        <f t="shared" si="17"/>
        <v>3226.9230769230753</v>
      </c>
      <c r="L71" s="294">
        <f t="shared" si="18"/>
        <v>1075.6410256410252</v>
      </c>
      <c r="M71" s="295">
        <v>0.44722222222222219</v>
      </c>
      <c r="N71" s="295">
        <v>0.50138888888888888</v>
      </c>
      <c r="O71" s="293">
        <v>20</v>
      </c>
      <c r="P71" s="415">
        <f t="shared" si="20"/>
        <v>78.000000000000043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3276.1267748124874</v>
      </c>
      <c r="L75" s="303">
        <f>AVERAGE(L65:L74)</f>
        <v>972.90314262457071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1314</v>
      </c>
      <c r="H92" s="291">
        <f t="shared" ref="H92:H99" si="22">F92*G92</f>
        <v>32245.559999999998</v>
      </c>
      <c r="I92" s="412"/>
      <c r="J92" s="292">
        <v>3</v>
      </c>
      <c r="K92" s="293">
        <f>G92/P92*60</f>
        <v>2252.5714285714262</v>
      </c>
      <c r="L92" s="294">
        <f t="shared" ref="L92:L94" si="23">K92/J92</f>
        <v>750.85714285714209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619</v>
      </c>
      <c r="H93" s="291">
        <f t="shared" si="22"/>
        <v>14404.13</v>
      </c>
      <c r="I93" s="412"/>
      <c r="J93" s="292">
        <v>4</v>
      </c>
      <c r="K93" s="293">
        <f t="shared" ref="K93:K94" si="24">G93/P93*60</f>
        <v>495.19999999999959</v>
      </c>
      <c r="L93" s="294">
        <f t="shared" si="23"/>
        <v>123.7999999999999</v>
      </c>
      <c r="M93" s="295">
        <v>0.76041666666666663</v>
      </c>
      <c r="N93" s="295">
        <v>0.8125</v>
      </c>
      <c r="O93" s="289">
        <v>20</v>
      </c>
      <c r="P93" s="415">
        <f>(N93-M93)*24*60</f>
        <v>75.000000000000057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1353</v>
      </c>
      <c r="H94" s="291">
        <f t="shared" si="22"/>
        <v>32918.49</v>
      </c>
      <c r="I94" s="412"/>
      <c r="J94" s="292">
        <v>4</v>
      </c>
      <c r="K94" s="293">
        <f t="shared" si="24"/>
        <v>2319.4285714285688</v>
      </c>
      <c r="L94" s="294">
        <f t="shared" si="23"/>
        <v>579.85714285714221</v>
      </c>
      <c r="M94" s="295">
        <v>0.78472222222222221</v>
      </c>
      <c r="N94" s="295">
        <v>0.80902777777777779</v>
      </c>
      <c r="O94" s="289">
        <v>20</v>
      </c>
      <c r="P94" s="415">
        <f>(N94-M94)*24*60</f>
        <v>35.000000000000036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1689.0666666666648</v>
      </c>
      <c r="L100" s="303">
        <f>AVERAGE(L92:L99)</f>
        <v>484.8380952380947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872</v>
      </c>
      <c r="H101" s="291">
        <f t="shared" ref="H101:H110" si="25">F101*G101</f>
        <v>21826.16</v>
      </c>
      <c r="I101" s="412"/>
      <c r="J101" s="292">
        <v>4</v>
      </c>
      <c r="K101" s="293">
        <f>G101/P101*60</f>
        <v>3488.0000000000123</v>
      </c>
      <c r="L101" s="294">
        <f t="shared" ref="L101:L107" si="26">K101/J101</f>
        <v>872.00000000000307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3084</v>
      </c>
      <c r="H102" s="291">
        <f t="shared" si="25"/>
        <v>88109.88</v>
      </c>
      <c r="I102" s="412"/>
      <c r="J102" s="292">
        <v>3</v>
      </c>
      <c r="K102" s="293">
        <f t="shared" ref="K102:K107" si="28">G102/P102*60</f>
        <v>3083.9999999999945</v>
      </c>
      <c r="L102" s="294">
        <f t="shared" si="26"/>
        <v>1027.9999999999982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409</v>
      </c>
      <c r="H103" s="291">
        <f t="shared" si="25"/>
        <v>0</v>
      </c>
      <c r="I103" s="412"/>
      <c r="J103" s="292">
        <v>5</v>
      </c>
      <c r="K103" s="293">
        <f t="shared" si="28"/>
        <v>2454.0000000000091</v>
      </c>
      <c r="L103" s="294">
        <f t="shared" si="26"/>
        <v>490.80000000000183</v>
      </c>
      <c r="M103" s="295">
        <v>0.80208333333333337</v>
      </c>
      <c r="N103" s="295">
        <v>0.80902777777777779</v>
      </c>
      <c r="O103" s="289">
        <v>20</v>
      </c>
      <c r="P103" s="293">
        <f t="shared" si="27"/>
        <v>9.9999999999999645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563</v>
      </c>
      <c r="H104" s="291">
        <f t="shared" si="25"/>
        <v>0</v>
      </c>
      <c r="I104" s="412"/>
      <c r="J104" s="292">
        <v>5</v>
      </c>
      <c r="K104" s="293">
        <f t="shared" si="28"/>
        <v>2251.9999999999841</v>
      </c>
      <c r="L104" s="294">
        <f t="shared" si="26"/>
        <v>450.39999999999679</v>
      </c>
      <c r="M104" s="295">
        <v>0.82291666666666663</v>
      </c>
      <c r="N104" s="295">
        <v>0.83333333333333337</v>
      </c>
      <c r="O104" s="289">
        <v>20</v>
      </c>
      <c r="P104" s="293">
        <f>(N104-M104)*24*60</f>
        <v>15.000000000000107</v>
      </c>
      <c r="Q104" s="296">
        <v>0.83333333333333337</v>
      </c>
      <c r="R104" s="296">
        <v>0.875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1519</v>
      </c>
      <c r="H105" s="291">
        <f t="shared" si="25"/>
        <v>37701.58</v>
      </c>
      <c r="I105" s="412"/>
      <c r="J105" s="292">
        <v>4</v>
      </c>
      <c r="K105" s="293">
        <f t="shared" si="28"/>
        <v>3037.9999999999945</v>
      </c>
      <c r="L105" s="294">
        <f t="shared" si="26"/>
        <v>759.49999999999864</v>
      </c>
      <c r="M105" s="295">
        <v>0.88888888888888884</v>
      </c>
      <c r="N105" s="295">
        <v>0.90972222222222221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1591</v>
      </c>
      <c r="H106" s="291">
        <f t="shared" si="25"/>
        <v>47730</v>
      </c>
      <c r="I106" s="412"/>
      <c r="J106" s="292">
        <v>3</v>
      </c>
      <c r="K106" s="293">
        <f t="shared" si="28"/>
        <v>3181.9999999999945</v>
      </c>
      <c r="L106" s="294">
        <f t="shared" si="26"/>
        <v>1060.6666666666649</v>
      </c>
      <c r="M106" s="295">
        <v>0.92361111111111116</v>
      </c>
      <c r="N106" s="295">
        <v>0.94444444444444453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8467</v>
      </c>
      <c r="H107" s="291">
        <f t="shared" si="25"/>
        <v>120957.14285714284</v>
      </c>
      <c r="I107" s="412"/>
      <c r="J107" s="292">
        <v>3</v>
      </c>
      <c r="K107" s="293">
        <f t="shared" si="28"/>
        <v>2988.3529411764725</v>
      </c>
      <c r="L107" s="294">
        <f t="shared" si="26"/>
        <v>996.11764705882422</v>
      </c>
      <c r="M107" s="295">
        <v>0.95833333333333337</v>
      </c>
      <c r="N107" s="295">
        <v>1.0763888888888888</v>
      </c>
      <c r="O107" s="289">
        <v>20</v>
      </c>
      <c r="P107" s="293">
        <f>(N107-M107)*24*60</f>
        <v>169.99999999999989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2926.6218487394945</v>
      </c>
      <c r="L111" s="303">
        <f>AVERAGE(L101:L110)</f>
        <v>808.21204481792688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1156</v>
      </c>
      <c r="H112" s="329">
        <f t="shared" si="13"/>
        <v>19305.2</v>
      </c>
      <c r="I112" s="412"/>
      <c r="J112" s="292">
        <v>3</v>
      </c>
      <c r="K112" s="293">
        <f t="shared" ref="K112:K118" si="29">G112/P112*60</f>
        <v>2774.3999999999919</v>
      </c>
      <c r="L112" s="294">
        <f t="shared" ref="L112:L118" si="30">K112/J112</f>
        <v>924.79999999999734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1070</v>
      </c>
      <c r="H113" s="329">
        <f t="shared" si="13"/>
        <v>19452.599999999999</v>
      </c>
      <c r="I113" s="412"/>
      <c r="J113" s="292">
        <v>4</v>
      </c>
      <c r="K113" s="293">
        <f t="shared" si="29"/>
        <v>2567.9999999999927</v>
      </c>
      <c r="L113" s="294">
        <f t="shared" si="30"/>
        <v>641.99999999999818</v>
      </c>
      <c r="M113" s="295">
        <v>0.75347222222222221</v>
      </c>
      <c r="N113" s="295">
        <v>0.77083333333333337</v>
      </c>
      <c r="O113" s="289">
        <v>20</v>
      </c>
      <c r="P113" s="415">
        <f t="shared" si="31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1167</v>
      </c>
      <c r="H114" s="329">
        <f t="shared" si="13"/>
        <v>21216.06</v>
      </c>
      <c r="I114" s="412"/>
      <c r="J114" s="292">
        <v>3</v>
      </c>
      <c r="K114" s="293">
        <f t="shared" si="29"/>
        <v>2800.799999999992</v>
      </c>
      <c r="L114" s="294">
        <f t="shared" si="30"/>
        <v>933.59999999999729</v>
      </c>
      <c r="M114" s="295">
        <v>0.78472222222222221</v>
      </c>
      <c r="N114" s="295">
        <v>0.80208333333333337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5532</v>
      </c>
      <c r="H115" s="329">
        <f t="shared" si="13"/>
        <v>92163.12</v>
      </c>
      <c r="I115" s="412"/>
      <c r="J115" s="292">
        <v>4</v>
      </c>
      <c r="K115" s="293">
        <f t="shared" si="29"/>
        <v>3017.4545454545432</v>
      </c>
      <c r="L115" s="294">
        <f t="shared" si="30"/>
        <v>754.36363636363581</v>
      </c>
      <c r="M115" s="295">
        <v>0.81597222222222221</v>
      </c>
      <c r="N115" s="295">
        <v>0.89236111111111116</v>
      </c>
      <c r="O115" s="289">
        <v>20</v>
      </c>
      <c r="P115" s="415">
        <f t="shared" si="31"/>
        <v>110.00000000000009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1035</v>
      </c>
      <c r="H116" s="329">
        <f t="shared" si="13"/>
        <v>23061.681818181816</v>
      </c>
      <c r="I116" s="412"/>
      <c r="J116" s="292">
        <v>4</v>
      </c>
      <c r="K116" s="293">
        <f t="shared" si="29"/>
        <v>3105.0000000000109</v>
      </c>
      <c r="L116" s="294">
        <f t="shared" si="30"/>
        <v>776.25000000000273</v>
      </c>
      <c r="M116" s="295">
        <v>0.90625</v>
      </c>
      <c r="N116" s="331">
        <v>0.92013888888888884</v>
      </c>
      <c r="O116" s="289">
        <v>20</v>
      </c>
      <c r="P116" s="415">
        <f t="shared" si="31"/>
        <v>19.999999999999929</v>
      </c>
      <c r="Q116" s="296">
        <v>0.92013888888888884</v>
      </c>
      <c r="R116" s="296">
        <v>0.96180555555555547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3787</v>
      </c>
      <c r="H117" s="329">
        <f t="shared" ref="H117:H123" si="32">F117*G117</f>
        <v>67752.872727272726</v>
      </c>
      <c r="I117" s="412"/>
      <c r="J117" s="292">
        <v>3</v>
      </c>
      <c r="K117" s="293">
        <f t="shared" si="29"/>
        <v>3029.5999999999976</v>
      </c>
      <c r="L117" s="294">
        <f t="shared" si="30"/>
        <v>1009.8666666666659</v>
      </c>
      <c r="M117" s="295">
        <v>0.97569444444444453</v>
      </c>
      <c r="N117" s="295">
        <v>1.0277777777777779</v>
      </c>
      <c r="O117" s="293">
        <v>20</v>
      </c>
      <c r="P117" s="415">
        <f t="shared" si="31"/>
        <v>75.000000000000057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6422</v>
      </c>
      <c r="H118" s="329">
        <f t="shared" si="32"/>
        <v>90100.659999999989</v>
      </c>
      <c r="I118" s="412"/>
      <c r="J118" s="292">
        <v>3</v>
      </c>
      <c r="K118" s="293">
        <f t="shared" si="29"/>
        <v>2964.0000000000032</v>
      </c>
      <c r="L118" s="294">
        <f t="shared" si="30"/>
        <v>988.00000000000102</v>
      </c>
      <c r="M118" s="295">
        <v>1.0416666666666667</v>
      </c>
      <c r="N118" s="295">
        <v>1.1319444444444444</v>
      </c>
      <c r="O118" s="293">
        <v>20</v>
      </c>
      <c r="P118" s="415">
        <f t="shared" si="31"/>
        <v>129.99999999999986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2894.1792207792191</v>
      </c>
      <c r="L124" s="303">
        <f>AVERAGE(L112:L123)</f>
        <v>861.268614718614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25" defaultRowHeight="15.6"/>
  <cols>
    <col min="1" max="1" width="8.125" style="2"/>
    <col min="2" max="2" width="7.125" style="2" customWidth="1"/>
    <col min="3" max="3" width="7.125" style="27" customWidth="1"/>
    <col min="4" max="17" width="14.25" style="2" customWidth="1"/>
    <col min="18" max="21" width="9.625" style="2" customWidth="1"/>
    <col min="22" max="22" width="11.25" style="2" customWidth="1"/>
    <col min="23" max="23" width="11.5" style="2" customWidth="1"/>
    <col min="24" max="16384" width="8.125" style="2"/>
  </cols>
  <sheetData>
    <row r="1" spans="2:17" ht="27.75" customHeight="1">
      <c r="B1" s="579" t="s">
        <v>0</v>
      </c>
      <c r="C1" s="580"/>
      <c r="D1" s="580"/>
      <c r="E1" s="580"/>
      <c r="F1" s="580"/>
      <c r="G1" s="580"/>
      <c r="H1" s="580"/>
      <c r="I1" s="580"/>
      <c r="J1" s="580"/>
      <c r="K1" s="580"/>
      <c r="L1" s="580"/>
      <c r="M1" s="581"/>
      <c r="N1" s="1"/>
      <c r="O1" s="1"/>
    </row>
    <row r="2" spans="2:17" ht="27.75" customHeight="1">
      <c r="B2" s="579"/>
      <c r="C2" s="580"/>
      <c r="D2" s="580"/>
      <c r="E2" s="580"/>
      <c r="F2" s="580"/>
      <c r="G2" s="580"/>
      <c r="H2" s="580"/>
      <c r="I2" s="580"/>
      <c r="J2" s="580"/>
      <c r="K2" s="580"/>
      <c r="L2" s="580"/>
      <c r="M2" s="581"/>
      <c r="N2" s="1"/>
      <c r="O2" s="1"/>
    </row>
    <row r="3" spans="2:17" ht="46.5" customHeight="1">
      <c r="B3" s="572" t="s">
        <v>1</v>
      </c>
      <c r="C3" s="533"/>
      <c r="D3" s="582" t="s">
        <v>404</v>
      </c>
      <c r="E3" s="583"/>
      <c r="F3" s="572" t="s">
        <v>3</v>
      </c>
      <c r="G3" s="533"/>
      <c r="H3" s="584">
        <v>275697.25</v>
      </c>
      <c r="I3" s="585"/>
      <c r="J3" s="572" t="s">
        <v>4</v>
      </c>
      <c r="K3" s="533"/>
      <c r="L3" s="577">
        <v>9212206.1612279508</v>
      </c>
      <c r="M3" s="578"/>
      <c r="N3" s="359"/>
      <c r="O3" s="359"/>
      <c r="P3" s="359"/>
      <c r="Q3" s="359"/>
    </row>
    <row r="4" spans="2:17" ht="24" customHeight="1">
      <c r="B4" s="572" t="s">
        <v>5</v>
      </c>
      <c r="C4" s="533"/>
      <c r="D4" s="564" t="s">
        <v>5</v>
      </c>
      <c r="E4" s="565"/>
      <c r="F4" s="575" t="s">
        <v>6</v>
      </c>
      <c r="G4" s="576"/>
      <c r="H4" s="575" t="s">
        <v>7</v>
      </c>
      <c r="I4" s="576"/>
      <c r="J4" s="575" t="s">
        <v>8</v>
      </c>
      <c r="K4" s="576"/>
      <c r="L4" s="577" t="s">
        <v>9</v>
      </c>
      <c r="M4" s="578"/>
      <c r="N4" s="558" t="s">
        <v>10</v>
      </c>
      <c r="O4" s="559"/>
      <c r="P4" s="559" t="s">
        <v>11</v>
      </c>
      <c r="Q4" s="559"/>
    </row>
    <row r="5" spans="2:17" ht="24" customHeight="1">
      <c r="B5" s="560" t="s">
        <v>12</v>
      </c>
      <c r="C5" s="539"/>
      <c r="D5" s="564" t="s">
        <v>13</v>
      </c>
      <c r="E5" s="565"/>
      <c r="F5" s="564" t="s">
        <v>14</v>
      </c>
      <c r="G5" s="565"/>
      <c r="H5" s="566" t="s">
        <v>15</v>
      </c>
      <c r="I5" s="567"/>
      <c r="J5" s="568" t="s">
        <v>16</v>
      </c>
      <c r="K5" s="569"/>
      <c r="L5" s="570" t="s">
        <v>17</v>
      </c>
      <c r="M5" s="571"/>
      <c r="N5" s="3" t="s">
        <v>18</v>
      </c>
      <c r="O5" s="4" t="s">
        <v>19</v>
      </c>
      <c r="P5" s="3" t="s">
        <v>18</v>
      </c>
      <c r="Q5" s="4" t="s">
        <v>20</v>
      </c>
    </row>
    <row r="6" spans="2:17" ht="39.6" customHeight="1">
      <c r="B6" s="561"/>
      <c r="C6" s="562"/>
      <c r="D6" s="572" t="s">
        <v>21</v>
      </c>
      <c r="E6" s="533"/>
      <c r="F6" s="573">
        <f>AVERAGE(D13:O13,P13:Q13,D30:E30,G30:H30,J30:M30)</f>
        <v>380.90250063493659</v>
      </c>
      <c r="G6" s="574"/>
      <c r="H6" s="552">
        <f>AVERAGE(D13:P13,Q13)</f>
        <v>143.56107242632893</v>
      </c>
      <c r="I6" s="553"/>
      <c r="J6" s="552">
        <f>AVERAGE(D30:E30,G30:H30)</f>
        <v>711.25</v>
      </c>
      <c r="K6" s="553"/>
      <c r="L6" s="554">
        <f>AVERAGE(K30:M30)</f>
        <v>900</v>
      </c>
      <c r="M6" s="555"/>
      <c r="N6" s="556">
        <v>0</v>
      </c>
      <c r="O6" s="541">
        <v>0</v>
      </c>
      <c r="P6" s="557">
        <v>6</v>
      </c>
      <c r="Q6" s="541">
        <v>7</v>
      </c>
    </row>
    <row r="7" spans="2:17" s="5" customFormat="1" ht="39.6" customHeight="1">
      <c r="B7" s="561"/>
      <c r="C7" s="562"/>
      <c r="D7" s="542" t="s">
        <v>22</v>
      </c>
      <c r="E7" s="543"/>
      <c r="F7" s="544">
        <f>AVERAGE(D14:O14,P14:Q14,D31:E31,K31:M31,G31:H31)</f>
        <v>327.33848854692803</v>
      </c>
      <c r="G7" s="545"/>
      <c r="H7" s="546">
        <f>AVERAGE(D14:P14,Q14)</f>
        <v>128.601116486785</v>
      </c>
      <c r="I7" s="547"/>
      <c r="J7" s="546">
        <f>AVERAGE(D31:E31,G31:H31)</f>
        <v>699.17313870569524</v>
      </c>
      <c r="K7" s="547"/>
      <c r="L7" s="548">
        <f>AVERAGE(K31:M31)</f>
        <v>759.000024615906</v>
      </c>
      <c r="M7" s="549"/>
      <c r="N7" s="556"/>
      <c r="O7" s="541"/>
      <c r="P7" s="557"/>
      <c r="Q7" s="541"/>
    </row>
    <row r="8" spans="2:17" s="5" customFormat="1" ht="39.6" customHeight="1">
      <c r="B8" s="563"/>
      <c r="C8" s="540"/>
      <c r="D8" s="542" t="s">
        <v>23</v>
      </c>
      <c r="E8" s="543"/>
      <c r="F8" s="550">
        <f>AVERAGE(D15:O15,P15:Q15,D32:E32,G32:H32,K32:M32)</f>
        <v>0.89458631891796991</v>
      </c>
      <c r="G8" s="551"/>
      <c r="H8" s="550">
        <f>AVERAGE(D15:O15,P15:Q15)</f>
        <v>0.89202016882237778</v>
      </c>
      <c r="I8" s="551"/>
      <c r="J8" s="550">
        <f>AVERAGE(D32:E32,G32:H32)</f>
        <v>0.94200756292776455</v>
      </c>
      <c r="K8" s="551"/>
      <c r="L8" s="550">
        <f>AVERAGE(K32:M32)</f>
        <v>0.84333336068433995</v>
      </c>
      <c r="M8" s="551"/>
      <c r="N8" s="556"/>
      <c r="O8" s="541"/>
      <c r="P8" s="557"/>
      <c r="Q8" s="541"/>
    </row>
    <row r="9" spans="2:17" ht="25.5" customHeight="1" thickBot="1">
      <c r="B9" s="359"/>
      <c r="C9" s="359"/>
      <c r="D9" s="359"/>
      <c r="E9" s="359"/>
      <c r="F9" s="359"/>
      <c r="G9" s="359"/>
      <c r="H9" s="359"/>
      <c r="I9" s="359"/>
      <c r="J9" s="359"/>
      <c r="K9" s="359"/>
      <c r="L9" s="359"/>
      <c r="M9" s="359"/>
      <c r="N9" s="359"/>
      <c r="O9" s="359"/>
      <c r="P9" s="359"/>
      <c r="Q9" s="359"/>
    </row>
    <row r="10" spans="2:17" ht="30" customHeight="1">
      <c r="B10" s="529" t="s">
        <v>24</v>
      </c>
      <c r="C10" s="535"/>
      <c r="D10" s="536" t="s">
        <v>25</v>
      </c>
      <c r="E10" s="537"/>
      <c r="F10" s="537"/>
      <c r="G10" s="537"/>
      <c r="H10" s="537"/>
      <c r="I10" s="537"/>
      <c r="J10" s="537"/>
      <c r="K10" s="537"/>
      <c r="L10" s="537"/>
      <c r="M10" s="537"/>
      <c r="N10" s="537"/>
      <c r="O10" s="537"/>
      <c r="P10" s="537"/>
      <c r="Q10" s="538"/>
    </row>
    <row r="11" spans="2:17" ht="17.25" customHeight="1">
      <c r="B11" s="520" t="s">
        <v>26</v>
      </c>
      <c r="C11" s="539"/>
      <c r="D11" s="360">
        <v>1</v>
      </c>
      <c r="E11" s="360">
        <v>2</v>
      </c>
      <c r="F11" s="360">
        <v>3</v>
      </c>
      <c r="G11" s="360">
        <v>4</v>
      </c>
      <c r="H11" s="360">
        <v>5</v>
      </c>
      <c r="I11" s="360">
        <v>6</v>
      </c>
      <c r="J11" s="360">
        <v>7</v>
      </c>
      <c r="K11" s="360">
        <v>8</v>
      </c>
      <c r="L11" s="360">
        <v>9</v>
      </c>
      <c r="M11" s="360">
        <v>10</v>
      </c>
      <c r="N11" s="360">
        <v>11</v>
      </c>
      <c r="O11" s="360">
        <v>12</v>
      </c>
      <c r="P11" s="360">
        <v>13</v>
      </c>
      <c r="Q11" s="361">
        <v>14</v>
      </c>
    </row>
    <row r="12" spans="2:17" ht="33.950000000000003" customHeight="1">
      <c r="B12" s="522"/>
      <c r="C12" s="540"/>
      <c r="D12" s="14" t="s">
        <v>27</v>
      </c>
      <c r="E12" s="360" t="s">
        <v>28</v>
      </c>
      <c r="F12" s="360" t="s">
        <v>29</v>
      </c>
      <c r="G12" s="360" t="s">
        <v>30</v>
      </c>
      <c r="H12" s="14" t="s">
        <v>31</v>
      </c>
      <c r="I12" s="360" t="s">
        <v>32</v>
      </c>
      <c r="J12" s="360" t="s">
        <v>33</v>
      </c>
      <c r="K12" s="360" t="s">
        <v>34</v>
      </c>
      <c r="L12" s="360" t="s">
        <v>35</v>
      </c>
      <c r="M12" s="360" t="s">
        <v>36</v>
      </c>
      <c r="N12" s="360" t="s">
        <v>37</v>
      </c>
      <c r="O12" s="360" t="s">
        <v>38</v>
      </c>
      <c r="P12" s="360" t="s">
        <v>39</v>
      </c>
      <c r="Q12" s="361" t="s">
        <v>40</v>
      </c>
    </row>
    <row r="13" spans="2:17" ht="39.950000000000003" customHeight="1">
      <c r="B13" s="524" t="s">
        <v>12</v>
      </c>
      <c r="C13" s="14" t="s">
        <v>41</v>
      </c>
      <c r="D13" s="19">
        <v>141.49243206054351</v>
      </c>
      <c r="E13" s="19">
        <v>117.8232134959247</v>
      </c>
      <c r="F13" s="19">
        <v>124.9721641543107</v>
      </c>
      <c r="G13" s="19">
        <v>314.44047619047615</v>
      </c>
      <c r="H13" s="19">
        <v>228.57142857142858</v>
      </c>
      <c r="I13" s="19">
        <v>86.315746474028217</v>
      </c>
      <c r="J13" s="19">
        <v>86.049922600619198</v>
      </c>
      <c r="K13" s="19">
        <v>86.280555555555566</v>
      </c>
      <c r="L13" s="19">
        <v>102.08158688576646</v>
      </c>
      <c r="M13" s="19">
        <v>81.830154088926022</v>
      </c>
      <c r="N13" s="19">
        <v>88.025958482808335</v>
      </c>
      <c r="O13" s="19">
        <v>200.96177944862157</v>
      </c>
      <c r="P13" s="19">
        <v>201.00959595959594</v>
      </c>
      <c r="Q13" s="21">
        <v>150</v>
      </c>
    </row>
    <row r="14" spans="2:17" ht="39.950000000000003" customHeight="1">
      <c r="B14" s="525"/>
      <c r="C14" s="14" t="s">
        <v>42</v>
      </c>
      <c r="D14" s="19">
        <v>125.98671037132931</v>
      </c>
      <c r="E14" s="19">
        <v>102.27240412666751</v>
      </c>
      <c r="F14" s="19">
        <v>108.80800129718334</v>
      </c>
      <c r="G14" s="19">
        <v>280.24822553913134</v>
      </c>
      <c r="H14" s="19">
        <v>221.64092396014661</v>
      </c>
      <c r="I14" s="19">
        <v>77.876929354123092</v>
      </c>
      <c r="J14" s="19">
        <v>74.770066362996189</v>
      </c>
      <c r="K14" s="19">
        <v>74.710191302846084</v>
      </c>
      <c r="L14" s="19">
        <v>92.1077211260464</v>
      </c>
      <c r="M14" s="19">
        <v>72.706479175132969</v>
      </c>
      <c r="N14" s="19">
        <v>79.377084131025924</v>
      </c>
      <c r="O14" s="19">
        <v>171.47822141329448</v>
      </c>
      <c r="P14" s="19">
        <v>181.76616676276925</v>
      </c>
      <c r="Q14" s="9">
        <v>136.66650589229769</v>
      </c>
    </row>
    <row r="15" spans="2:17" ht="39.950000000000003" customHeight="1">
      <c r="B15" s="526"/>
      <c r="C15" s="360" t="s">
        <v>43</v>
      </c>
      <c r="D15" s="10">
        <f t="shared" ref="D15:Q15" si="0">D14/D13</f>
        <v>0.89041306687993449</v>
      </c>
      <c r="E15" s="10">
        <f t="shared" si="0"/>
        <v>0.86801574233251522</v>
      </c>
      <c r="F15" s="10">
        <f t="shared" si="0"/>
        <v>0.87065789436783303</v>
      </c>
      <c r="G15" s="10">
        <f t="shared" si="0"/>
        <v>0.8912600214018489</v>
      </c>
      <c r="H15" s="10">
        <f t="shared" si="0"/>
        <v>0.96967904232564139</v>
      </c>
      <c r="I15" s="10">
        <f t="shared" si="0"/>
        <v>0.90223316758959726</v>
      </c>
      <c r="J15" s="10">
        <f t="shared" si="0"/>
        <v>0.86891497520601091</v>
      </c>
      <c r="K15" s="10">
        <f t="shared" si="0"/>
        <v>0.8658983570723604</v>
      </c>
      <c r="L15" s="10">
        <f t="shared" si="0"/>
        <v>0.90229515367074742</v>
      </c>
      <c r="M15" s="10">
        <f t="shared" si="0"/>
        <v>0.88850473257232021</v>
      </c>
      <c r="N15" s="10">
        <f t="shared" si="0"/>
        <v>0.90174632005317434</v>
      </c>
      <c r="O15" s="10">
        <f t="shared" si="0"/>
        <v>0.85328773403469516</v>
      </c>
      <c r="P15" s="362">
        <f t="shared" si="0"/>
        <v>0.90426611672462276</v>
      </c>
      <c r="Q15" s="11">
        <f t="shared" si="0"/>
        <v>0.91111003928198464</v>
      </c>
    </row>
    <row r="16" spans="2:17" ht="22.9" customHeight="1">
      <c r="B16" s="527" t="s">
        <v>44</v>
      </c>
      <c r="C16" s="360" t="s">
        <v>45</v>
      </c>
      <c r="D16" s="12">
        <v>0.25</v>
      </c>
      <c r="E16" s="12">
        <v>0.125</v>
      </c>
      <c r="F16" s="12">
        <v>0.125</v>
      </c>
      <c r="G16" s="12">
        <v>0.125</v>
      </c>
      <c r="H16" s="12">
        <v>0.125</v>
      </c>
      <c r="I16" s="12">
        <v>0.25</v>
      </c>
      <c r="J16" s="12">
        <v>0.33333333333333331</v>
      </c>
      <c r="K16" s="12">
        <v>0.33333333333333331</v>
      </c>
      <c r="L16" s="12">
        <v>0.5</v>
      </c>
      <c r="M16" s="12">
        <v>0.5</v>
      </c>
      <c r="N16" s="12">
        <v>0.5</v>
      </c>
      <c r="O16" s="22">
        <v>0.45833333333333331</v>
      </c>
      <c r="P16" s="12">
        <v>0.16666666666666666</v>
      </c>
      <c r="Q16" s="363">
        <v>0.4826388888888889</v>
      </c>
    </row>
    <row r="17" spans="2:23" ht="22.9" customHeight="1">
      <c r="B17" s="528"/>
      <c r="C17" s="360" t="s">
        <v>46</v>
      </c>
      <c r="D17" s="12">
        <v>0.65347222222222212</v>
      </c>
      <c r="E17" s="12">
        <v>0.6152777777777777</v>
      </c>
      <c r="F17" s="12">
        <v>0.5874999999999998</v>
      </c>
      <c r="G17" s="12">
        <v>0.7104166666666667</v>
      </c>
      <c r="H17" s="12">
        <v>0.68263888888888902</v>
      </c>
      <c r="I17" s="12">
        <v>0.72291666666666654</v>
      </c>
      <c r="J17" s="12">
        <v>0.80416666666666659</v>
      </c>
      <c r="K17" s="12">
        <v>0.80069444444444426</v>
      </c>
      <c r="L17" s="12">
        <v>0.95555555555555538</v>
      </c>
      <c r="M17" s="12">
        <v>0.96944444444444411</v>
      </c>
      <c r="N17" s="12">
        <v>1.0034722222222221</v>
      </c>
      <c r="O17" s="22">
        <v>0.90624999999999989</v>
      </c>
      <c r="P17" s="12">
        <v>0.63888888888888873</v>
      </c>
      <c r="Q17" s="363">
        <v>0.67013888888888884</v>
      </c>
    </row>
    <row r="18" spans="2:23" ht="22.9" customHeight="1">
      <c r="B18" s="531" t="s">
        <v>47</v>
      </c>
      <c r="C18" s="364" t="s">
        <v>48</v>
      </c>
      <c r="D18" s="365" t="s">
        <v>49</v>
      </c>
      <c r="E18" s="365" t="s">
        <v>49</v>
      </c>
      <c r="F18" s="365" t="s">
        <v>49</v>
      </c>
      <c r="G18" s="365" t="s">
        <v>49</v>
      </c>
      <c r="H18" s="365" t="s">
        <v>49</v>
      </c>
      <c r="I18" s="365" t="s">
        <v>49</v>
      </c>
      <c r="J18" s="365" t="s">
        <v>49</v>
      </c>
      <c r="K18" s="365" t="s">
        <v>49</v>
      </c>
      <c r="L18" s="365" t="s">
        <v>49</v>
      </c>
      <c r="M18" s="365" t="s">
        <v>49</v>
      </c>
      <c r="N18" s="365" t="s">
        <v>49</v>
      </c>
      <c r="O18" s="365" t="s">
        <v>49</v>
      </c>
      <c r="P18" s="365" t="s">
        <v>49</v>
      </c>
      <c r="Q18" s="366"/>
    </row>
    <row r="19" spans="2:23" ht="22.9" customHeight="1">
      <c r="B19" s="532"/>
      <c r="C19" s="364" t="s">
        <v>50</v>
      </c>
      <c r="D19" s="365" t="s">
        <v>49</v>
      </c>
      <c r="E19" s="365" t="s">
        <v>49</v>
      </c>
      <c r="F19" s="365" t="s">
        <v>49</v>
      </c>
      <c r="G19" s="365" t="s">
        <v>49</v>
      </c>
      <c r="H19" s="365" t="s">
        <v>49</v>
      </c>
      <c r="I19" s="365" t="s">
        <v>49</v>
      </c>
      <c r="J19" s="365" t="s">
        <v>49</v>
      </c>
      <c r="K19" s="365" t="s">
        <v>49</v>
      </c>
      <c r="L19" s="365" t="s">
        <v>49</v>
      </c>
      <c r="M19" s="365" t="s">
        <v>49</v>
      </c>
      <c r="N19" s="365" t="s">
        <v>49</v>
      </c>
      <c r="O19" s="365" t="s">
        <v>49</v>
      </c>
      <c r="P19" s="365" t="s">
        <v>49</v>
      </c>
      <c r="Q19" s="366"/>
    </row>
    <row r="20" spans="2:23" ht="22.9" customHeight="1">
      <c r="B20" s="531" t="s">
        <v>51</v>
      </c>
      <c r="C20" s="364" t="s">
        <v>48</v>
      </c>
      <c r="D20" s="365">
        <v>1</v>
      </c>
      <c r="E20" s="365">
        <v>1</v>
      </c>
      <c r="F20" s="365" t="s">
        <v>49</v>
      </c>
      <c r="G20" s="365" t="s">
        <v>49</v>
      </c>
      <c r="H20" s="365" t="s">
        <v>49</v>
      </c>
      <c r="I20" s="365">
        <v>1</v>
      </c>
      <c r="J20" s="365">
        <v>1</v>
      </c>
      <c r="K20" s="365" t="s">
        <v>49</v>
      </c>
      <c r="L20" s="365">
        <v>1</v>
      </c>
      <c r="M20" s="365" t="s">
        <v>49</v>
      </c>
      <c r="N20" s="365" t="s">
        <v>49</v>
      </c>
      <c r="O20" s="365" t="s">
        <v>49</v>
      </c>
      <c r="P20" s="365">
        <v>1</v>
      </c>
      <c r="Q20" s="366"/>
    </row>
    <row r="21" spans="2:23" ht="22.9" customHeight="1">
      <c r="B21" s="532"/>
      <c r="C21" s="364" t="s">
        <v>52</v>
      </c>
      <c r="D21" s="365" t="s">
        <v>49</v>
      </c>
      <c r="E21" s="365" t="s">
        <v>49</v>
      </c>
      <c r="F21" s="365">
        <v>1</v>
      </c>
      <c r="G21" s="365">
        <v>1</v>
      </c>
      <c r="H21" s="365">
        <v>1</v>
      </c>
      <c r="I21" s="365" t="s">
        <v>49</v>
      </c>
      <c r="J21" s="365" t="s">
        <v>49</v>
      </c>
      <c r="K21" s="365" t="s">
        <v>49</v>
      </c>
      <c r="L21" s="365">
        <v>1</v>
      </c>
      <c r="M21" s="365">
        <v>1</v>
      </c>
      <c r="N21" s="365">
        <v>1</v>
      </c>
      <c r="O21" s="365" t="s">
        <v>49</v>
      </c>
      <c r="P21" s="365">
        <v>1</v>
      </c>
      <c r="Q21" s="366"/>
    </row>
    <row r="22" spans="2:23" ht="22.9" customHeight="1">
      <c r="B22" s="510" t="s">
        <v>53</v>
      </c>
      <c r="C22" s="533"/>
      <c r="D22" s="367">
        <v>19</v>
      </c>
      <c r="E22" s="367">
        <v>17.571428571428573</v>
      </c>
      <c r="F22" s="367">
        <v>16</v>
      </c>
      <c r="G22" s="367">
        <v>6.125</v>
      </c>
      <c r="H22" s="367">
        <v>6.6</v>
      </c>
      <c r="I22" s="367">
        <v>17.5</v>
      </c>
      <c r="J22" s="367">
        <v>17.625</v>
      </c>
      <c r="K22" s="367">
        <v>18.285714285714285</v>
      </c>
      <c r="L22" s="367">
        <v>16.2</v>
      </c>
      <c r="M22" s="367">
        <v>18.555555555555557</v>
      </c>
      <c r="N22" s="367">
        <v>17.111111111111111</v>
      </c>
      <c r="O22" s="367">
        <v>12.125</v>
      </c>
      <c r="P22" s="367">
        <v>12</v>
      </c>
      <c r="Q22" s="368">
        <v>12.25</v>
      </c>
    </row>
    <row r="23" spans="2:23" ht="22.9" customHeight="1">
      <c r="B23" s="510" t="s">
        <v>54</v>
      </c>
      <c r="C23" s="533"/>
      <c r="D23" s="14" t="s">
        <v>55</v>
      </c>
      <c r="E23" s="14" t="s">
        <v>55</v>
      </c>
      <c r="F23" s="14" t="s">
        <v>55</v>
      </c>
      <c r="G23" s="14" t="s">
        <v>56</v>
      </c>
      <c r="H23" s="14" t="s">
        <v>57</v>
      </c>
      <c r="I23" s="14" t="s">
        <v>58</v>
      </c>
      <c r="J23" s="14" t="s">
        <v>58</v>
      </c>
      <c r="K23" s="14" t="s">
        <v>58</v>
      </c>
      <c r="L23" s="14" t="s">
        <v>58</v>
      </c>
      <c r="M23" s="14" t="s">
        <v>58</v>
      </c>
      <c r="N23" s="14" t="s">
        <v>58</v>
      </c>
      <c r="O23" s="14" t="s">
        <v>58</v>
      </c>
      <c r="P23" s="7" t="s">
        <v>59</v>
      </c>
      <c r="Q23" s="15" t="s">
        <v>59</v>
      </c>
    </row>
    <row r="24" spans="2:23" ht="22.9" customHeight="1">
      <c r="B24" s="510" t="s">
        <v>60</v>
      </c>
      <c r="C24" s="53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5"/>
    </row>
    <row r="25" spans="2:23" ht="22.9" customHeight="1" thickBot="1">
      <c r="B25" s="512" t="s">
        <v>61</v>
      </c>
      <c r="C25" s="534"/>
      <c r="D25" s="16"/>
      <c r="E25" s="17" t="s">
        <v>62</v>
      </c>
      <c r="F25" s="17"/>
      <c r="G25" s="17" t="s">
        <v>63</v>
      </c>
      <c r="H25" s="17" t="s">
        <v>63</v>
      </c>
      <c r="I25" s="17"/>
      <c r="J25" s="17"/>
      <c r="K25" s="17" t="s">
        <v>64</v>
      </c>
      <c r="L25" s="17"/>
      <c r="M25" s="17"/>
      <c r="N25" s="17"/>
      <c r="O25" s="17"/>
      <c r="P25" s="17" t="s">
        <v>65</v>
      </c>
      <c r="Q25" s="18"/>
      <c r="W25" s="2" t="s">
        <v>66</v>
      </c>
    </row>
    <row r="26" spans="2:23" ht="18.600000000000001" thickBot="1">
      <c r="B26" s="359"/>
      <c r="C26" s="359"/>
      <c r="D26" s="359"/>
      <c r="E26" s="359"/>
      <c r="F26" s="359"/>
      <c r="G26" s="359"/>
      <c r="H26" s="359"/>
      <c r="I26" s="359"/>
      <c r="J26" s="359"/>
      <c r="K26" s="359"/>
      <c r="L26" s="359"/>
      <c r="M26" s="359"/>
      <c r="N26" s="359"/>
      <c r="O26" s="359"/>
      <c r="P26" s="359"/>
      <c r="Q26" s="359"/>
    </row>
    <row r="27" spans="2:23" ht="30" customHeight="1">
      <c r="B27" s="529"/>
      <c r="C27" s="530"/>
      <c r="D27" s="514" t="s">
        <v>67</v>
      </c>
      <c r="E27" s="515"/>
      <c r="F27" s="515"/>
      <c r="G27" s="515"/>
      <c r="H27" s="516"/>
      <c r="I27" s="517" t="s">
        <v>68</v>
      </c>
      <c r="J27" s="518"/>
      <c r="K27" s="518"/>
      <c r="L27" s="518"/>
      <c r="M27" s="519"/>
      <c r="N27" s="359"/>
      <c r="O27" s="359"/>
      <c r="P27" s="359"/>
      <c r="Q27" s="359"/>
    </row>
    <row r="28" spans="2:23" ht="17.25" customHeight="1">
      <c r="B28" s="520" t="s">
        <v>26</v>
      </c>
      <c r="C28" s="521"/>
      <c r="D28" s="369">
        <v>1</v>
      </c>
      <c r="E28" s="405">
        <v>2</v>
      </c>
      <c r="F28" s="360">
        <v>3</v>
      </c>
      <c r="G28" s="360">
        <v>4</v>
      </c>
      <c r="H28" s="361">
        <v>5</v>
      </c>
      <c r="I28" s="369">
        <v>1</v>
      </c>
      <c r="J28" s="360">
        <v>2</v>
      </c>
      <c r="K28" s="360">
        <v>3</v>
      </c>
      <c r="L28" s="360">
        <v>4</v>
      </c>
      <c r="M28" s="361">
        <v>5</v>
      </c>
      <c r="N28" s="359"/>
      <c r="O28" s="359"/>
      <c r="P28" s="359"/>
      <c r="Q28" s="359"/>
    </row>
    <row r="29" spans="2:23" ht="37.5" customHeight="1">
      <c r="B29" s="522"/>
      <c r="C29" s="523"/>
      <c r="D29" s="370" t="s">
        <v>69</v>
      </c>
      <c r="E29" s="371" t="s">
        <v>70</v>
      </c>
      <c r="F29" s="14" t="s">
        <v>71</v>
      </c>
      <c r="G29" s="14" t="s">
        <v>72</v>
      </c>
      <c r="H29" s="372" t="s">
        <v>73</v>
      </c>
      <c r="I29" s="370" t="s">
        <v>74</v>
      </c>
      <c r="J29" s="14" t="s">
        <v>70</v>
      </c>
      <c r="K29" s="14" t="s">
        <v>71</v>
      </c>
      <c r="L29" s="14" t="s">
        <v>72</v>
      </c>
      <c r="M29" s="372" t="s">
        <v>73</v>
      </c>
      <c r="N29" s="359"/>
      <c r="O29" s="359"/>
      <c r="P29" s="359"/>
      <c r="Q29" s="359"/>
    </row>
    <row r="30" spans="2:23" ht="39.950000000000003" customHeight="1">
      <c r="B30" s="524" t="s">
        <v>12</v>
      </c>
      <c r="C30" s="373" t="s">
        <v>41</v>
      </c>
      <c r="D30" s="20">
        <v>220</v>
      </c>
      <c r="E30" s="406">
        <v>825</v>
      </c>
      <c r="F30" s="19">
        <v>825</v>
      </c>
      <c r="G30" s="19">
        <v>900</v>
      </c>
      <c r="H30" s="21">
        <v>900</v>
      </c>
      <c r="I30" s="374">
        <v>680</v>
      </c>
      <c r="J30" s="19">
        <v>825</v>
      </c>
      <c r="K30" s="19">
        <v>900</v>
      </c>
      <c r="L30" s="19">
        <v>900</v>
      </c>
      <c r="M30" s="21">
        <v>900</v>
      </c>
      <c r="N30" s="359"/>
      <c r="O30" s="359"/>
      <c r="P30" s="359"/>
      <c r="Q30" s="359"/>
    </row>
    <row r="31" spans="2:23" ht="39.950000000000003" customHeight="1">
      <c r="B31" s="525"/>
      <c r="C31" s="373" t="s">
        <v>42</v>
      </c>
      <c r="D31" s="375">
        <v>169.13720142602489</v>
      </c>
      <c r="E31" s="8">
        <v>789.21654040403962</v>
      </c>
      <c r="F31" s="8">
        <v>0</v>
      </c>
      <c r="G31" s="8">
        <v>901.57890933806482</v>
      </c>
      <c r="H31" s="376">
        <v>936.75990365465168</v>
      </c>
      <c r="I31" s="375">
        <v>0</v>
      </c>
      <c r="J31" s="8">
        <v>0</v>
      </c>
      <c r="K31" s="8">
        <v>630.28571428571252</v>
      </c>
      <c r="L31" s="8">
        <v>791.68375350140013</v>
      </c>
      <c r="M31" s="376">
        <v>855.03060606060524</v>
      </c>
      <c r="N31" s="359"/>
      <c r="O31" s="359"/>
      <c r="P31" s="359"/>
      <c r="Q31" s="359"/>
    </row>
    <row r="32" spans="2:23" ht="39.950000000000003" customHeight="1">
      <c r="B32" s="526"/>
      <c r="C32" s="404" t="s">
        <v>43</v>
      </c>
      <c r="D32" s="377">
        <f t="shared" ref="D32:M32" si="1">D31/D30</f>
        <v>0.76880546102738589</v>
      </c>
      <c r="E32" s="10">
        <f t="shared" si="1"/>
        <v>0.95662610958065408</v>
      </c>
      <c r="F32" s="10">
        <f t="shared" si="1"/>
        <v>0</v>
      </c>
      <c r="G32" s="10">
        <f t="shared" si="1"/>
        <v>1.0017543437089609</v>
      </c>
      <c r="H32" s="10">
        <f t="shared" si="1"/>
        <v>1.0408443373940575</v>
      </c>
      <c r="I32" s="375">
        <f t="shared" si="1"/>
        <v>0</v>
      </c>
      <c r="J32" s="10">
        <f t="shared" si="1"/>
        <v>0</v>
      </c>
      <c r="K32" s="10">
        <f t="shared" si="1"/>
        <v>0.70031746031745834</v>
      </c>
      <c r="L32" s="10">
        <f t="shared" si="1"/>
        <v>0.87964861500155567</v>
      </c>
      <c r="M32" s="11">
        <f t="shared" si="1"/>
        <v>0.95003400673400584</v>
      </c>
      <c r="N32" s="359"/>
      <c r="O32" s="359"/>
      <c r="P32" s="359"/>
      <c r="Q32" s="359"/>
    </row>
    <row r="33" spans="2:17" ht="25.9" customHeight="1">
      <c r="B33" s="527" t="s">
        <v>44</v>
      </c>
      <c r="C33" s="404" t="s">
        <v>45</v>
      </c>
      <c r="D33" s="378">
        <v>0.17361111111111113</v>
      </c>
      <c r="E33" s="12">
        <v>0.18055555555555555</v>
      </c>
      <c r="F33" s="12">
        <v>0</v>
      </c>
      <c r="G33" s="12">
        <v>2740.0000000000095</v>
      </c>
      <c r="H33" s="363">
        <v>0.18055555555555555</v>
      </c>
      <c r="I33" s="378">
        <v>0</v>
      </c>
      <c r="J33" s="12">
        <v>0</v>
      </c>
      <c r="K33" s="12">
        <v>0.72222222222222221</v>
      </c>
      <c r="L33" s="12">
        <v>0.72222222222222221</v>
      </c>
      <c r="M33" s="13">
        <v>0.72222222222222221</v>
      </c>
      <c r="N33" s="359"/>
      <c r="O33" s="359"/>
      <c r="P33" s="359"/>
      <c r="Q33" s="359"/>
    </row>
    <row r="34" spans="2:17" ht="25.9" customHeight="1">
      <c r="B34" s="528"/>
      <c r="C34" s="404" t="s">
        <v>46</v>
      </c>
      <c r="D34" s="378">
        <v>0.44097222222222227</v>
      </c>
      <c r="E34" s="12">
        <v>0.36041666666666666</v>
      </c>
      <c r="F34" s="12">
        <v>0</v>
      </c>
      <c r="G34" s="12">
        <v>1067.4999999999986</v>
      </c>
      <c r="H34" s="363">
        <v>0.50763888888888886</v>
      </c>
      <c r="I34" s="23">
        <v>0</v>
      </c>
      <c r="J34" s="12">
        <v>0</v>
      </c>
      <c r="K34" s="12">
        <v>0.80902777777777779</v>
      </c>
      <c r="L34" s="12">
        <v>1.0763888888888888</v>
      </c>
      <c r="M34" s="13">
        <v>1.1319444444444444</v>
      </c>
      <c r="N34" s="359"/>
      <c r="O34" s="359"/>
      <c r="P34" s="359"/>
      <c r="Q34" s="359"/>
    </row>
    <row r="35" spans="2:17" ht="25.9" customHeight="1">
      <c r="B35" s="510" t="s">
        <v>53</v>
      </c>
      <c r="C35" s="511"/>
      <c r="D35" s="379">
        <v>10.6</v>
      </c>
      <c r="E35" s="380">
        <v>3.5</v>
      </c>
      <c r="F35" s="380">
        <v>0</v>
      </c>
      <c r="G35" s="380">
        <v>3.5</v>
      </c>
      <c r="H35" s="381">
        <v>3.4285714285714284</v>
      </c>
      <c r="I35" s="382">
        <v>0</v>
      </c>
      <c r="J35" s="380">
        <v>0</v>
      </c>
      <c r="K35" s="380">
        <v>3.6666666666666665</v>
      </c>
      <c r="L35" s="380">
        <v>3.8571428571428572</v>
      </c>
      <c r="M35" s="368">
        <v>3.4285714285714284</v>
      </c>
      <c r="N35" s="359"/>
      <c r="O35" s="359"/>
      <c r="P35" s="359"/>
      <c r="Q35" s="359"/>
    </row>
    <row r="36" spans="2:17" ht="25.9" customHeight="1">
      <c r="B36" s="510" t="s">
        <v>54</v>
      </c>
      <c r="C36" s="511"/>
      <c r="D36" s="383" t="s">
        <v>69</v>
      </c>
      <c r="E36" s="24" t="s">
        <v>75</v>
      </c>
      <c r="F36" s="24" t="s">
        <v>75</v>
      </c>
      <c r="G36" s="24" t="s">
        <v>76</v>
      </c>
      <c r="H36" s="15" t="s">
        <v>76</v>
      </c>
      <c r="I36" s="384" t="s">
        <v>77</v>
      </c>
      <c r="J36" s="24" t="s">
        <v>75</v>
      </c>
      <c r="K36" s="24" t="s">
        <v>75</v>
      </c>
      <c r="L36" s="24" t="s">
        <v>76</v>
      </c>
      <c r="M36" s="15" t="s">
        <v>76</v>
      </c>
      <c r="N36" s="359"/>
      <c r="O36" s="359"/>
      <c r="P36" s="359"/>
      <c r="Q36" s="359"/>
    </row>
    <row r="37" spans="2:17" ht="25.9" customHeight="1">
      <c r="B37" s="510" t="s">
        <v>60</v>
      </c>
      <c r="C37" s="511"/>
      <c r="D37" s="385"/>
      <c r="E37" s="386"/>
      <c r="F37" s="387"/>
      <c r="G37" s="387"/>
      <c r="H37" s="388"/>
      <c r="I37" s="25"/>
      <c r="J37" s="24"/>
      <c r="K37" s="24"/>
      <c r="L37" s="24"/>
      <c r="M37" s="15"/>
      <c r="N37" s="359"/>
      <c r="O37" s="359"/>
      <c r="P37" s="359"/>
      <c r="Q37" s="359"/>
    </row>
    <row r="38" spans="2:17" ht="25.9" customHeight="1" thickBot="1">
      <c r="B38" s="512" t="s">
        <v>61</v>
      </c>
      <c r="C38" s="513"/>
      <c r="D38" s="26"/>
      <c r="E38" s="389"/>
      <c r="F38" s="17"/>
      <c r="G38" s="16"/>
      <c r="H38" s="18"/>
      <c r="I38" s="26"/>
      <c r="J38" s="16"/>
      <c r="K38" s="16"/>
      <c r="L38" s="16"/>
      <c r="M38" s="18"/>
      <c r="N38" s="359"/>
      <c r="O38" s="359"/>
      <c r="P38" s="359"/>
      <c r="Q38" s="359"/>
    </row>
  </sheetData>
  <autoFilter ref="B10:Q25" xr:uid="{00000000-0009-0000-0000-00004E000000}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4" priority="1" operator="lessThan">
      <formula>0.8</formula>
    </cfRule>
  </conditionalFormatting>
  <conditionalFormatting sqref="D15:Q15">
    <cfRule type="cellIs" dxfId="53" priority="3" operator="lessThan">
      <formula>0.8</formula>
    </cfRule>
  </conditionalFormatting>
  <conditionalFormatting sqref="J32:M32">
    <cfRule type="cellIs" dxfId="5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tabColor theme="8" tint="0.79998168889431442"/>
    <pageSetUpPr fitToPage="1"/>
  </sheetPr>
  <dimension ref="A1:R126"/>
  <sheetViews>
    <sheetView zoomScale="70" zoomScaleNormal="70" workbookViewId="0">
      <selection activeCell="E9" sqref="E9"/>
    </sheetView>
  </sheetViews>
  <sheetFormatPr defaultColWidth="7.875" defaultRowHeight="15.6"/>
  <cols>
    <col min="1" max="1" width="13.625" style="282" customWidth="1"/>
    <col min="2" max="2" width="12.75" style="282" customWidth="1"/>
    <col min="3" max="3" width="12.75" style="342" hidden="1" customWidth="1"/>
    <col min="4" max="5" width="18.375" style="282" customWidth="1"/>
    <col min="6" max="6" width="9.75" style="340" customWidth="1"/>
    <col min="7" max="7" width="21.125" style="282" bestFit="1" customWidth="1"/>
    <col min="8" max="8" width="15.625" style="282" customWidth="1"/>
    <col min="9" max="9" width="12.25" style="282" bestFit="1" customWidth="1"/>
    <col min="10" max="15" width="9.75" style="282" customWidth="1"/>
    <col min="16" max="16" width="9.75" style="341" customWidth="1"/>
    <col min="17" max="18" width="9.75" style="282" customWidth="1"/>
    <col min="19" max="16384" width="7.875" style="282"/>
  </cols>
  <sheetData>
    <row r="1" spans="1:18" ht="26.25" customHeight="1">
      <c r="A1" s="394" t="s">
        <v>78</v>
      </c>
      <c r="B1" s="395"/>
      <c r="C1" s="396"/>
      <c r="D1" s="276" t="s">
        <v>79</v>
      </c>
      <c r="E1" s="277">
        <f>SUM(G5:G124)</f>
        <v>86731</v>
      </c>
      <c r="F1" s="278" t="s">
        <v>4</v>
      </c>
      <c r="G1" s="279">
        <f>SUM(H5:H124)</f>
        <v>1634595.1668831168</v>
      </c>
      <c r="H1" s="280" t="s">
        <v>80</v>
      </c>
      <c r="I1" s="281">
        <f>+J16+J64+J24+J38+J51+J81+J100+J91+J57+J124+J111</f>
        <v>43.80238095238095</v>
      </c>
      <c r="J1" s="627" t="s">
        <v>81</v>
      </c>
      <c r="K1" s="628"/>
      <c r="L1" s="629"/>
      <c r="M1" s="627" t="s">
        <v>82</v>
      </c>
      <c r="N1" s="628"/>
      <c r="O1" s="628"/>
      <c r="P1" s="628"/>
      <c r="Q1" s="628"/>
      <c r="R1" s="629"/>
    </row>
    <row r="2" spans="1:18" ht="26.25" customHeight="1" thickBot="1">
      <c r="A2" s="633" t="s">
        <v>405</v>
      </c>
      <c r="B2" s="634"/>
      <c r="C2" s="283"/>
      <c r="D2" s="409" t="s">
        <v>84</v>
      </c>
      <c r="E2" s="284">
        <f>AVERAGE(L16,L24,L38,L51,L100,L111,L91)</f>
        <v>503.39794310189501</v>
      </c>
      <c r="F2" s="285" t="s">
        <v>85</v>
      </c>
      <c r="G2" s="286">
        <f>G1/E1</f>
        <v>18.846723396284105</v>
      </c>
      <c r="H2" s="287" t="s">
        <v>86</v>
      </c>
      <c r="I2" s="288">
        <f>COUNT(I5:I124)</f>
        <v>0</v>
      </c>
      <c r="J2" s="630"/>
      <c r="K2" s="631"/>
      <c r="L2" s="632"/>
      <c r="M2" s="630"/>
      <c r="N2" s="631"/>
      <c r="O2" s="631"/>
      <c r="P2" s="631"/>
      <c r="Q2" s="631"/>
      <c r="R2" s="632"/>
    </row>
    <row r="3" spans="1:18" ht="23.25" customHeight="1">
      <c r="A3" s="635" t="s">
        <v>87</v>
      </c>
      <c r="B3" s="637" t="s">
        <v>88</v>
      </c>
      <c r="C3" s="411"/>
      <c r="D3" s="638" t="s">
        <v>89</v>
      </c>
      <c r="E3" s="638"/>
      <c r="F3" s="639" t="s">
        <v>90</v>
      </c>
      <c r="G3" s="640" t="s">
        <v>91</v>
      </c>
      <c r="H3" s="638" t="s">
        <v>92</v>
      </c>
      <c r="I3" s="641" t="s">
        <v>93</v>
      </c>
      <c r="J3" s="615" t="s">
        <v>94</v>
      </c>
      <c r="K3" s="617" t="s">
        <v>95</v>
      </c>
      <c r="L3" s="619" t="s">
        <v>84</v>
      </c>
      <c r="M3" s="643" t="s">
        <v>96</v>
      </c>
      <c r="N3" s="643"/>
      <c r="O3" s="615" t="s">
        <v>97</v>
      </c>
      <c r="P3" s="644" t="s">
        <v>98</v>
      </c>
      <c r="Q3" s="615" t="s">
        <v>99</v>
      </c>
      <c r="R3" s="615"/>
    </row>
    <row r="4" spans="1:18" ht="15.75" customHeight="1">
      <c r="A4" s="636"/>
      <c r="B4" s="637"/>
      <c r="C4" s="411"/>
      <c r="D4" s="638"/>
      <c r="E4" s="638"/>
      <c r="F4" s="639"/>
      <c r="G4" s="640"/>
      <c r="H4" s="638"/>
      <c r="I4" s="642"/>
      <c r="J4" s="616"/>
      <c r="K4" s="618"/>
      <c r="L4" s="620"/>
      <c r="M4" s="414" t="s">
        <v>100</v>
      </c>
      <c r="N4" s="414" t="s">
        <v>101</v>
      </c>
      <c r="O4" s="616"/>
      <c r="P4" s="645"/>
      <c r="Q4" s="289" t="s">
        <v>102</v>
      </c>
      <c r="R4" s="289" t="s">
        <v>103</v>
      </c>
    </row>
    <row r="5" spans="1:18">
      <c r="A5" s="621" t="s">
        <v>104</v>
      </c>
      <c r="B5" s="290" t="s">
        <v>105</v>
      </c>
      <c r="C5" s="290"/>
      <c r="D5" s="306" t="s">
        <v>106</v>
      </c>
      <c r="E5" s="408"/>
      <c r="F5" s="397">
        <v>25.64</v>
      </c>
      <c r="G5" s="411">
        <v>804</v>
      </c>
      <c r="H5" s="291">
        <f>F5*G5</f>
        <v>20614.560000000001</v>
      </c>
      <c r="I5" s="412"/>
      <c r="J5" s="292">
        <v>10</v>
      </c>
      <c r="K5" s="293">
        <f t="shared" ref="K5:K8" si="0">G5/P5*60</f>
        <v>1378.285714285716</v>
      </c>
      <c r="L5" s="294">
        <f t="shared" ref="L5:L8" si="1">K5/J5</f>
        <v>137.82857142857159</v>
      </c>
      <c r="M5" s="295">
        <v>0.4826388888888889</v>
      </c>
      <c r="N5" s="295">
        <v>0.50694444444444442</v>
      </c>
      <c r="O5" s="289">
        <v>5</v>
      </c>
      <c r="P5" s="415">
        <f t="shared" ref="P5:P8" si="2">(N5-M5)*24*60</f>
        <v>34.999999999999957</v>
      </c>
      <c r="Q5" s="296"/>
      <c r="R5" s="296"/>
    </row>
    <row r="6" spans="1:18">
      <c r="A6" s="621"/>
      <c r="B6" s="290" t="s">
        <v>105</v>
      </c>
      <c r="C6" s="290"/>
      <c r="D6" s="306" t="s">
        <v>107</v>
      </c>
      <c r="E6" s="408"/>
      <c r="F6" s="397">
        <v>29.85</v>
      </c>
      <c r="G6" s="411">
        <v>2079</v>
      </c>
      <c r="H6" s="291">
        <f t="shared" ref="H6:H15" si="3">F6*G6</f>
        <v>62058.15</v>
      </c>
      <c r="I6" s="412"/>
      <c r="J6" s="292">
        <v>13</v>
      </c>
      <c r="K6" s="293">
        <f t="shared" si="0"/>
        <v>1781.9999999999982</v>
      </c>
      <c r="L6" s="294">
        <f t="shared" si="1"/>
        <v>137.07692307692292</v>
      </c>
      <c r="M6" s="295">
        <v>0.51041666666666663</v>
      </c>
      <c r="N6" s="295">
        <v>0.55902777777777779</v>
      </c>
      <c r="O6" s="289">
        <v>5</v>
      </c>
      <c r="P6" s="415">
        <f t="shared" si="2"/>
        <v>70.000000000000071</v>
      </c>
      <c r="Q6" s="289"/>
      <c r="R6" s="289"/>
    </row>
    <row r="7" spans="1:18">
      <c r="A7" s="621"/>
      <c r="B7" s="290" t="s">
        <v>105</v>
      </c>
      <c r="C7" s="290"/>
      <c r="D7" s="306" t="s">
        <v>108</v>
      </c>
      <c r="E7" s="408"/>
      <c r="F7" s="397">
        <v>29.52</v>
      </c>
      <c r="G7" s="411">
        <v>1914</v>
      </c>
      <c r="H7" s="291">
        <f t="shared" si="3"/>
        <v>56501.279999999999</v>
      </c>
      <c r="I7" s="412"/>
      <c r="J7" s="292">
        <v>13</v>
      </c>
      <c r="K7" s="293">
        <f t="shared" si="0"/>
        <v>1766.7692307692284</v>
      </c>
      <c r="L7" s="294">
        <f t="shared" si="1"/>
        <v>135.90532544378681</v>
      </c>
      <c r="M7" s="295">
        <v>0.5625</v>
      </c>
      <c r="N7" s="295">
        <v>0.60763888888888895</v>
      </c>
      <c r="O7" s="289">
        <v>5</v>
      </c>
      <c r="P7" s="415">
        <f t="shared" si="2"/>
        <v>65.000000000000085</v>
      </c>
      <c r="Q7" s="296"/>
      <c r="R7" s="296"/>
    </row>
    <row r="8" spans="1:18">
      <c r="A8" s="621"/>
      <c r="B8" s="290" t="s">
        <v>118</v>
      </c>
      <c r="C8" s="290"/>
      <c r="D8" s="306" t="s">
        <v>384</v>
      </c>
      <c r="E8" s="408"/>
      <c r="F8" s="397">
        <v>30</v>
      </c>
      <c r="G8" s="411">
        <v>2502</v>
      </c>
      <c r="H8" s="291">
        <f t="shared" si="3"/>
        <v>75060</v>
      </c>
      <c r="I8" s="412"/>
      <c r="J8" s="292">
        <v>13</v>
      </c>
      <c r="K8" s="293">
        <f t="shared" si="0"/>
        <v>1766.1176470588232</v>
      </c>
      <c r="L8" s="294">
        <f t="shared" si="1"/>
        <v>135.85520361990947</v>
      </c>
      <c r="M8" s="295">
        <v>0.61111111111111105</v>
      </c>
      <c r="N8" s="295">
        <v>0.67013888888888884</v>
      </c>
      <c r="O8" s="289">
        <v>5</v>
      </c>
      <c r="P8" s="415">
        <f t="shared" si="2"/>
        <v>85.000000000000014</v>
      </c>
      <c r="Q8" s="296"/>
      <c r="R8" s="296"/>
    </row>
    <row r="9" spans="1:18">
      <c r="A9" s="621"/>
      <c r="B9" s="290">
        <v>0</v>
      </c>
      <c r="C9" s="290"/>
      <c r="D9" s="306"/>
      <c r="E9" s="408"/>
      <c r="F9" s="397" t="s">
        <v>109</v>
      </c>
      <c r="G9" s="297"/>
      <c r="H9" s="291">
        <f t="shared" si="3"/>
        <v>0</v>
      </c>
      <c r="I9" s="412"/>
      <c r="J9" s="292"/>
      <c r="K9" s="293"/>
      <c r="L9" s="294"/>
      <c r="M9" s="295"/>
      <c r="N9" s="295"/>
      <c r="O9" s="289"/>
      <c r="P9" s="415"/>
      <c r="Q9" s="296"/>
      <c r="R9" s="296"/>
    </row>
    <row r="10" spans="1:18">
      <c r="A10" s="621"/>
      <c r="B10" s="290">
        <v>0</v>
      </c>
      <c r="C10" s="290"/>
      <c r="D10" s="306"/>
      <c r="E10" s="408"/>
      <c r="F10" s="397" t="s">
        <v>109</v>
      </c>
      <c r="G10" s="297"/>
      <c r="H10" s="291">
        <f t="shared" si="3"/>
        <v>0</v>
      </c>
      <c r="I10" s="412"/>
      <c r="J10" s="292"/>
      <c r="K10" s="293"/>
      <c r="L10" s="294"/>
      <c r="M10" s="295"/>
      <c r="N10" s="295"/>
      <c r="O10" s="289"/>
      <c r="P10" s="415"/>
      <c r="Q10" s="296"/>
      <c r="R10" s="296"/>
    </row>
    <row r="11" spans="1:18">
      <c r="A11" s="621"/>
      <c r="B11" s="290">
        <v>0</v>
      </c>
      <c r="C11" s="290"/>
      <c r="D11" s="306"/>
      <c r="E11" s="408"/>
      <c r="F11" s="397" t="s">
        <v>109</v>
      </c>
      <c r="G11" s="297"/>
      <c r="H11" s="291">
        <f t="shared" si="3"/>
        <v>0</v>
      </c>
      <c r="I11" s="412"/>
      <c r="J11" s="292"/>
      <c r="K11" s="293"/>
      <c r="L11" s="294"/>
      <c r="M11" s="295"/>
      <c r="N11" s="295"/>
      <c r="O11" s="289"/>
      <c r="P11" s="415"/>
      <c r="Q11" s="296"/>
      <c r="R11" s="296"/>
    </row>
    <row r="12" spans="1:18">
      <c r="A12" s="622"/>
      <c r="B12" s="290">
        <v>0</v>
      </c>
      <c r="C12" s="411"/>
      <c r="D12" s="306"/>
      <c r="E12" s="408"/>
      <c r="F12" s="397" t="s">
        <v>109</v>
      </c>
      <c r="G12" s="410"/>
      <c r="H12" s="291">
        <f t="shared" si="3"/>
        <v>0</v>
      </c>
      <c r="I12" s="412"/>
      <c r="J12" s="292"/>
      <c r="K12" s="293"/>
      <c r="L12" s="294"/>
      <c r="M12" s="295"/>
      <c r="N12" s="295"/>
      <c r="O12" s="289"/>
      <c r="P12" s="415"/>
      <c r="Q12" s="296"/>
      <c r="R12" s="289"/>
    </row>
    <row r="13" spans="1:18">
      <c r="A13" s="622"/>
      <c r="B13" s="290">
        <v>0</v>
      </c>
      <c r="C13" s="290"/>
      <c r="D13" s="306"/>
      <c r="E13" s="408"/>
      <c r="F13" s="397" t="s">
        <v>109</v>
      </c>
      <c r="G13" s="297"/>
      <c r="H13" s="291">
        <f t="shared" si="3"/>
        <v>0</v>
      </c>
      <c r="I13" s="412"/>
      <c r="J13" s="292"/>
      <c r="K13" s="293"/>
      <c r="L13" s="294"/>
      <c r="M13" s="295"/>
      <c r="N13" s="295"/>
      <c r="O13" s="289"/>
      <c r="P13" s="415"/>
      <c r="Q13" s="289"/>
      <c r="R13" s="289"/>
    </row>
    <row r="14" spans="1:18">
      <c r="A14" s="622"/>
      <c r="B14" s="290">
        <v>0</v>
      </c>
      <c r="C14" s="290"/>
      <c r="D14" s="407"/>
      <c r="E14" s="408"/>
      <c r="F14" s="397" t="s">
        <v>109</v>
      </c>
      <c r="G14" s="297"/>
      <c r="H14" s="291">
        <f t="shared" si="3"/>
        <v>0</v>
      </c>
      <c r="I14" s="412"/>
      <c r="J14" s="292"/>
      <c r="K14" s="293"/>
      <c r="L14" s="294"/>
      <c r="M14" s="295"/>
      <c r="N14" s="295"/>
      <c r="O14" s="289"/>
      <c r="P14" s="415"/>
      <c r="Q14" s="289"/>
      <c r="R14" s="289"/>
    </row>
    <row r="15" spans="1:18">
      <c r="A15" s="622"/>
      <c r="B15" s="290">
        <v>0</v>
      </c>
      <c r="C15" s="290"/>
      <c r="D15" s="398"/>
      <c r="E15" s="398"/>
      <c r="F15" s="397" t="s">
        <v>109</v>
      </c>
      <c r="G15" s="297"/>
      <c r="H15" s="291">
        <f t="shared" si="3"/>
        <v>0</v>
      </c>
      <c r="I15" s="412"/>
      <c r="J15" s="292"/>
      <c r="K15" s="293"/>
      <c r="L15" s="294"/>
      <c r="M15" s="295"/>
      <c r="N15" s="295"/>
      <c r="O15" s="289"/>
      <c r="P15" s="415"/>
      <c r="Q15" s="289"/>
      <c r="R15" s="289"/>
    </row>
    <row r="16" spans="1:18" ht="15.75" customHeight="1">
      <c r="A16" s="623"/>
      <c r="B16" s="290">
        <v>0</v>
      </c>
      <c r="C16" s="290" t="s">
        <v>110</v>
      </c>
      <c r="D16" s="606" t="s">
        <v>111</v>
      </c>
      <c r="E16" s="606"/>
      <c r="F16" s="298"/>
      <c r="G16" s="299"/>
      <c r="H16" s="300"/>
      <c r="I16" s="301"/>
      <c r="J16" s="302">
        <f>AVERAGE(J5:J15)</f>
        <v>12.25</v>
      </c>
      <c r="K16" s="302">
        <f>AVERAGE(K5:K15)</f>
        <v>1673.2931480284415</v>
      </c>
      <c r="L16" s="303">
        <f>AVERAGE(L5:L15)</f>
        <v>136.66650589229769</v>
      </c>
      <c r="M16" s="295"/>
      <c r="N16" s="295"/>
      <c r="O16" s="293"/>
      <c r="P16" s="293"/>
      <c r="Q16" s="294"/>
      <c r="R16" s="294"/>
    </row>
    <row r="17" spans="1:18" ht="15.75" customHeight="1">
      <c r="A17" s="624" t="s">
        <v>112</v>
      </c>
      <c r="B17" s="290">
        <v>0</v>
      </c>
      <c r="C17" s="411"/>
      <c r="D17" s="306" t="s">
        <v>385</v>
      </c>
      <c r="E17" s="306"/>
      <c r="F17" s="397" t="s">
        <v>109</v>
      </c>
      <c r="G17" s="411">
        <v>2502</v>
      </c>
      <c r="H17" s="304">
        <f t="shared" ref="H17:H23" si="4">F17*G17</f>
        <v>0</v>
      </c>
      <c r="I17" s="305"/>
      <c r="J17" s="292">
        <v>10</v>
      </c>
      <c r="K17" s="293">
        <f t="shared" ref="K17:K21" si="5">G17/P17*60</f>
        <v>1766.1176470588248</v>
      </c>
      <c r="L17" s="294">
        <f>K17/J17</f>
        <v>176.61176470588248</v>
      </c>
      <c r="M17" s="295">
        <v>0.17361111111111113</v>
      </c>
      <c r="N17" s="295">
        <v>0.23263888888888887</v>
      </c>
      <c r="O17" s="289">
        <v>10</v>
      </c>
      <c r="P17" s="415">
        <f>(N17-M17)*24*60</f>
        <v>84.999999999999943</v>
      </c>
      <c r="Q17" s="289"/>
      <c r="R17" s="289"/>
    </row>
    <row r="18" spans="1:18" ht="15.75" customHeight="1">
      <c r="A18" s="624"/>
      <c r="B18" s="290">
        <v>0</v>
      </c>
      <c r="C18" s="411"/>
      <c r="D18" s="306" t="s">
        <v>113</v>
      </c>
      <c r="E18" s="306"/>
      <c r="F18" s="397" t="s">
        <v>109</v>
      </c>
      <c r="G18" s="410">
        <v>2079</v>
      </c>
      <c r="H18" s="291">
        <f t="shared" si="4"/>
        <v>0</v>
      </c>
      <c r="I18" s="412"/>
      <c r="J18" s="292">
        <v>9</v>
      </c>
      <c r="K18" s="293">
        <f t="shared" si="5"/>
        <v>1559.25</v>
      </c>
      <c r="L18" s="294">
        <f t="shared" ref="L18:L21" si="6">K18/J18</f>
        <v>173.25</v>
      </c>
      <c r="M18" s="295">
        <v>0.23611111111111113</v>
      </c>
      <c r="N18" s="295">
        <v>0.29166666666666669</v>
      </c>
      <c r="O18" s="289">
        <v>5</v>
      </c>
      <c r="P18" s="415">
        <f t="shared" ref="P18:P21" si="7">(N18-M18)*24*60</f>
        <v>80</v>
      </c>
      <c r="Q18" s="296"/>
      <c r="R18" s="296"/>
    </row>
    <row r="19" spans="1:18" ht="15.75" customHeight="1">
      <c r="A19" s="624"/>
      <c r="B19" s="290">
        <v>0</v>
      </c>
      <c r="C19" s="411"/>
      <c r="D19" s="306" t="s">
        <v>114</v>
      </c>
      <c r="E19" s="306"/>
      <c r="F19" s="397" t="s">
        <v>109</v>
      </c>
      <c r="G19" s="410">
        <v>1914</v>
      </c>
      <c r="H19" s="291">
        <f t="shared" si="4"/>
        <v>0</v>
      </c>
      <c r="I19" s="412"/>
      <c r="J19" s="292">
        <v>9</v>
      </c>
      <c r="K19" s="293">
        <f t="shared" si="5"/>
        <v>1531.1999999999989</v>
      </c>
      <c r="L19" s="294">
        <f t="shared" si="6"/>
        <v>170.13333333333321</v>
      </c>
      <c r="M19" s="295">
        <v>0.2951388888888889</v>
      </c>
      <c r="N19" s="295">
        <v>0.34722222222222227</v>
      </c>
      <c r="O19" s="289">
        <v>5</v>
      </c>
      <c r="P19" s="415">
        <f t="shared" si="7"/>
        <v>75.000000000000057</v>
      </c>
      <c r="Q19" s="296"/>
      <c r="R19" s="296"/>
    </row>
    <row r="20" spans="1:18" ht="15.75" customHeight="1">
      <c r="A20" s="625"/>
      <c r="B20" s="290" t="s">
        <v>105</v>
      </c>
      <c r="C20" s="411"/>
      <c r="D20" s="306" t="s">
        <v>115</v>
      </c>
      <c r="E20" s="306"/>
      <c r="F20" s="397">
        <v>19.63</v>
      </c>
      <c r="G20" s="410">
        <v>1797</v>
      </c>
      <c r="H20" s="291">
        <f t="shared" si="4"/>
        <v>35275.11</v>
      </c>
      <c r="I20" s="412"/>
      <c r="J20" s="292">
        <v>15</v>
      </c>
      <c r="K20" s="293">
        <f t="shared" si="5"/>
        <v>1960.3636363636351</v>
      </c>
      <c r="L20" s="294">
        <f t="shared" si="6"/>
        <v>130.690909090909</v>
      </c>
      <c r="M20" s="295">
        <v>0.35069444444444442</v>
      </c>
      <c r="N20" s="295">
        <v>0.3888888888888889</v>
      </c>
      <c r="O20" s="289">
        <v>5</v>
      </c>
      <c r="P20" s="415">
        <f t="shared" si="7"/>
        <v>55.000000000000043</v>
      </c>
      <c r="Q20" s="296"/>
      <c r="R20" s="296"/>
    </row>
    <row r="21" spans="1:18" ht="15.75" customHeight="1">
      <c r="A21" s="625"/>
      <c r="B21" s="290" t="s">
        <v>105</v>
      </c>
      <c r="C21" s="411"/>
      <c r="D21" s="306" t="s">
        <v>332</v>
      </c>
      <c r="E21" s="306"/>
      <c r="F21" s="397">
        <v>36.450000000000003</v>
      </c>
      <c r="G21" s="410">
        <v>2275</v>
      </c>
      <c r="H21" s="291">
        <f t="shared" si="4"/>
        <v>82923.75</v>
      </c>
      <c r="I21" s="412"/>
      <c r="J21" s="292">
        <v>10</v>
      </c>
      <c r="K21" s="293">
        <f t="shared" si="5"/>
        <v>1949.999999999998</v>
      </c>
      <c r="L21" s="294">
        <f t="shared" si="6"/>
        <v>194.9999999999998</v>
      </c>
      <c r="M21" s="295">
        <v>0.3923611111111111</v>
      </c>
      <c r="N21" s="295">
        <v>0.44097222222222227</v>
      </c>
      <c r="O21" s="289">
        <v>5</v>
      </c>
      <c r="P21" s="415">
        <f t="shared" si="7"/>
        <v>70.000000000000071</v>
      </c>
      <c r="Q21" s="296">
        <v>0.44097222222222227</v>
      </c>
      <c r="R21" s="296">
        <v>0.4826388888888889</v>
      </c>
    </row>
    <row r="22" spans="1:18" ht="15.75" customHeight="1">
      <c r="A22" s="625"/>
      <c r="B22" s="290">
        <v>0</v>
      </c>
      <c r="C22" s="411"/>
      <c r="D22" s="306"/>
      <c r="E22" s="408"/>
      <c r="F22" s="397" t="s">
        <v>109</v>
      </c>
      <c r="G22" s="410"/>
      <c r="H22" s="291">
        <f t="shared" si="4"/>
        <v>0</v>
      </c>
      <c r="I22" s="412"/>
      <c r="J22" s="292"/>
      <c r="K22" s="293"/>
      <c r="L22" s="294"/>
      <c r="M22" s="295"/>
      <c r="N22" s="295"/>
      <c r="O22" s="289"/>
      <c r="P22" s="415"/>
      <c r="Q22" s="289"/>
      <c r="R22" s="289"/>
    </row>
    <row r="23" spans="1:18" ht="15.75" customHeight="1">
      <c r="A23" s="625"/>
      <c r="B23" s="290">
        <v>0</v>
      </c>
      <c r="C23" s="411"/>
      <c r="D23" s="306"/>
      <c r="E23" s="408"/>
      <c r="F23" s="397" t="s">
        <v>109</v>
      </c>
      <c r="G23" s="410"/>
      <c r="H23" s="291">
        <f t="shared" si="4"/>
        <v>0</v>
      </c>
      <c r="I23" s="412"/>
      <c r="J23" s="292"/>
      <c r="K23" s="293"/>
      <c r="L23" s="294"/>
      <c r="M23" s="295"/>
      <c r="N23" s="295"/>
      <c r="O23" s="289"/>
      <c r="P23" s="415"/>
      <c r="Q23" s="289"/>
      <c r="R23" s="289"/>
    </row>
    <row r="24" spans="1:18" ht="17.45" customHeight="1">
      <c r="A24" s="626"/>
      <c r="B24" s="290">
        <v>0</v>
      </c>
      <c r="C24" s="6" t="s">
        <v>116</v>
      </c>
      <c r="D24" s="606" t="s">
        <v>111</v>
      </c>
      <c r="E24" s="606"/>
      <c r="F24" s="298"/>
      <c r="G24" s="307"/>
      <c r="H24" s="300"/>
      <c r="I24" s="301"/>
      <c r="J24" s="302">
        <f>AVERAGE(J17:J23)</f>
        <v>10.6</v>
      </c>
      <c r="K24" s="302">
        <f>AVERAGE(K17:K23)</f>
        <v>1753.3862566844914</v>
      </c>
      <c r="L24" s="303">
        <f>AVERAGE(L17:L23)</f>
        <v>169.13720142602489</v>
      </c>
      <c r="M24" s="295"/>
      <c r="N24" s="295"/>
      <c r="O24" s="289"/>
      <c r="P24" s="289"/>
      <c r="Q24" s="289"/>
      <c r="R24" s="289"/>
    </row>
    <row r="25" spans="1:18">
      <c r="A25" s="613" t="s">
        <v>117</v>
      </c>
      <c r="B25" s="290" t="s">
        <v>118</v>
      </c>
      <c r="C25" s="308"/>
      <c r="D25" s="310" t="s">
        <v>119</v>
      </c>
      <c r="E25" s="309"/>
      <c r="F25" s="397">
        <v>18.53</v>
      </c>
      <c r="G25" s="411">
        <v>1482</v>
      </c>
      <c r="H25" s="291">
        <f t="shared" ref="H25:H37" si="8">F25*G25</f>
        <v>27461.460000000003</v>
      </c>
      <c r="I25" s="412"/>
      <c r="J25" s="292">
        <v>3</v>
      </c>
      <c r="K25" s="293">
        <f t="shared" ref="K25:K28" si="9">G25/P25*60</f>
        <v>2778.7499999999964</v>
      </c>
      <c r="L25" s="294">
        <f t="shared" ref="L25:L28" si="10">K25/J25</f>
        <v>926.24999999999875</v>
      </c>
      <c r="M25" s="295">
        <v>0.18055555555555555</v>
      </c>
      <c r="N25" s="295">
        <v>0.20277777777777781</v>
      </c>
      <c r="O25" s="289">
        <v>20</v>
      </c>
      <c r="P25" s="415">
        <f>(N25-M25)*24*60</f>
        <v>32.000000000000043</v>
      </c>
      <c r="Q25" s="296">
        <v>0.20277777777777781</v>
      </c>
      <c r="R25" s="296">
        <v>0.24444444444444446</v>
      </c>
    </row>
    <row r="26" spans="1:18">
      <c r="A26" s="613"/>
      <c r="B26" s="290" t="s">
        <v>118</v>
      </c>
      <c r="C26" s="308"/>
      <c r="D26" s="310" t="s">
        <v>120</v>
      </c>
      <c r="E26" s="311"/>
      <c r="F26" s="397">
        <v>15.03</v>
      </c>
      <c r="G26" s="411">
        <v>632</v>
      </c>
      <c r="H26" s="291">
        <f t="shared" si="8"/>
        <v>9498.9599999999991</v>
      </c>
      <c r="I26" s="412"/>
      <c r="J26" s="292">
        <v>4</v>
      </c>
      <c r="K26" s="293">
        <f t="shared" si="9"/>
        <v>1895.9999999999993</v>
      </c>
      <c r="L26" s="294">
        <f t="shared" si="10"/>
        <v>473.99999999999983</v>
      </c>
      <c r="M26" s="295">
        <v>0.26180555555555557</v>
      </c>
      <c r="N26" s="295">
        <v>0.27569444444444446</v>
      </c>
      <c r="O26" s="289">
        <v>25</v>
      </c>
      <c r="P26" s="415">
        <f>(N26-M26)*24*60</f>
        <v>20.000000000000007</v>
      </c>
      <c r="Q26" s="296"/>
      <c r="R26" s="296"/>
    </row>
    <row r="27" spans="1:18">
      <c r="A27" s="613"/>
      <c r="B27" s="290" t="s">
        <v>118</v>
      </c>
      <c r="C27" s="308"/>
      <c r="D27" s="306" t="s">
        <v>121</v>
      </c>
      <c r="E27" s="311"/>
      <c r="F27" s="397">
        <v>18.18</v>
      </c>
      <c r="G27" s="411">
        <v>2815</v>
      </c>
      <c r="H27" s="291">
        <f t="shared" si="8"/>
        <v>51176.7</v>
      </c>
      <c r="I27" s="412"/>
      <c r="J27" s="292">
        <v>4</v>
      </c>
      <c r="K27" s="293">
        <f t="shared" si="9"/>
        <v>3070.9090909090928</v>
      </c>
      <c r="L27" s="294">
        <f t="shared" si="10"/>
        <v>767.7272727272732</v>
      </c>
      <c r="M27" s="295">
        <v>0.28958333333333336</v>
      </c>
      <c r="N27" s="295">
        <v>0.32777777777777778</v>
      </c>
      <c r="O27" s="289">
        <v>20</v>
      </c>
      <c r="P27" s="415">
        <f t="shared" ref="P27:P28" si="11">(N27-M27)*24*60</f>
        <v>54.999999999999964</v>
      </c>
      <c r="Q27" s="296"/>
      <c r="R27" s="296"/>
    </row>
    <row r="28" spans="1:18">
      <c r="A28" s="613"/>
      <c r="B28" s="290" t="s">
        <v>118</v>
      </c>
      <c r="C28" s="411"/>
      <c r="D28" s="306" t="s">
        <v>122</v>
      </c>
      <c r="E28" s="311"/>
      <c r="F28" s="397">
        <v>24.93</v>
      </c>
      <c r="G28" s="411">
        <v>1335</v>
      </c>
      <c r="H28" s="291">
        <f t="shared" si="8"/>
        <v>33281.550000000003</v>
      </c>
      <c r="I28" s="412"/>
      <c r="J28" s="292">
        <v>3</v>
      </c>
      <c r="K28" s="293">
        <f t="shared" si="9"/>
        <v>2966.6666666666597</v>
      </c>
      <c r="L28" s="294">
        <f t="shared" si="10"/>
        <v>988.88888888888653</v>
      </c>
      <c r="M28" s="295">
        <v>0.34166666666666662</v>
      </c>
      <c r="N28" s="295">
        <v>0.36041666666666666</v>
      </c>
      <c r="O28" s="289">
        <v>20</v>
      </c>
      <c r="P28" s="415">
        <f t="shared" si="11"/>
        <v>27.000000000000064</v>
      </c>
      <c r="Q28" s="296"/>
      <c r="R28" s="296"/>
    </row>
    <row r="29" spans="1:18">
      <c r="A29" s="613"/>
      <c r="B29" s="290">
        <v>0</v>
      </c>
      <c r="C29" s="411"/>
      <c r="D29" s="310"/>
      <c r="E29" s="311"/>
      <c r="F29" s="397" t="s">
        <v>109</v>
      </c>
      <c r="G29" s="411"/>
      <c r="H29" s="291">
        <f t="shared" si="8"/>
        <v>0</v>
      </c>
      <c r="I29" s="412"/>
      <c r="J29" s="292"/>
      <c r="K29" s="293"/>
      <c r="L29" s="294"/>
      <c r="M29" s="295"/>
      <c r="N29" s="295"/>
      <c r="O29" s="289"/>
      <c r="P29" s="415"/>
      <c r="Q29" s="296"/>
      <c r="R29" s="296"/>
    </row>
    <row r="30" spans="1:18">
      <c r="A30" s="613"/>
      <c r="B30" s="290">
        <v>0</v>
      </c>
      <c r="C30" s="411"/>
      <c r="D30" s="310"/>
      <c r="E30" s="311"/>
      <c r="F30" s="397" t="s">
        <v>109</v>
      </c>
      <c r="G30" s="411"/>
      <c r="H30" s="291">
        <f t="shared" si="8"/>
        <v>0</v>
      </c>
      <c r="I30" s="412"/>
      <c r="J30" s="292"/>
      <c r="K30" s="293"/>
      <c r="L30" s="294"/>
      <c r="M30" s="295"/>
      <c r="N30" s="295"/>
      <c r="O30" s="289"/>
      <c r="P30" s="415"/>
      <c r="Q30" s="296"/>
      <c r="R30" s="296"/>
    </row>
    <row r="31" spans="1:18" ht="15.75" customHeight="1">
      <c r="A31" s="613"/>
      <c r="B31" s="290">
        <v>0</v>
      </c>
      <c r="C31" s="411"/>
      <c r="D31" s="306"/>
      <c r="E31" s="311"/>
      <c r="F31" s="397" t="s">
        <v>109</v>
      </c>
      <c r="G31" s="411"/>
      <c r="H31" s="291">
        <f t="shared" si="8"/>
        <v>0</v>
      </c>
      <c r="I31" s="412"/>
      <c r="J31" s="292"/>
      <c r="K31" s="293"/>
      <c r="L31" s="294"/>
      <c r="M31" s="295"/>
      <c r="N31" s="295"/>
      <c r="O31" s="289"/>
      <c r="P31" s="415"/>
      <c r="Q31" s="296"/>
      <c r="R31" s="296"/>
    </row>
    <row r="32" spans="1:18">
      <c r="A32" s="613"/>
      <c r="B32" s="290">
        <v>0</v>
      </c>
      <c r="C32" s="411"/>
      <c r="D32" s="310"/>
      <c r="E32" s="408"/>
      <c r="F32" s="397" t="s">
        <v>109</v>
      </c>
      <c r="G32" s="411"/>
      <c r="H32" s="291">
        <f t="shared" si="8"/>
        <v>0</v>
      </c>
      <c r="I32" s="412"/>
      <c r="J32" s="292"/>
      <c r="K32" s="293"/>
      <c r="L32" s="294"/>
      <c r="M32" s="295"/>
      <c r="N32" s="295"/>
      <c r="O32" s="289"/>
      <c r="P32" s="415"/>
      <c r="Q32" s="296"/>
      <c r="R32" s="296"/>
    </row>
    <row r="33" spans="1:18">
      <c r="A33" s="613"/>
      <c r="B33" s="290">
        <v>0</v>
      </c>
      <c r="C33" s="411"/>
      <c r="D33" s="306"/>
      <c r="E33" s="311"/>
      <c r="F33" s="397" t="s">
        <v>109</v>
      </c>
      <c r="G33" s="411"/>
      <c r="H33" s="291">
        <f t="shared" si="8"/>
        <v>0</v>
      </c>
      <c r="I33" s="412"/>
      <c r="J33" s="292"/>
      <c r="K33" s="293"/>
      <c r="L33" s="294"/>
      <c r="M33" s="295"/>
      <c r="N33" s="295"/>
      <c r="O33" s="289"/>
      <c r="P33" s="415"/>
      <c r="Q33" s="296"/>
      <c r="R33" s="296"/>
    </row>
    <row r="34" spans="1:18">
      <c r="A34" s="613"/>
      <c r="B34" s="290">
        <v>0</v>
      </c>
      <c r="C34" s="308"/>
      <c r="D34" s="310"/>
      <c r="E34" s="311"/>
      <c r="F34" s="397" t="s">
        <v>109</v>
      </c>
      <c r="G34" s="312"/>
      <c r="H34" s="291">
        <f t="shared" si="8"/>
        <v>0</v>
      </c>
      <c r="I34" s="412"/>
      <c r="J34" s="292"/>
      <c r="K34" s="293"/>
      <c r="L34" s="294"/>
      <c r="M34" s="295"/>
      <c r="N34" s="295"/>
      <c r="O34" s="289"/>
      <c r="P34" s="415"/>
      <c r="Q34" s="296"/>
      <c r="R34" s="296"/>
    </row>
    <row r="35" spans="1:18">
      <c r="A35" s="613"/>
      <c r="B35" s="290">
        <v>0</v>
      </c>
      <c r="C35" s="308"/>
      <c r="D35" s="310"/>
      <c r="E35" s="311"/>
      <c r="F35" s="397" t="s">
        <v>109</v>
      </c>
      <c r="G35" s="312"/>
      <c r="H35" s="291">
        <f t="shared" si="8"/>
        <v>0</v>
      </c>
      <c r="I35" s="412"/>
      <c r="J35" s="292"/>
      <c r="K35" s="293"/>
      <c r="L35" s="294"/>
      <c r="M35" s="295"/>
      <c r="N35" s="295"/>
      <c r="O35" s="289"/>
      <c r="P35" s="415"/>
      <c r="Q35" s="296"/>
      <c r="R35" s="296"/>
    </row>
    <row r="36" spans="1:18">
      <c r="A36" s="613"/>
      <c r="B36" s="290">
        <v>0</v>
      </c>
      <c r="C36" s="308"/>
      <c r="D36" s="310"/>
      <c r="E36" s="310"/>
      <c r="F36" s="397" t="s">
        <v>109</v>
      </c>
      <c r="G36" s="312"/>
      <c r="H36" s="291">
        <f t="shared" si="8"/>
        <v>0</v>
      </c>
      <c r="I36" s="412"/>
      <c r="J36" s="292"/>
      <c r="K36" s="293"/>
      <c r="L36" s="294"/>
      <c r="M36" s="295"/>
      <c r="N36" s="295"/>
      <c r="O36" s="289"/>
      <c r="P36" s="415"/>
      <c r="Q36" s="296"/>
      <c r="R36" s="296"/>
    </row>
    <row r="37" spans="1:18">
      <c r="A37" s="613"/>
      <c r="B37" s="290">
        <v>0</v>
      </c>
      <c r="C37" s="308"/>
      <c r="D37" s="309"/>
      <c r="E37" s="309"/>
      <c r="F37" s="397" t="s">
        <v>109</v>
      </c>
      <c r="G37" s="312"/>
      <c r="H37" s="291">
        <f t="shared" si="8"/>
        <v>0</v>
      </c>
      <c r="I37" s="412"/>
      <c r="J37" s="292"/>
      <c r="K37" s="293"/>
      <c r="L37" s="294"/>
      <c r="M37" s="295"/>
      <c r="N37" s="295"/>
      <c r="O37" s="289"/>
      <c r="P37" s="415"/>
      <c r="Q37" s="296"/>
      <c r="R37" s="296"/>
    </row>
    <row r="38" spans="1:18" ht="17.45" customHeight="1">
      <c r="A38" s="614"/>
      <c r="B38" s="290">
        <v>0</v>
      </c>
      <c r="C38" s="6" t="s">
        <v>70</v>
      </c>
      <c r="D38" s="592" t="s">
        <v>123</v>
      </c>
      <c r="E38" s="592"/>
      <c r="F38" s="298"/>
      <c r="G38" s="313"/>
      <c r="H38" s="300"/>
      <c r="I38" s="301"/>
      <c r="J38" s="302">
        <f>AVERAGE(J25:J37)</f>
        <v>3.5</v>
      </c>
      <c r="K38" s="302">
        <f>AVERAGE(K25:K37)</f>
        <v>2678.0814393939372</v>
      </c>
      <c r="L38" s="303">
        <f>AVERAGE(L25:L37)</f>
        <v>789.21654040403962</v>
      </c>
      <c r="M38" s="295"/>
      <c r="N38" s="295"/>
      <c r="O38" s="293"/>
      <c r="P38" s="293"/>
      <c r="Q38" s="294"/>
      <c r="R38" s="294"/>
    </row>
    <row r="39" spans="1:18" ht="16.149999999999999" customHeight="1">
      <c r="A39" s="602" t="s">
        <v>124</v>
      </c>
      <c r="B39" s="290">
        <v>0</v>
      </c>
      <c r="C39" s="411"/>
      <c r="D39" s="310"/>
      <c r="E39" s="408"/>
      <c r="F39" s="397" t="s">
        <v>109</v>
      </c>
      <c r="G39" s="411"/>
      <c r="H39" s="291">
        <f t="shared" ref="H39:H47" si="12">F39*G39</f>
        <v>0</v>
      </c>
      <c r="I39" s="412"/>
      <c r="J39" s="292"/>
      <c r="K39" s="293"/>
      <c r="L39" s="294"/>
      <c r="M39" s="295"/>
      <c r="N39" s="295"/>
      <c r="O39" s="289"/>
      <c r="P39" s="314"/>
      <c r="Q39" s="296"/>
      <c r="R39" s="296"/>
    </row>
    <row r="40" spans="1:18">
      <c r="A40" s="603"/>
      <c r="B40" s="290">
        <v>0</v>
      </c>
      <c r="C40" s="411"/>
      <c r="D40" s="310"/>
      <c r="E40" s="408"/>
      <c r="F40" s="397" t="s">
        <v>109</v>
      </c>
      <c r="G40" s="411"/>
      <c r="H40" s="291">
        <f t="shared" si="12"/>
        <v>0</v>
      </c>
      <c r="I40" s="412"/>
      <c r="J40" s="292"/>
      <c r="K40" s="293"/>
      <c r="L40" s="294"/>
      <c r="M40" s="295"/>
      <c r="N40" s="295"/>
      <c r="O40" s="289"/>
      <c r="P40" s="314"/>
      <c r="Q40" s="296"/>
      <c r="R40" s="296"/>
    </row>
    <row r="41" spans="1:18">
      <c r="A41" s="603"/>
      <c r="B41" s="290">
        <v>0</v>
      </c>
      <c r="C41" s="411"/>
      <c r="D41" s="323"/>
      <c r="E41" s="408"/>
      <c r="F41" s="397" t="s">
        <v>109</v>
      </c>
      <c r="G41" s="411"/>
      <c r="H41" s="291">
        <f t="shared" si="12"/>
        <v>0</v>
      </c>
      <c r="I41" s="412"/>
      <c r="J41" s="292"/>
      <c r="K41" s="293"/>
      <c r="L41" s="294"/>
      <c r="M41" s="295"/>
      <c r="N41" s="295"/>
      <c r="O41" s="289"/>
      <c r="P41" s="314"/>
      <c r="Q41" s="296"/>
      <c r="R41" s="296"/>
    </row>
    <row r="42" spans="1:18">
      <c r="A42" s="603"/>
      <c r="B42" s="290">
        <v>0</v>
      </c>
      <c r="C42" s="411"/>
      <c r="D42" s="323"/>
      <c r="E42" s="408"/>
      <c r="F42" s="397" t="s">
        <v>109</v>
      </c>
      <c r="G42" s="411"/>
      <c r="H42" s="291">
        <f t="shared" si="12"/>
        <v>0</v>
      </c>
      <c r="I42" s="412"/>
      <c r="J42" s="292"/>
      <c r="K42" s="293"/>
      <c r="L42" s="294"/>
      <c r="M42" s="295"/>
      <c r="N42" s="295"/>
      <c r="O42" s="289"/>
      <c r="P42" s="314"/>
      <c r="Q42" s="296"/>
      <c r="R42" s="296"/>
    </row>
    <row r="43" spans="1:18" ht="15.75" customHeight="1">
      <c r="A43" s="603"/>
      <c r="B43" s="290">
        <v>0</v>
      </c>
      <c r="C43" s="411"/>
      <c r="D43" s="310"/>
      <c r="E43" s="408"/>
      <c r="F43" s="397" t="s">
        <v>109</v>
      </c>
      <c r="G43" s="411"/>
      <c r="H43" s="291">
        <f t="shared" si="12"/>
        <v>0</v>
      </c>
      <c r="I43" s="412"/>
      <c r="J43" s="292"/>
      <c r="K43" s="293"/>
      <c r="L43" s="294"/>
      <c r="M43" s="295"/>
      <c r="N43" s="295"/>
      <c r="O43" s="289"/>
      <c r="P43" s="415"/>
      <c r="Q43" s="296"/>
      <c r="R43" s="296"/>
    </row>
    <row r="44" spans="1:18">
      <c r="A44" s="603"/>
      <c r="B44" s="290">
        <v>0</v>
      </c>
      <c r="C44" s="411"/>
      <c r="D44" s="399"/>
      <c r="E44" s="315"/>
      <c r="F44" s="397" t="s">
        <v>109</v>
      </c>
      <c r="G44" s="316"/>
      <c r="H44" s="317">
        <f t="shared" si="12"/>
        <v>0</v>
      </c>
      <c r="I44" s="413"/>
      <c r="J44" s="292"/>
      <c r="K44" s="293"/>
      <c r="L44" s="294"/>
      <c r="M44" s="295"/>
      <c r="N44" s="295"/>
      <c r="O44" s="289"/>
      <c r="P44" s="415"/>
      <c r="Q44" s="296"/>
      <c r="R44" s="296"/>
    </row>
    <row r="45" spans="1:18">
      <c r="A45" s="603"/>
      <c r="B45" s="290">
        <v>0</v>
      </c>
      <c r="C45" s="411"/>
      <c r="D45" s="323"/>
      <c r="E45" s="311"/>
      <c r="F45" s="397" t="s">
        <v>109</v>
      </c>
      <c r="G45" s="411"/>
      <c r="H45" s="291">
        <f t="shared" si="12"/>
        <v>0</v>
      </c>
      <c r="I45" s="412"/>
      <c r="J45" s="292"/>
      <c r="K45" s="293"/>
      <c r="L45" s="294"/>
      <c r="M45" s="295"/>
      <c r="N45" s="295"/>
      <c r="O45" s="289"/>
      <c r="P45" s="415"/>
      <c r="Q45" s="296"/>
      <c r="R45" s="296"/>
    </row>
    <row r="46" spans="1:18">
      <c r="A46" s="603"/>
      <c r="B46" s="290">
        <v>0</v>
      </c>
      <c r="C46" s="411"/>
      <c r="D46" s="323"/>
      <c r="E46" s="315"/>
      <c r="F46" s="397" t="s">
        <v>109</v>
      </c>
      <c r="G46" s="316"/>
      <c r="H46" s="317">
        <f t="shared" si="12"/>
        <v>0</v>
      </c>
      <c r="I46" s="413"/>
      <c r="J46" s="292"/>
      <c r="K46" s="293"/>
      <c r="L46" s="294"/>
      <c r="M46" s="295"/>
      <c r="N46" s="295"/>
      <c r="O46" s="289"/>
      <c r="P46" s="415"/>
      <c r="Q46" s="296"/>
      <c r="R46" s="296"/>
    </row>
    <row r="47" spans="1:18">
      <c r="A47" s="603"/>
      <c r="B47" s="290">
        <v>0</v>
      </c>
      <c r="C47" s="411"/>
      <c r="D47" s="309"/>
      <c r="E47" s="311"/>
      <c r="F47" s="397" t="s">
        <v>109</v>
      </c>
      <c r="G47" s="411"/>
      <c r="H47" s="291">
        <f t="shared" si="12"/>
        <v>0</v>
      </c>
      <c r="I47" s="412"/>
      <c r="J47" s="292"/>
      <c r="K47" s="293"/>
      <c r="L47" s="294"/>
      <c r="M47" s="295"/>
      <c r="N47" s="295"/>
      <c r="O47" s="289"/>
      <c r="P47" s="415"/>
      <c r="Q47" s="296"/>
      <c r="R47" s="296"/>
    </row>
    <row r="48" spans="1:18">
      <c r="A48" s="604"/>
      <c r="B48" s="290">
        <v>0</v>
      </c>
      <c r="C48" s="411"/>
      <c r="D48" s="309"/>
      <c r="E48" s="400"/>
      <c r="F48" s="397" t="s">
        <v>109</v>
      </c>
      <c r="G48" s="411"/>
      <c r="H48" s="291"/>
      <c r="I48" s="412"/>
      <c r="J48" s="292"/>
      <c r="K48" s="293"/>
      <c r="L48" s="294"/>
      <c r="M48" s="295"/>
      <c r="N48" s="295"/>
      <c r="O48" s="289"/>
      <c r="P48" s="415"/>
      <c r="Q48" s="296"/>
      <c r="R48" s="296"/>
    </row>
    <row r="49" spans="1:18">
      <c r="A49" s="604"/>
      <c r="B49" s="290">
        <v>0</v>
      </c>
      <c r="C49" s="411"/>
      <c r="D49" s="310"/>
      <c r="E49" s="318"/>
      <c r="F49" s="397" t="s">
        <v>109</v>
      </c>
      <c r="G49" s="289"/>
      <c r="H49" s="317">
        <f>F49*G49</f>
        <v>0</v>
      </c>
      <c r="I49" s="415"/>
      <c r="J49" s="292"/>
      <c r="K49" s="293"/>
      <c r="L49" s="294"/>
      <c r="M49" s="295"/>
      <c r="N49" s="295"/>
      <c r="O49" s="289"/>
      <c r="P49" s="415"/>
      <c r="Q49" s="296"/>
      <c r="R49" s="296"/>
    </row>
    <row r="50" spans="1:18">
      <c r="A50" s="604"/>
      <c r="B50" s="290">
        <v>0</v>
      </c>
      <c r="C50" s="411"/>
      <c r="D50" s="309"/>
      <c r="E50" s="318"/>
      <c r="F50" s="397" t="s">
        <v>109</v>
      </c>
      <c r="G50" s="289"/>
      <c r="H50" s="317">
        <f>F50*G50</f>
        <v>0</v>
      </c>
      <c r="I50" s="415"/>
      <c r="J50" s="292"/>
      <c r="K50" s="293"/>
      <c r="L50" s="294"/>
      <c r="M50" s="295"/>
      <c r="N50" s="295"/>
      <c r="O50" s="289"/>
      <c r="P50" s="415"/>
      <c r="Q50" s="296"/>
      <c r="R50" s="296"/>
    </row>
    <row r="51" spans="1:18" ht="15.75" customHeight="1">
      <c r="A51" s="605"/>
      <c r="B51" s="290">
        <v>0</v>
      </c>
      <c r="C51" s="6" t="s">
        <v>71</v>
      </c>
      <c r="D51" s="606" t="s">
        <v>111</v>
      </c>
      <c r="E51" s="606"/>
      <c r="F51" s="298"/>
      <c r="G51" s="303"/>
      <c r="H51" s="319"/>
      <c r="I51" s="320"/>
      <c r="J51" s="302"/>
      <c r="K51" s="302"/>
      <c r="L51" s="303"/>
      <c r="M51" s="321"/>
      <c r="N51" s="295"/>
      <c r="O51" s="293"/>
      <c r="P51" s="293"/>
      <c r="Q51" s="294"/>
      <c r="R51" s="294"/>
    </row>
    <row r="52" spans="1:18" ht="15.6" customHeight="1">
      <c r="A52" s="607" t="s">
        <v>125</v>
      </c>
      <c r="B52" s="290" t="s">
        <v>118</v>
      </c>
      <c r="C52" s="411"/>
      <c r="D52" s="309" t="s">
        <v>126</v>
      </c>
      <c r="E52" s="401"/>
      <c r="F52" s="397">
        <v>18.18</v>
      </c>
      <c r="G52" s="411">
        <v>854</v>
      </c>
      <c r="H52" s="291">
        <f>F52*G52</f>
        <v>15525.72</v>
      </c>
      <c r="I52" s="412"/>
      <c r="J52" s="292">
        <v>3</v>
      </c>
      <c r="K52" s="293">
        <f>G52/P52*60</f>
        <v>3202.4999999999959</v>
      </c>
      <c r="L52" s="294">
        <f>K52/J52</f>
        <v>1067.4999999999986</v>
      </c>
      <c r="M52" s="295">
        <v>0.30555555555555552</v>
      </c>
      <c r="N52" s="295">
        <v>0.31666666666666665</v>
      </c>
      <c r="O52" s="293">
        <v>20</v>
      </c>
      <c r="P52" s="415">
        <f>(N52-M52)*24*60</f>
        <v>16.000000000000021</v>
      </c>
      <c r="Q52" s="296"/>
      <c r="R52" s="296"/>
    </row>
    <row r="53" spans="1:18" ht="15.6" customHeight="1">
      <c r="A53" s="608"/>
      <c r="B53" s="290" t="s">
        <v>118</v>
      </c>
      <c r="C53" s="411"/>
      <c r="D53" s="309" t="s">
        <v>127</v>
      </c>
      <c r="E53" s="322"/>
      <c r="F53" s="397">
        <v>25.03</v>
      </c>
      <c r="G53" s="297">
        <v>431</v>
      </c>
      <c r="H53" s="291">
        <f t="shared" ref="H53:H116" si="13">F53*G53</f>
        <v>10787.93</v>
      </c>
      <c r="I53" s="412"/>
      <c r="J53" s="292">
        <v>4</v>
      </c>
      <c r="K53" s="293">
        <f t="shared" ref="K53:K59" si="14">G53/P53*60</f>
        <v>3232.5000000000114</v>
      </c>
      <c r="L53" s="294">
        <f t="shared" ref="L53:L59" si="15">K53/J53</f>
        <v>808.12500000000284</v>
      </c>
      <c r="M53" s="295">
        <v>0.33055555555555555</v>
      </c>
      <c r="N53" s="295">
        <v>0.33611111111111108</v>
      </c>
      <c r="O53" s="293">
        <v>20</v>
      </c>
      <c r="P53" s="415">
        <f t="shared" ref="P53:P59" si="16">(N53-M53)*24*60</f>
        <v>7.9999999999999716</v>
      </c>
      <c r="Q53" s="296"/>
      <c r="R53" s="296"/>
    </row>
    <row r="54" spans="1:18" ht="15.6" customHeight="1">
      <c r="A54" s="608"/>
      <c r="B54" s="290" t="s">
        <v>118</v>
      </c>
      <c r="C54" s="411"/>
      <c r="D54" s="309" t="s">
        <v>128</v>
      </c>
      <c r="E54" s="408"/>
      <c r="F54" s="397">
        <v>24.82</v>
      </c>
      <c r="G54" s="297">
        <v>613</v>
      </c>
      <c r="H54" s="291">
        <f t="shared" si="13"/>
        <v>15214.66</v>
      </c>
      <c r="I54" s="412"/>
      <c r="J54" s="292">
        <v>4</v>
      </c>
      <c r="K54" s="293">
        <f t="shared" si="14"/>
        <v>3065.0000000000109</v>
      </c>
      <c r="L54" s="294">
        <f t="shared" si="15"/>
        <v>766.25000000000273</v>
      </c>
      <c r="M54" s="295">
        <v>0.35000000000000003</v>
      </c>
      <c r="N54" s="295">
        <v>0.35833333333333334</v>
      </c>
      <c r="O54" s="293">
        <v>20</v>
      </c>
      <c r="P54" s="415">
        <f t="shared" si="16"/>
        <v>11.999999999999957</v>
      </c>
      <c r="Q54" s="296"/>
      <c r="R54" s="296"/>
    </row>
    <row r="55" spans="1:18" ht="15.6" customHeight="1">
      <c r="A55" s="608"/>
      <c r="B55" s="290" t="s">
        <v>118</v>
      </c>
      <c r="C55" s="411"/>
      <c r="D55" s="310" t="s">
        <v>129</v>
      </c>
      <c r="E55" s="311"/>
      <c r="F55" s="397">
        <v>23.72</v>
      </c>
      <c r="G55" s="297">
        <v>274</v>
      </c>
      <c r="H55" s="291">
        <f t="shared" si="13"/>
        <v>6499.28</v>
      </c>
      <c r="I55" s="412"/>
      <c r="J55" s="292">
        <v>4</v>
      </c>
      <c r="K55" s="293">
        <f t="shared" si="14"/>
        <v>2740.0000000000095</v>
      </c>
      <c r="L55" s="294">
        <f t="shared" si="15"/>
        <v>685.00000000000239</v>
      </c>
      <c r="M55" s="295">
        <v>0.37222222222222223</v>
      </c>
      <c r="N55" s="295">
        <v>0.37638888888888888</v>
      </c>
      <c r="O55" s="293">
        <v>20</v>
      </c>
      <c r="P55" s="415">
        <f t="shared" si="16"/>
        <v>5.9999999999999787</v>
      </c>
      <c r="Q55" s="296">
        <v>0.37638888888888888</v>
      </c>
      <c r="R55" s="296">
        <v>0.41805555555555557</v>
      </c>
    </row>
    <row r="56" spans="1:18" ht="15.6" customHeight="1">
      <c r="A56" s="608"/>
      <c r="B56" s="290" t="s">
        <v>118</v>
      </c>
      <c r="C56" s="411"/>
      <c r="D56" s="309" t="s">
        <v>130</v>
      </c>
      <c r="E56" s="311"/>
      <c r="F56" s="397">
        <v>30</v>
      </c>
      <c r="G56" s="297">
        <v>1003</v>
      </c>
      <c r="H56" s="291">
        <f t="shared" si="13"/>
        <v>30090</v>
      </c>
      <c r="I56" s="412"/>
      <c r="J56" s="292">
        <v>4</v>
      </c>
      <c r="K56" s="293">
        <f t="shared" si="14"/>
        <v>3167.3684210526162</v>
      </c>
      <c r="L56" s="294">
        <f t="shared" si="15"/>
        <v>791.84210526315405</v>
      </c>
      <c r="M56" s="295">
        <v>0.43541666666666662</v>
      </c>
      <c r="N56" s="295">
        <v>0.44861111111111113</v>
      </c>
      <c r="O56" s="293">
        <v>25</v>
      </c>
      <c r="P56" s="415">
        <f t="shared" si="16"/>
        <v>19.000000000000092</v>
      </c>
      <c r="Q56" s="296"/>
      <c r="R56" s="296"/>
    </row>
    <row r="57" spans="1:18" ht="15.75" customHeight="1">
      <c r="A57" s="608"/>
      <c r="B57" s="290" t="s">
        <v>118</v>
      </c>
      <c r="C57" s="6" t="s">
        <v>74</v>
      </c>
      <c r="D57" s="323" t="s">
        <v>132</v>
      </c>
      <c r="E57" s="311"/>
      <c r="F57" s="397">
        <v>20.72</v>
      </c>
      <c r="G57" s="297">
        <v>856</v>
      </c>
      <c r="H57" s="291">
        <f t="shared" si="13"/>
        <v>17736.32</v>
      </c>
      <c r="I57" s="412"/>
      <c r="J57" s="292">
        <v>3</v>
      </c>
      <c r="K57" s="293">
        <f t="shared" si="14"/>
        <v>3021.1764705882315</v>
      </c>
      <c r="L57" s="294">
        <f t="shared" si="15"/>
        <v>1007.0588235294105</v>
      </c>
      <c r="M57" s="295">
        <v>0.46249999999999997</v>
      </c>
      <c r="N57" s="295">
        <v>0.47430555555555554</v>
      </c>
      <c r="O57" s="293">
        <v>20</v>
      </c>
      <c r="P57" s="415">
        <f t="shared" si="16"/>
        <v>17.000000000000021</v>
      </c>
      <c r="Q57" s="296"/>
      <c r="R57" s="296"/>
    </row>
    <row r="58" spans="1:18" ht="15.6" customHeight="1">
      <c r="A58" s="608"/>
      <c r="B58" s="290" t="s">
        <v>118</v>
      </c>
      <c r="C58" s="308"/>
      <c r="D58" s="309" t="s">
        <v>133</v>
      </c>
      <c r="E58" s="311"/>
      <c r="F58" s="397">
        <v>17.07</v>
      </c>
      <c r="G58" s="324">
        <v>1244</v>
      </c>
      <c r="H58" s="291">
        <f t="shared" si="13"/>
        <v>21235.08</v>
      </c>
      <c r="I58" s="412"/>
      <c r="J58" s="292">
        <v>3</v>
      </c>
      <c r="K58" s="293">
        <f t="shared" si="14"/>
        <v>3110.0000000000009</v>
      </c>
      <c r="L58" s="294">
        <f t="shared" si="15"/>
        <v>1036.666666666667</v>
      </c>
      <c r="M58" s="295">
        <v>0.48819444444444443</v>
      </c>
      <c r="N58" s="295">
        <v>0.50486111111111109</v>
      </c>
      <c r="O58" s="293">
        <v>20</v>
      </c>
      <c r="P58" s="415">
        <f t="shared" si="16"/>
        <v>23.999999999999993</v>
      </c>
      <c r="Q58" s="296"/>
      <c r="R58" s="296"/>
    </row>
    <row r="59" spans="1:18" ht="15.6" customHeight="1">
      <c r="A59" s="608"/>
      <c r="B59" s="290" t="s">
        <v>118</v>
      </c>
      <c r="C59" s="411"/>
      <c r="D59" s="309" t="s">
        <v>386</v>
      </c>
      <c r="E59" s="311"/>
      <c r="F59" s="397">
        <v>27.48</v>
      </c>
      <c r="G59" s="297">
        <v>2783</v>
      </c>
      <c r="H59" s="291">
        <f t="shared" si="13"/>
        <v>76476.84</v>
      </c>
      <c r="I59" s="412"/>
      <c r="J59" s="292">
        <v>3</v>
      </c>
      <c r="K59" s="293">
        <f t="shared" si="14"/>
        <v>3150.5660377358417</v>
      </c>
      <c r="L59" s="294">
        <f t="shared" si="15"/>
        <v>1050.1886792452806</v>
      </c>
      <c r="M59" s="295">
        <v>0.51874999999999993</v>
      </c>
      <c r="N59" s="295">
        <v>0.55555555555555558</v>
      </c>
      <c r="O59" s="293">
        <v>20</v>
      </c>
      <c r="P59" s="415">
        <f t="shared" si="16"/>
        <v>53.000000000000128</v>
      </c>
      <c r="Q59" s="296"/>
      <c r="R59" s="296"/>
    </row>
    <row r="60" spans="1:18" ht="15.6" customHeight="1">
      <c r="A60" s="608"/>
      <c r="B60" s="290">
        <v>0</v>
      </c>
      <c r="C60" s="411"/>
      <c r="D60" s="309"/>
      <c r="E60" s="325"/>
      <c r="F60" s="397" t="s">
        <v>109</v>
      </c>
      <c r="G60" s="297"/>
      <c r="H60" s="291">
        <f t="shared" si="13"/>
        <v>0</v>
      </c>
      <c r="I60" s="412"/>
      <c r="J60" s="292"/>
      <c r="K60" s="293"/>
      <c r="L60" s="294"/>
      <c r="M60" s="295"/>
      <c r="N60" s="295"/>
      <c r="O60" s="293"/>
      <c r="P60" s="415"/>
      <c r="Q60" s="296"/>
      <c r="R60" s="296"/>
    </row>
    <row r="61" spans="1:18" ht="15.6" customHeight="1">
      <c r="A61" s="608"/>
      <c r="B61" s="290">
        <v>0</v>
      </c>
      <c r="C61" s="411"/>
      <c r="D61" s="310"/>
      <c r="E61" s="311"/>
      <c r="F61" s="397" t="s">
        <v>109</v>
      </c>
      <c r="G61" s="297"/>
      <c r="H61" s="291">
        <f t="shared" si="13"/>
        <v>0</v>
      </c>
      <c r="I61" s="412"/>
      <c r="J61" s="292"/>
      <c r="K61" s="293"/>
      <c r="L61" s="294"/>
      <c r="M61" s="295"/>
      <c r="N61" s="295"/>
      <c r="O61" s="293"/>
      <c r="P61" s="415"/>
      <c r="Q61" s="296"/>
      <c r="R61" s="296"/>
    </row>
    <row r="62" spans="1:18" ht="15.6" customHeight="1">
      <c r="A62" s="608"/>
      <c r="B62" s="290">
        <v>0</v>
      </c>
      <c r="C62" s="411"/>
      <c r="D62" s="309"/>
      <c r="E62" s="402"/>
      <c r="F62" s="397" t="s">
        <v>109</v>
      </c>
      <c r="G62" s="297"/>
      <c r="H62" s="291">
        <f t="shared" si="13"/>
        <v>0</v>
      </c>
      <c r="I62" s="412"/>
      <c r="J62" s="292"/>
      <c r="K62" s="293"/>
      <c r="L62" s="294"/>
      <c r="M62" s="295"/>
      <c r="N62" s="295"/>
      <c r="O62" s="293"/>
      <c r="P62" s="415"/>
      <c r="Q62" s="296"/>
      <c r="R62" s="296"/>
    </row>
    <row r="63" spans="1:18" ht="15.6" customHeight="1">
      <c r="A63" s="608"/>
      <c r="B63" s="290">
        <v>0</v>
      </c>
      <c r="C63" s="308"/>
      <c r="D63" s="403"/>
      <c r="E63" s="325"/>
      <c r="F63" s="397" t="s">
        <v>109</v>
      </c>
      <c r="G63" s="297"/>
      <c r="H63" s="291">
        <f t="shared" si="13"/>
        <v>0</v>
      </c>
      <c r="I63" s="413"/>
      <c r="J63" s="292"/>
      <c r="K63" s="293"/>
      <c r="L63" s="294"/>
      <c r="M63" s="295"/>
      <c r="N63" s="295"/>
      <c r="O63" s="289"/>
      <c r="P63" s="415"/>
      <c r="Q63" s="296"/>
      <c r="R63" s="296"/>
    </row>
    <row r="64" spans="1:18" ht="15.75" customHeight="1">
      <c r="A64" s="609"/>
      <c r="B64" s="290">
        <v>0</v>
      </c>
      <c r="C64" s="6" t="s">
        <v>134</v>
      </c>
      <c r="D64" s="606" t="s">
        <v>111</v>
      </c>
      <c r="E64" s="606"/>
      <c r="F64" s="298"/>
      <c r="G64" s="303"/>
      <c r="H64" s="319"/>
      <c r="I64" s="320"/>
      <c r="J64" s="302">
        <f>AVERAGE(J52:J63)</f>
        <v>3.5</v>
      </c>
      <c r="K64" s="302">
        <f>AVERAGE(K52:K63)</f>
        <v>3086.1388661720894</v>
      </c>
      <c r="L64" s="303">
        <f>AVERAGE(L52:L63)</f>
        <v>901.57890933806482</v>
      </c>
      <c r="M64" s="295"/>
      <c r="N64" s="295"/>
      <c r="O64" s="289"/>
      <c r="P64" s="289"/>
      <c r="Q64" s="289"/>
      <c r="R64" s="289"/>
    </row>
    <row r="65" spans="1:18" ht="15.6" customHeight="1">
      <c r="A65" s="610" t="s">
        <v>135</v>
      </c>
      <c r="B65" s="290" t="s">
        <v>118</v>
      </c>
      <c r="C65" s="411"/>
      <c r="D65" s="310" t="s">
        <v>136</v>
      </c>
      <c r="E65" s="401"/>
      <c r="F65" s="397">
        <v>22.281818181818181</v>
      </c>
      <c r="G65" s="411">
        <v>461</v>
      </c>
      <c r="H65" s="291">
        <f>F65*G65</f>
        <v>10271.918181818182</v>
      </c>
      <c r="I65" s="412"/>
      <c r="J65" s="292">
        <v>4</v>
      </c>
      <c r="K65" s="293">
        <f t="shared" ref="K65:K71" si="17">G65/P65*60</f>
        <v>3073.3333333333308</v>
      </c>
      <c r="L65" s="294">
        <f t="shared" ref="L65:L71" si="18">K65/J65</f>
        <v>768.33333333333269</v>
      </c>
      <c r="M65" s="295">
        <v>0.18055555555555555</v>
      </c>
      <c r="N65" s="295">
        <v>0.18680555555555556</v>
      </c>
      <c r="O65" s="293">
        <v>20</v>
      </c>
      <c r="P65" s="415">
        <f>(N65-M65)*24*60</f>
        <v>9.0000000000000071</v>
      </c>
      <c r="Q65" s="296"/>
      <c r="R65" s="296"/>
    </row>
    <row r="66" spans="1:18" ht="15.6" customHeight="1">
      <c r="A66" s="611"/>
      <c r="B66" s="290" t="s">
        <v>118</v>
      </c>
      <c r="C66" s="411"/>
      <c r="D66" s="399" t="s">
        <v>137</v>
      </c>
      <c r="E66" s="322"/>
      <c r="F66" s="397">
        <v>14.03</v>
      </c>
      <c r="G66" s="297">
        <v>2803</v>
      </c>
      <c r="H66" s="291">
        <f t="shared" ref="H66:H74" si="19">F66*G66</f>
        <v>39326.089999999997</v>
      </c>
      <c r="I66" s="412"/>
      <c r="J66" s="292">
        <v>3</v>
      </c>
      <c r="K66" s="293">
        <f t="shared" si="17"/>
        <v>3173.2075471698081</v>
      </c>
      <c r="L66" s="294">
        <f t="shared" si="18"/>
        <v>1057.7358490566028</v>
      </c>
      <c r="M66" s="295">
        <v>0.20069444444444443</v>
      </c>
      <c r="N66" s="295">
        <v>0.23750000000000002</v>
      </c>
      <c r="O66" s="293">
        <v>20</v>
      </c>
      <c r="P66" s="415">
        <f t="shared" ref="P66:P71" si="20">(N66-M66)*24*60</f>
        <v>53.00000000000005</v>
      </c>
      <c r="Q66" s="296"/>
      <c r="R66" s="296"/>
    </row>
    <row r="67" spans="1:18" ht="15.6" customHeight="1">
      <c r="A67" s="611"/>
      <c r="B67" s="290" t="s">
        <v>118</v>
      </c>
      <c r="C67" s="411"/>
      <c r="D67" s="310" t="s">
        <v>138</v>
      </c>
      <c r="E67" s="311"/>
      <c r="F67" s="397">
        <v>18.18</v>
      </c>
      <c r="G67" s="297">
        <v>1348</v>
      </c>
      <c r="H67" s="291">
        <f t="shared" si="19"/>
        <v>24506.639999999999</v>
      </c>
      <c r="I67" s="412"/>
      <c r="J67" s="292">
        <v>3</v>
      </c>
      <c r="K67" s="293">
        <f t="shared" si="17"/>
        <v>3110.7692307692323</v>
      </c>
      <c r="L67" s="294">
        <f t="shared" si="18"/>
        <v>1036.9230769230774</v>
      </c>
      <c r="M67" s="295">
        <v>0.25138888888888888</v>
      </c>
      <c r="N67" s="295">
        <v>0.26944444444444443</v>
      </c>
      <c r="O67" s="293">
        <v>20</v>
      </c>
      <c r="P67" s="415">
        <f t="shared" si="20"/>
        <v>25.999999999999986</v>
      </c>
      <c r="Q67" s="296"/>
      <c r="R67" s="296"/>
    </row>
    <row r="68" spans="1:18" ht="15.6" customHeight="1">
      <c r="A68" s="611"/>
      <c r="B68" s="290" t="s">
        <v>118</v>
      </c>
      <c r="C68" s="411"/>
      <c r="D68" s="323" t="s">
        <v>139</v>
      </c>
      <c r="E68" s="311"/>
      <c r="F68" s="397">
        <v>17.890909090909091</v>
      </c>
      <c r="G68" s="297">
        <v>1463</v>
      </c>
      <c r="H68" s="291">
        <f t="shared" si="19"/>
        <v>26174.399999999998</v>
      </c>
      <c r="I68" s="412"/>
      <c r="J68" s="292">
        <v>3</v>
      </c>
      <c r="K68" s="293">
        <f t="shared" si="17"/>
        <v>3135.0000000000027</v>
      </c>
      <c r="L68" s="294">
        <f t="shared" si="18"/>
        <v>1045.0000000000009</v>
      </c>
      <c r="M68" s="295">
        <v>0.28333333333333333</v>
      </c>
      <c r="N68" s="295">
        <v>0.30277777777777776</v>
      </c>
      <c r="O68" s="293">
        <v>20</v>
      </c>
      <c r="P68" s="415">
        <f t="shared" si="20"/>
        <v>27.999999999999979</v>
      </c>
      <c r="Q68" s="296">
        <v>0.30277777777777776</v>
      </c>
      <c r="R68" s="296">
        <v>0.3444444444444445</v>
      </c>
    </row>
    <row r="69" spans="1:18" ht="15.6" customHeight="1">
      <c r="A69" s="611"/>
      <c r="B69" s="290" t="s">
        <v>118</v>
      </c>
      <c r="C69" s="411"/>
      <c r="D69" s="310" t="s">
        <v>140</v>
      </c>
      <c r="E69" s="311"/>
      <c r="F69" s="397">
        <v>16.66</v>
      </c>
      <c r="G69" s="297">
        <v>2714</v>
      </c>
      <c r="H69" s="291">
        <f t="shared" si="19"/>
        <v>45215.24</v>
      </c>
      <c r="I69" s="412"/>
      <c r="J69" s="292">
        <v>4</v>
      </c>
      <c r="K69" s="293">
        <f t="shared" si="17"/>
        <v>3192.9411764705897</v>
      </c>
      <c r="L69" s="294">
        <f t="shared" si="18"/>
        <v>798.23529411764741</v>
      </c>
      <c r="M69" s="295">
        <v>0.36180555555555555</v>
      </c>
      <c r="N69" s="295">
        <v>0.3972222222222222</v>
      </c>
      <c r="O69" s="293">
        <v>25</v>
      </c>
      <c r="P69" s="415">
        <f t="shared" si="20"/>
        <v>50.999999999999979</v>
      </c>
      <c r="Q69" s="296"/>
      <c r="R69" s="296"/>
    </row>
    <row r="70" spans="1:18" ht="15.75" customHeight="1">
      <c r="A70" s="611"/>
      <c r="B70" s="290" t="s">
        <v>118</v>
      </c>
      <c r="C70" s="6" t="s">
        <v>74</v>
      </c>
      <c r="D70" s="323" t="s">
        <v>357</v>
      </c>
      <c r="E70" s="311"/>
      <c r="F70" s="397">
        <v>30</v>
      </c>
      <c r="G70" s="297">
        <v>2090</v>
      </c>
      <c r="H70" s="291">
        <f t="shared" si="19"/>
        <v>62700</v>
      </c>
      <c r="I70" s="412"/>
      <c r="J70" s="292">
        <v>4</v>
      </c>
      <c r="K70" s="293">
        <f t="shared" si="17"/>
        <v>3135.000000000005</v>
      </c>
      <c r="L70" s="294">
        <f t="shared" si="18"/>
        <v>783.75000000000125</v>
      </c>
      <c r="M70" s="295">
        <v>0.41111111111111115</v>
      </c>
      <c r="N70" s="295">
        <v>0.43888888888888888</v>
      </c>
      <c r="O70" s="293">
        <v>20</v>
      </c>
      <c r="P70" s="415">
        <f t="shared" si="20"/>
        <v>39.999999999999936</v>
      </c>
      <c r="Q70" s="296"/>
      <c r="R70" s="296"/>
    </row>
    <row r="71" spans="1:18" ht="15.6" customHeight="1">
      <c r="A71" s="611"/>
      <c r="B71" s="290" t="s">
        <v>118</v>
      </c>
      <c r="C71" s="308"/>
      <c r="D71" s="323" t="s">
        <v>141</v>
      </c>
      <c r="E71" s="311"/>
      <c r="F71" s="397">
        <v>14.285714285714283</v>
      </c>
      <c r="G71" s="324">
        <v>4216</v>
      </c>
      <c r="H71" s="291">
        <f t="shared" si="19"/>
        <v>60228.57142857142</v>
      </c>
      <c r="I71" s="412"/>
      <c r="J71" s="292">
        <v>3</v>
      </c>
      <c r="K71" s="293">
        <f t="shared" si="17"/>
        <v>3202.025316455698</v>
      </c>
      <c r="L71" s="294">
        <f t="shared" si="18"/>
        <v>1067.3417721518992</v>
      </c>
      <c r="M71" s="295">
        <v>0.45277777777777778</v>
      </c>
      <c r="N71" s="295">
        <v>0.50763888888888886</v>
      </c>
      <c r="O71" s="293">
        <v>20</v>
      </c>
      <c r="P71" s="415">
        <f t="shared" si="20"/>
        <v>78.999999999999957</v>
      </c>
      <c r="Q71" s="296"/>
      <c r="R71" s="296"/>
    </row>
    <row r="72" spans="1:18" ht="15.6" customHeight="1">
      <c r="A72" s="611"/>
      <c r="B72" s="290">
        <v>0</v>
      </c>
      <c r="C72" s="411"/>
      <c r="D72" s="323"/>
      <c r="E72" s="311"/>
      <c r="F72" s="397" t="s">
        <v>109</v>
      </c>
      <c r="G72" s="297"/>
      <c r="H72" s="291">
        <f t="shared" si="19"/>
        <v>0</v>
      </c>
      <c r="I72" s="412"/>
      <c r="J72" s="292"/>
      <c r="K72" s="293"/>
      <c r="L72" s="294"/>
      <c r="M72" s="295"/>
      <c r="N72" s="295"/>
      <c r="O72" s="293"/>
      <c r="P72" s="415"/>
      <c r="Q72" s="296"/>
      <c r="R72" s="296"/>
    </row>
    <row r="73" spans="1:18" ht="15.6" customHeight="1">
      <c r="A73" s="611"/>
      <c r="B73" s="290">
        <v>0</v>
      </c>
      <c r="C73" s="411"/>
      <c r="D73" s="323"/>
      <c r="E73" s="311"/>
      <c r="F73" s="397" t="s">
        <v>109</v>
      </c>
      <c r="G73" s="297"/>
      <c r="H73" s="291">
        <f t="shared" si="19"/>
        <v>0</v>
      </c>
      <c r="I73" s="412"/>
      <c r="J73" s="292"/>
      <c r="K73" s="293"/>
      <c r="L73" s="294"/>
      <c r="M73" s="295"/>
      <c r="N73" s="295"/>
      <c r="O73" s="293"/>
      <c r="P73" s="415"/>
      <c r="Q73" s="296"/>
      <c r="R73" s="296"/>
    </row>
    <row r="74" spans="1:18" ht="15.6" customHeight="1">
      <c r="A74" s="611"/>
      <c r="B74" s="290">
        <v>0</v>
      </c>
      <c r="C74" s="411"/>
      <c r="D74" s="323"/>
      <c r="E74" s="311"/>
      <c r="F74" s="397" t="s">
        <v>109</v>
      </c>
      <c r="G74" s="297"/>
      <c r="H74" s="291">
        <f t="shared" si="19"/>
        <v>0</v>
      </c>
      <c r="I74" s="412"/>
      <c r="J74" s="292"/>
      <c r="K74" s="293"/>
      <c r="L74" s="294"/>
      <c r="M74" s="295"/>
      <c r="N74" s="295"/>
      <c r="O74" s="293"/>
      <c r="P74" s="415"/>
      <c r="Q74" s="296"/>
      <c r="R74" s="296"/>
    </row>
    <row r="75" spans="1:18" ht="15.75" customHeight="1">
      <c r="A75" s="612"/>
      <c r="B75" s="290">
        <v>0</v>
      </c>
      <c r="C75" s="6" t="s">
        <v>142</v>
      </c>
      <c r="D75" s="606" t="s">
        <v>111</v>
      </c>
      <c r="E75" s="606"/>
      <c r="F75" s="298"/>
      <c r="G75" s="303"/>
      <c r="H75" s="319"/>
      <c r="I75" s="320"/>
      <c r="J75" s="302">
        <f>AVERAGE(J65:J74)</f>
        <v>3.4285714285714284</v>
      </c>
      <c r="K75" s="302">
        <f>AVERAGE(K65:K74)</f>
        <v>3146.0395148855241</v>
      </c>
      <c r="L75" s="303">
        <f>AVERAGE(L65:L74)</f>
        <v>936.75990365465168</v>
      </c>
      <c r="M75" s="295"/>
      <c r="N75" s="295"/>
      <c r="O75" s="289"/>
      <c r="P75" s="289"/>
      <c r="Q75" s="289"/>
      <c r="R75" s="289"/>
    </row>
    <row r="76" spans="1:18" ht="16.149999999999999" customHeight="1">
      <c r="A76" s="596" t="s">
        <v>143</v>
      </c>
      <c r="B76" s="290">
        <v>0</v>
      </c>
      <c r="C76" s="290"/>
      <c r="D76" s="597"/>
      <c r="E76" s="598"/>
      <c r="F76" s="397" t="s">
        <v>109</v>
      </c>
      <c r="G76" s="326"/>
      <c r="H76" s="304">
        <f t="shared" si="13"/>
        <v>0</v>
      </c>
      <c r="I76" s="305"/>
      <c r="J76" s="292">
        <v>0</v>
      </c>
      <c r="K76" s="293">
        <v>0</v>
      </c>
      <c r="L76" s="294">
        <v>0</v>
      </c>
      <c r="M76" s="295"/>
      <c r="N76" s="295"/>
      <c r="O76" s="289"/>
      <c r="P76" s="415"/>
      <c r="Q76" s="296"/>
      <c r="R76" s="296"/>
    </row>
    <row r="77" spans="1:18">
      <c r="A77" s="596"/>
      <c r="B77" s="290">
        <v>0</v>
      </c>
      <c r="C77" s="290"/>
      <c r="D77" s="597"/>
      <c r="E77" s="598"/>
      <c r="F77" s="397" t="s">
        <v>109</v>
      </c>
      <c r="G77" s="411"/>
      <c r="H77" s="291">
        <f t="shared" si="13"/>
        <v>0</v>
      </c>
      <c r="I77" s="412"/>
      <c r="J77" s="292"/>
      <c r="K77" s="293"/>
      <c r="L77" s="294"/>
      <c r="M77" s="295"/>
      <c r="N77" s="295"/>
      <c r="O77" s="289"/>
      <c r="P77" s="415"/>
      <c r="Q77" s="289"/>
      <c r="R77" s="289"/>
    </row>
    <row r="78" spans="1:18">
      <c r="A78" s="596"/>
      <c r="B78" s="290">
        <v>0</v>
      </c>
      <c r="C78" s="290"/>
      <c r="D78" s="416"/>
      <c r="E78" s="416"/>
      <c r="F78" s="397" t="s">
        <v>109</v>
      </c>
      <c r="G78" s="312"/>
      <c r="H78" s="291">
        <f t="shared" si="13"/>
        <v>0</v>
      </c>
      <c r="I78" s="412"/>
      <c r="J78" s="292"/>
      <c r="K78" s="293"/>
      <c r="L78" s="294"/>
      <c r="M78" s="295"/>
      <c r="N78" s="295"/>
      <c r="O78" s="289"/>
      <c r="P78" s="415"/>
      <c r="Q78" s="289"/>
      <c r="R78" s="289"/>
    </row>
    <row r="79" spans="1:18">
      <c r="A79" s="596"/>
      <c r="B79" s="290">
        <v>0</v>
      </c>
      <c r="C79" s="290"/>
      <c r="D79" s="416"/>
      <c r="E79" s="416"/>
      <c r="F79" s="397" t="s">
        <v>109</v>
      </c>
      <c r="G79" s="312"/>
      <c r="H79" s="291">
        <f t="shared" si="13"/>
        <v>0</v>
      </c>
      <c r="I79" s="412"/>
      <c r="J79" s="292"/>
      <c r="K79" s="293"/>
      <c r="L79" s="294"/>
      <c r="M79" s="295"/>
      <c r="N79" s="295"/>
      <c r="O79" s="289"/>
      <c r="P79" s="415"/>
      <c r="Q79" s="289"/>
      <c r="R79" s="289"/>
    </row>
    <row r="80" spans="1:18">
      <c r="A80" s="596"/>
      <c r="B80" s="290">
        <v>0</v>
      </c>
      <c r="C80" s="290"/>
      <c r="D80" s="416"/>
      <c r="E80" s="416"/>
      <c r="F80" s="397" t="s">
        <v>109</v>
      </c>
      <c r="G80" s="312"/>
      <c r="H80" s="291">
        <f t="shared" si="13"/>
        <v>0</v>
      </c>
      <c r="I80" s="412"/>
      <c r="J80" s="292"/>
      <c r="K80" s="293"/>
      <c r="L80" s="294"/>
      <c r="M80" s="295"/>
      <c r="N80" s="295"/>
      <c r="O80" s="289"/>
      <c r="P80" s="415"/>
      <c r="Q80" s="289"/>
      <c r="R80" s="289"/>
    </row>
    <row r="81" spans="1:18" ht="15.75" customHeight="1">
      <c r="A81" s="596"/>
      <c r="B81" s="290">
        <v>0</v>
      </c>
      <c r="C81" s="6" t="s">
        <v>74</v>
      </c>
      <c r="D81" s="592" t="s">
        <v>111</v>
      </c>
      <c r="E81" s="592"/>
      <c r="F81" s="298"/>
      <c r="G81" s="327"/>
      <c r="H81" s="300"/>
      <c r="I81" s="301"/>
      <c r="J81" s="302">
        <f>AVERAGE(J76:J80)</f>
        <v>0</v>
      </c>
      <c r="K81" s="302">
        <f>AVERAGE(K76:K80)</f>
        <v>0</v>
      </c>
      <c r="L81" s="303">
        <f>AVERAGE(L76:L80)</f>
        <v>0</v>
      </c>
      <c r="M81" s="295"/>
      <c r="N81" s="295"/>
      <c r="O81" s="289"/>
      <c r="P81" s="289"/>
      <c r="Q81" s="289"/>
      <c r="R81" s="289"/>
    </row>
    <row r="82" spans="1:18" ht="15.6" customHeight="1">
      <c r="A82" s="599" t="s">
        <v>144</v>
      </c>
      <c r="B82" s="290">
        <v>0</v>
      </c>
      <c r="C82" s="308"/>
      <c r="D82" s="309"/>
      <c r="E82" s="328"/>
      <c r="F82" s="397" t="s">
        <v>109</v>
      </c>
      <c r="G82" s="312"/>
      <c r="H82" s="329">
        <f t="shared" ref="H82:H90" si="21">F82*G82</f>
        <v>0</v>
      </c>
      <c r="I82" s="412"/>
      <c r="J82" s="292"/>
      <c r="K82" s="293"/>
      <c r="L82" s="294"/>
      <c r="M82" s="295"/>
      <c r="N82" s="295"/>
      <c r="O82" s="293"/>
      <c r="P82" s="415"/>
      <c r="Q82" s="296"/>
      <c r="R82" s="296"/>
    </row>
    <row r="83" spans="1:18">
      <c r="A83" s="600"/>
      <c r="B83" s="290">
        <v>0</v>
      </c>
      <c r="C83" s="308"/>
      <c r="D83" s="323"/>
      <c r="E83" s="328"/>
      <c r="F83" s="397" t="s">
        <v>109</v>
      </c>
      <c r="G83" s="312"/>
      <c r="H83" s="329">
        <f t="shared" si="21"/>
        <v>0</v>
      </c>
      <c r="I83" s="412"/>
      <c r="J83" s="292"/>
      <c r="K83" s="293"/>
      <c r="L83" s="294"/>
      <c r="M83" s="295"/>
      <c r="N83" s="295"/>
      <c r="O83" s="293"/>
      <c r="P83" s="415"/>
      <c r="Q83" s="296"/>
      <c r="R83" s="296"/>
    </row>
    <row r="84" spans="1:18">
      <c r="A84" s="600"/>
      <c r="B84" s="290">
        <v>0</v>
      </c>
      <c r="C84" s="308"/>
      <c r="D84" s="309"/>
      <c r="E84" s="328"/>
      <c r="F84" s="397" t="s">
        <v>109</v>
      </c>
      <c r="G84" s="312"/>
      <c r="H84" s="329">
        <f t="shared" si="21"/>
        <v>0</v>
      </c>
      <c r="I84" s="412"/>
      <c r="J84" s="292"/>
      <c r="K84" s="293"/>
      <c r="L84" s="294"/>
      <c r="M84" s="295"/>
      <c r="N84" s="295"/>
      <c r="O84" s="293"/>
      <c r="P84" s="314"/>
      <c r="Q84" s="296"/>
      <c r="R84" s="296"/>
    </row>
    <row r="85" spans="1:18">
      <c r="A85" s="600"/>
      <c r="B85" s="290">
        <v>0</v>
      </c>
      <c r="C85" s="308"/>
      <c r="D85" s="309"/>
      <c r="E85" s="328"/>
      <c r="F85" s="397" t="s">
        <v>109</v>
      </c>
      <c r="G85" s="312"/>
      <c r="H85" s="330">
        <f t="shared" si="21"/>
        <v>0</v>
      </c>
      <c r="I85" s="412"/>
      <c r="J85" s="292"/>
      <c r="K85" s="293"/>
      <c r="L85" s="294"/>
      <c r="M85" s="295"/>
      <c r="N85" s="295"/>
      <c r="O85" s="293"/>
      <c r="P85" s="314"/>
      <c r="Q85" s="289"/>
      <c r="R85" s="289"/>
    </row>
    <row r="86" spans="1:18">
      <c r="A86" s="600"/>
      <c r="B86" s="290">
        <v>0</v>
      </c>
      <c r="C86" s="308"/>
      <c r="D86" s="309"/>
      <c r="E86" s="328"/>
      <c r="F86" s="397" t="s">
        <v>109</v>
      </c>
      <c r="G86" s="411"/>
      <c r="H86" s="330">
        <f t="shared" si="21"/>
        <v>0</v>
      </c>
      <c r="I86" s="412"/>
      <c r="J86" s="292"/>
      <c r="K86" s="293"/>
      <c r="L86" s="294"/>
      <c r="M86" s="295"/>
      <c r="N86" s="331"/>
      <c r="O86" s="289"/>
      <c r="P86" s="314"/>
      <c r="Q86" s="289"/>
      <c r="R86" s="289"/>
    </row>
    <row r="87" spans="1:18">
      <c r="A87" s="600"/>
      <c r="B87" s="290"/>
      <c r="C87" s="308"/>
      <c r="D87" s="309"/>
      <c r="E87" s="328"/>
      <c r="F87" s="397" t="s">
        <v>109</v>
      </c>
      <c r="G87" s="411"/>
      <c r="H87" s="330">
        <f t="shared" si="21"/>
        <v>0</v>
      </c>
      <c r="I87" s="412"/>
      <c r="J87" s="292"/>
      <c r="K87" s="293"/>
      <c r="L87" s="294"/>
      <c r="M87" s="295"/>
      <c r="N87" s="331"/>
      <c r="O87" s="289"/>
      <c r="P87" s="314"/>
      <c r="Q87" s="289"/>
      <c r="R87" s="289"/>
    </row>
    <row r="88" spans="1:18">
      <c r="A88" s="600"/>
      <c r="B88" s="290">
        <v>0</v>
      </c>
      <c r="C88" s="308"/>
      <c r="D88" s="309"/>
      <c r="E88" s="328"/>
      <c r="F88" s="397" t="s">
        <v>109</v>
      </c>
      <c r="G88" s="411"/>
      <c r="H88" s="330">
        <f t="shared" si="21"/>
        <v>0</v>
      </c>
      <c r="I88" s="412"/>
      <c r="J88" s="292"/>
      <c r="K88" s="293"/>
      <c r="L88" s="294"/>
      <c r="M88" s="295"/>
      <c r="N88" s="331"/>
      <c r="O88" s="289"/>
      <c r="P88" s="314"/>
      <c r="Q88" s="289"/>
      <c r="R88" s="289"/>
    </row>
    <row r="89" spans="1:18">
      <c r="A89" s="600"/>
      <c r="B89" s="290">
        <v>0</v>
      </c>
      <c r="C89" s="308"/>
      <c r="D89" s="309"/>
      <c r="E89" s="328"/>
      <c r="F89" s="397" t="s">
        <v>109</v>
      </c>
      <c r="G89" s="411"/>
      <c r="H89" s="330">
        <f t="shared" si="21"/>
        <v>0</v>
      </c>
      <c r="I89" s="412"/>
      <c r="J89" s="292"/>
      <c r="K89" s="293"/>
      <c r="L89" s="294"/>
      <c r="M89" s="295"/>
      <c r="N89" s="331"/>
      <c r="O89" s="289"/>
      <c r="P89" s="314"/>
      <c r="Q89" s="289"/>
      <c r="R89" s="289"/>
    </row>
    <row r="90" spans="1:18">
      <c r="A90" s="600"/>
      <c r="B90" s="290">
        <v>0</v>
      </c>
      <c r="C90" s="308"/>
      <c r="D90" s="309"/>
      <c r="E90" s="328"/>
      <c r="F90" s="397" t="s">
        <v>109</v>
      </c>
      <c r="G90" s="411"/>
      <c r="H90" s="330">
        <f t="shared" si="21"/>
        <v>0</v>
      </c>
      <c r="I90" s="412"/>
      <c r="J90" s="292"/>
      <c r="K90" s="293"/>
      <c r="L90" s="294"/>
      <c r="M90" s="295"/>
      <c r="N90" s="331"/>
      <c r="O90" s="289"/>
      <c r="P90" s="314"/>
      <c r="Q90" s="289"/>
      <c r="R90" s="289"/>
    </row>
    <row r="91" spans="1:18" ht="17.45" customHeight="1">
      <c r="A91" s="600"/>
      <c r="B91" s="290">
        <v>0</v>
      </c>
      <c r="C91" s="6" t="s">
        <v>117</v>
      </c>
      <c r="D91" s="601" t="s">
        <v>111</v>
      </c>
      <c r="E91" s="601"/>
      <c r="F91" s="298"/>
      <c r="G91" s="332"/>
      <c r="H91" s="333"/>
      <c r="I91" s="301"/>
      <c r="J91" s="302"/>
      <c r="K91" s="302"/>
      <c r="L91" s="303"/>
      <c r="M91" s="295"/>
      <c r="N91" s="295"/>
      <c r="O91" s="293"/>
      <c r="P91" s="293"/>
      <c r="Q91" s="294"/>
      <c r="R91" s="294"/>
    </row>
    <row r="92" spans="1:18" ht="16.149999999999999" customHeight="1">
      <c r="A92" s="586" t="s">
        <v>146</v>
      </c>
      <c r="B92" s="290" t="s">
        <v>118</v>
      </c>
      <c r="C92" s="290"/>
      <c r="D92" s="334" t="s">
        <v>147</v>
      </c>
      <c r="E92" s="328"/>
      <c r="F92" s="397">
        <v>24.54</v>
      </c>
      <c r="G92" s="411">
        <v>1287</v>
      </c>
      <c r="H92" s="291">
        <f t="shared" ref="H92:H99" si="22">F92*G92</f>
        <v>31582.98</v>
      </c>
      <c r="I92" s="412"/>
      <c r="J92" s="292">
        <v>3</v>
      </c>
      <c r="K92" s="293">
        <f>G92/P92*60</f>
        <v>2206.2857142857124</v>
      </c>
      <c r="L92" s="294">
        <f t="shared" ref="L92:L94" si="23">K92/J92</f>
        <v>735.42857142857076</v>
      </c>
      <c r="M92" s="295">
        <v>0.72222222222222221</v>
      </c>
      <c r="N92" s="295">
        <v>0.74652777777777779</v>
      </c>
      <c r="O92" s="289">
        <v>20</v>
      </c>
      <c r="P92" s="415">
        <f>(N92-M92)*24*60</f>
        <v>35.000000000000036</v>
      </c>
      <c r="Q92" s="296"/>
      <c r="R92" s="296"/>
    </row>
    <row r="93" spans="1:18">
      <c r="A93" s="587"/>
      <c r="B93" s="290" t="s">
        <v>118</v>
      </c>
      <c r="C93" s="290"/>
      <c r="D93" s="309" t="s">
        <v>148</v>
      </c>
      <c r="E93" s="325"/>
      <c r="F93" s="397">
        <v>23.27</v>
      </c>
      <c r="G93" s="297">
        <v>594</v>
      </c>
      <c r="H93" s="291">
        <f t="shared" si="22"/>
        <v>13822.38</v>
      </c>
      <c r="I93" s="412"/>
      <c r="J93" s="292">
        <v>4</v>
      </c>
      <c r="K93" s="293">
        <f t="shared" ref="K93:K94" si="24">G93/P93*60</f>
        <v>2375.9999999999832</v>
      </c>
      <c r="L93" s="294">
        <f t="shared" si="23"/>
        <v>593.99999999999579</v>
      </c>
      <c r="M93" s="295">
        <v>0.76041666666666663</v>
      </c>
      <c r="N93" s="295">
        <v>0.77083333333333337</v>
      </c>
      <c r="O93" s="289">
        <v>20</v>
      </c>
      <c r="P93" s="415">
        <f>(N93-M93)*24*60</f>
        <v>15.000000000000107</v>
      </c>
      <c r="Q93" s="296"/>
      <c r="R93" s="296"/>
    </row>
    <row r="94" spans="1:18">
      <c r="A94" s="587"/>
      <c r="B94" s="290" t="s">
        <v>118</v>
      </c>
      <c r="C94" s="290"/>
      <c r="D94" s="309" t="s">
        <v>149</v>
      </c>
      <c r="E94" s="325"/>
      <c r="F94" s="397">
        <v>24.33</v>
      </c>
      <c r="G94" s="297">
        <v>1310</v>
      </c>
      <c r="H94" s="291">
        <f t="shared" si="22"/>
        <v>31872.3</v>
      </c>
      <c r="I94" s="412"/>
      <c r="J94" s="292">
        <v>4</v>
      </c>
      <c r="K94" s="293">
        <f t="shared" si="24"/>
        <v>2245.7142857142835</v>
      </c>
      <c r="L94" s="294">
        <f t="shared" si="23"/>
        <v>561.42857142857088</v>
      </c>
      <c r="M94" s="295">
        <v>0.78472222222222221</v>
      </c>
      <c r="N94" s="295">
        <v>0.80902777777777779</v>
      </c>
      <c r="O94" s="289">
        <v>20</v>
      </c>
      <c r="P94" s="415">
        <f>(N94-M94)*24*60</f>
        <v>35.000000000000036</v>
      </c>
      <c r="Q94" s="296"/>
      <c r="R94" s="296"/>
    </row>
    <row r="95" spans="1:18">
      <c r="A95" s="588"/>
      <c r="B95" s="290">
        <v>0</v>
      </c>
      <c r="C95" s="290"/>
      <c r="D95" s="309"/>
      <c r="E95" s="325"/>
      <c r="F95" s="397" t="s">
        <v>109</v>
      </c>
      <c r="G95" s="297"/>
      <c r="H95" s="291">
        <f t="shared" si="22"/>
        <v>0</v>
      </c>
      <c r="I95" s="412"/>
      <c r="J95" s="292"/>
      <c r="K95" s="293"/>
      <c r="L95" s="294"/>
      <c r="M95" s="295"/>
      <c r="N95" s="295"/>
      <c r="O95" s="289"/>
      <c r="P95" s="415"/>
      <c r="Q95" s="296"/>
      <c r="R95" s="296"/>
    </row>
    <row r="96" spans="1:18">
      <c r="A96" s="588"/>
      <c r="B96" s="290">
        <v>0</v>
      </c>
      <c r="C96" s="290"/>
      <c r="D96" s="309"/>
      <c r="E96" s="325"/>
      <c r="F96" s="397" t="s">
        <v>109</v>
      </c>
      <c r="G96" s="297"/>
      <c r="H96" s="291">
        <f t="shared" si="22"/>
        <v>0</v>
      </c>
      <c r="I96" s="412"/>
      <c r="J96" s="292"/>
      <c r="K96" s="293"/>
      <c r="L96" s="294"/>
      <c r="M96" s="295"/>
      <c r="N96" s="295"/>
      <c r="O96" s="289"/>
      <c r="P96" s="415"/>
      <c r="Q96" s="296"/>
      <c r="R96" s="296"/>
    </row>
    <row r="97" spans="1:18">
      <c r="A97" s="588"/>
      <c r="B97" s="290">
        <v>0</v>
      </c>
      <c r="C97" s="290"/>
      <c r="D97" s="309"/>
      <c r="E97" s="325"/>
      <c r="F97" s="397" t="s">
        <v>109</v>
      </c>
      <c r="G97" s="297"/>
      <c r="H97" s="291">
        <f t="shared" si="22"/>
        <v>0</v>
      </c>
      <c r="I97" s="412"/>
      <c r="J97" s="292"/>
      <c r="K97" s="293"/>
      <c r="L97" s="294"/>
      <c r="M97" s="295"/>
      <c r="N97" s="295"/>
      <c r="O97" s="289"/>
      <c r="P97" s="415"/>
      <c r="Q97" s="296"/>
      <c r="R97" s="296"/>
    </row>
    <row r="98" spans="1:18">
      <c r="A98" s="588"/>
      <c r="B98" s="290">
        <v>0</v>
      </c>
      <c r="C98" s="290"/>
      <c r="D98" s="309"/>
      <c r="E98" s="325"/>
      <c r="F98" s="397" t="s">
        <v>109</v>
      </c>
      <c r="G98" s="297"/>
      <c r="H98" s="291">
        <f t="shared" si="22"/>
        <v>0</v>
      </c>
      <c r="I98" s="412"/>
      <c r="J98" s="292"/>
      <c r="K98" s="293"/>
      <c r="L98" s="294"/>
      <c r="M98" s="295"/>
      <c r="N98" s="295"/>
      <c r="O98" s="289"/>
      <c r="P98" s="415"/>
      <c r="Q98" s="296"/>
      <c r="R98" s="296"/>
    </row>
    <row r="99" spans="1:18">
      <c r="A99" s="588"/>
      <c r="B99" s="290">
        <v>0</v>
      </c>
      <c r="C99" s="290"/>
      <c r="D99" s="309"/>
      <c r="E99" s="325"/>
      <c r="F99" s="397" t="s">
        <v>109</v>
      </c>
      <c r="G99" s="297"/>
      <c r="H99" s="291">
        <f t="shared" si="22"/>
        <v>0</v>
      </c>
      <c r="I99" s="412"/>
      <c r="J99" s="292"/>
      <c r="K99" s="293"/>
      <c r="L99" s="294"/>
      <c r="M99" s="295"/>
      <c r="N99" s="295"/>
      <c r="O99" s="289"/>
      <c r="P99" s="415"/>
      <c r="Q99" s="296"/>
      <c r="R99" s="296"/>
    </row>
    <row r="100" spans="1:18" ht="15.75" customHeight="1">
      <c r="A100" s="588"/>
      <c r="B100" s="290">
        <v>0</v>
      </c>
      <c r="C100" s="6" t="s">
        <v>150</v>
      </c>
      <c r="D100" s="589" t="s">
        <v>111</v>
      </c>
      <c r="E100" s="590"/>
      <c r="F100" s="298"/>
      <c r="G100" s="299"/>
      <c r="H100" s="335"/>
      <c r="I100" s="301"/>
      <c r="J100" s="302">
        <f>AVERAGE(J92:J99)</f>
        <v>3.6666666666666665</v>
      </c>
      <c r="K100" s="302">
        <f>AVERAGE(K92:K99)</f>
        <v>2275.9999999999932</v>
      </c>
      <c r="L100" s="303">
        <f>AVERAGE(L92:L99)</f>
        <v>630.28571428571252</v>
      </c>
      <c r="M100" s="295"/>
      <c r="N100" s="295"/>
      <c r="O100" s="293"/>
      <c r="P100" s="293"/>
      <c r="Q100" s="294"/>
      <c r="R100" s="294"/>
    </row>
    <row r="101" spans="1:18" ht="16.149999999999999" customHeight="1">
      <c r="A101" s="591" t="s">
        <v>151</v>
      </c>
      <c r="B101" s="290" t="s">
        <v>118</v>
      </c>
      <c r="C101" s="6"/>
      <c r="D101" s="325" t="s">
        <v>152</v>
      </c>
      <c r="E101" s="336"/>
      <c r="F101" s="397">
        <v>25.03</v>
      </c>
      <c r="G101" s="411">
        <v>839</v>
      </c>
      <c r="H101" s="291">
        <f t="shared" ref="H101:H110" si="25">F101*G101</f>
        <v>21000.170000000002</v>
      </c>
      <c r="I101" s="412"/>
      <c r="J101" s="292">
        <v>4</v>
      </c>
      <c r="K101" s="293">
        <f>G101/P101*60</f>
        <v>3356.0000000000118</v>
      </c>
      <c r="L101" s="294">
        <f t="shared" ref="L101:L107" si="26">K101/J101</f>
        <v>839.00000000000296</v>
      </c>
      <c r="M101" s="295">
        <v>0.72222222222222221</v>
      </c>
      <c r="N101" s="295">
        <v>0.73263888888888884</v>
      </c>
      <c r="O101" s="289">
        <v>20</v>
      </c>
      <c r="P101" s="293">
        <f t="shared" ref="P101:P103" si="27">(N101-M101)*24*60</f>
        <v>14.999999999999947</v>
      </c>
      <c r="Q101" s="294"/>
      <c r="R101" s="296"/>
    </row>
    <row r="102" spans="1:18" ht="15.6" customHeight="1">
      <c r="A102" s="591"/>
      <c r="B102" s="290" t="s">
        <v>118</v>
      </c>
      <c r="C102" s="6"/>
      <c r="D102" s="323" t="s">
        <v>153</v>
      </c>
      <c r="E102" s="336"/>
      <c r="F102" s="397">
        <v>28.57</v>
      </c>
      <c r="G102" s="411">
        <v>3020</v>
      </c>
      <c r="H102" s="291">
        <f t="shared" si="25"/>
        <v>86281.4</v>
      </c>
      <c r="I102" s="412"/>
      <c r="J102" s="292">
        <v>3</v>
      </c>
      <c r="K102" s="293">
        <f t="shared" ref="K102:K107" si="28">G102/P102*60</f>
        <v>3019.9999999999945</v>
      </c>
      <c r="L102" s="294">
        <f t="shared" si="26"/>
        <v>1006.6666666666648</v>
      </c>
      <c r="M102" s="295">
        <v>0.74652777777777779</v>
      </c>
      <c r="N102" s="295">
        <v>0.78819444444444453</v>
      </c>
      <c r="O102" s="289">
        <v>20</v>
      </c>
      <c r="P102" s="293">
        <f t="shared" si="27"/>
        <v>60.000000000000107</v>
      </c>
      <c r="Q102" s="296"/>
      <c r="R102" s="296"/>
    </row>
    <row r="103" spans="1:18">
      <c r="A103" s="591"/>
      <c r="B103" s="290">
        <v>0</v>
      </c>
      <c r="C103" s="6"/>
      <c r="D103" s="309" t="s">
        <v>358</v>
      </c>
      <c r="E103" s="309"/>
      <c r="F103" s="397" t="s">
        <v>109</v>
      </c>
      <c r="G103" s="411">
        <v>401</v>
      </c>
      <c r="H103" s="291">
        <f t="shared" si="25"/>
        <v>0</v>
      </c>
      <c r="I103" s="412"/>
      <c r="J103" s="292">
        <v>5</v>
      </c>
      <c r="K103" s="293">
        <f t="shared" si="28"/>
        <v>2406.0000000000086</v>
      </c>
      <c r="L103" s="294">
        <f t="shared" si="26"/>
        <v>481.20000000000175</v>
      </c>
      <c r="M103" s="295">
        <v>0.80208333333333337</v>
      </c>
      <c r="N103" s="295">
        <v>0.80902777777777779</v>
      </c>
      <c r="O103" s="289">
        <v>20</v>
      </c>
      <c r="P103" s="293">
        <f t="shared" si="27"/>
        <v>9.9999999999999645</v>
      </c>
      <c r="Q103" s="296"/>
      <c r="R103" s="296"/>
    </row>
    <row r="104" spans="1:18">
      <c r="A104" s="591"/>
      <c r="B104" s="290">
        <v>0</v>
      </c>
      <c r="C104" s="6"/>
      <c r="D104" s="309" t="s">
        <v>359</v>
      </c>
      <c r="E104" s="325"/>
      <c r="F104" s="397" t="s">
        <v>109</v>
      </c>
      <c r="G104" s="411">
        <v>548</v>
      </c>
      <c r="H104" s="291">
        <f t="shared" si="25"/>
        <v>0</v>
      </c>
      <c r="I104" s="412"/>
      <c r="J104" s="292">
        <v>5</v>
      </c>
      <c r="K104" s="293">
        <f t="shared" si="28"/>
        <v>2191.9999999999845</v>
      </c>
      <c r="L104" s="294">
        <f t="shared" si="26"/>
        <v>438.39999999999691</v>
      </c>
      <c r="M104" s="295">
        <v>0.82291666666666663</v>
      </c>
      <c r="N104" s="295">
        <v>0.83333333333333337</v>
      </c>
      <c r="O104" s="289">
        <v>20</v>
      </c>
      <c r="P104" s="293">
        <f>(N104-M104)*24*60</f>
        <v>15.000000000000107</v>
      </c>
      <c r="Q104" s="296">
        <v>0.83333333333333337</v>
      </c>
      <c r="R104" s="296">
        <v>0.875</v>
      </c>
    </row>
    <row r="105" spans="1:18">
      <c r="A105" s="591"/>
      <c r="B105" s="290" t="s">
        <v>118</v>
      </c>
      <c r="C105" s="6"/>
      <c r="D105" s="309" t="s">
        <v>154</v>
      </c>
      <c r="E105" s="323"/>
      <c r="F105" s="397">
        <v>24.82</v>
      </c>
      <c r="G105" s="411">
        <v>1483</v>
      </c>
      <c r="H105" s="291">
        <f t="shared" si="25"/>
        <v>36808.06</v>
      </c>
      <c r="I105" s="412"/>
      <c r="J105" s="292">
        <v>4</v>
      </c>
      <c r="K105" s="293">
        <f t="shared" si="28"/>
        <v>2965.9999999999945</v>
      </c>
      <c r="L105" s="294">
        <f t="shared" si="26"/>
        <v>741.49999999999864</v>
      </c>
      <c r="M105" s="295">
        <v>0.88888888888888884</v>
      </c>
      <c r="N105" s="295">
        <v>0.90972222222222221</v>
      </c>
      <c r="O105" s="289">
        <v>20</v>
      </c>
      <c r="P105" s="293">
        <f>(N105-M105)*24*60</f>
        <v>30.000000000000053</v>
      </c>
      <c r="Q105" s="294"/>
      <c r="R105" s="296"/>
    </row>
    <row r="106" spans="1:18">
      <c r="A106" s="591"/>
      <c r="B106" s="290" t="s">
        <v>118</v>
      </c>
      <c r="C106" s="6"/>
      <c r="D106" s="309" t="s">
        <v>155</v>
      </c>
      <c r="E106" s="336"/>
      <c r="F106" s="397">
        <v>30</v>
      </c>
      <c r="G106" s="297">
        <v>1564</v>
      </c>
      <c r="H106" s="291">
        <f t="shared" si="25"/>
        <v>46920</v>
      </c>
      <c r="I106" s="412"/>
      <c r="J106" s="292">
        <v>3</v>
      </c>
      <c r="K106" s="293">
        <f t="shared" si="28"/>
        <v>3127.9999999999945</v>
      </c>
      <c r="L106" s="294">
        <f t="shared" si="26"/>
        <v>1042.6666666666649</v>
      </c>
      <c r="M106" s="295">
        <v>0.92361111111111116</v>
      </c>
      <c r="N106" s="295">
        <v>0.94444444444444453</v>
      </c>
      <c r="O106" s="289">
        <v>20</v>
      </c>
      <c r="P106" s="293">
        <f>(N106-M106)*24*60</f>
        <v>30.000000000000053</v>
      </c>
      <c r="Q106" s="294"/>
      <c r="R106" s="296"/>
    </row>
    <row r="107" spans="1:18">
      <c r="A107" s="591"/>
      <c r="B107" s="290" t="s">
        <v>118</v>
      </c>
      <c r="C107" s="6"/>
      <c r="D107" s="309" t="s">
        <v>156</v>
      </c>
      <c r="E107" s="323"/>
      <c r="F107" s="397">
        <v>14.285714285714283</v>
      </c>
      <c r="G107" s="411">
        <v>8435</v>
      </c>
      <c r="H107" s="291">
        <f t="shared" si="25"/>
        <v>120499.99999999997</v>
      </c>
      <c r="I107" s="412"/>
      <c r="J107" s="292">
        <v>3</v>
      </c>
      <c r="K107" s="293">
        <f t="shared" si="28"/>
        <v>2977.058823529414</v>
      </c>
      <c r="L107" s="294">
        <f t="shared" si="26"/>
        <v>992.35294117647129</v>
      </c>
      <c r="M107" s="295">
        <v>0.95833333333333337</v>
      </c>
      <c r="N107" s="295">
        <v>1.0763888888888888</v>
      </c>
      <c r="O107" s="289">
        <v>20</v>
      </c>
      <c r="P107" s="293">
        <f>(N107-M107)*24*60</f>
        <v>169.99999999999989</v>
      </c>
      <c r="Q107" s="294"/>
      <c r="R107" s="296"/>
    </row>
    <row r="108" spans="1:18">
      <c r="A108" s="591"/>
      <c r="B108" s="290">
        <v>0</v>
      </c>
      <c r="C108" s="6"/>
      <c r="D108" s="309"/>
      <c r="E108" s="323"/>
      <c r="F108" s="397" t="s">
        <v>109</v>
      </c>
      <c r="G108" s="411"/>
      <c r="H108" s="291">
        <f t="shared" si="25"/>
        <v>0</v>
      </c>
      <c r="I108" s="412"/>
      <c r="J108" s="292"/>
      <c r="K108" s="293"/>
      <c r="L108" s="294"/>
      <c r="M108" s="295"/>
      <c r="N108" s="295"/>
      <c r="O108" s="293"/>
      <c r="P108" s="293"/>
      <c r="Q108" s="294"/>
      <c r="R108" s="296"/>
    </row>
    <row r="109" spans="1:18">
      <c r="A109" s="591"/>
      <c r="B109" s="290">
        <v>0</v>
      </c>
      <c r="C109" s="290"/>
      <c r="D109" s="323"/>
      <c r="E109" s="323"/>
      <c r="F109" s="397" t="s">
        <v>109</v>
      </c>
      <c r="G109" s="411"/>
      <c r="H109" s="291">
        <f t="shared" si="25"/>
        <v>0</v>
      </c>
      <c r="I109" s="412"/>
      <c r="J109" s="292"/>
      <c r="K109" s="293"/>
      <c r="L109" s="294"/>
      <c r="M109" s="295"/>
      <c r="N109" s="295"/>
      <c r="O109" s="293"/>
      <c r="P109" s="293"/>
      <c r="Q109" s="294"/>
      <c r="R109" s="296"/>
    </row>
    <row r="110" spans="1:18">
      <c r="A110" s="591"/>
      <c r="B110" s="290">
        <v>0</v>
      </c>
      <c r="C110" s="290"/>
      <c r="D110" s="309"/>
      <c r="E110" s="323"/>
      <c r="F110" s="397" t="s">
        <v>109</v>
      </c>
      <c r="G110" s="411"/>
      <c r="H110" s="291">
        <f t="shared" si="25"/>
        <v>0</v>
      </c>
      <c r="I110" s="412"/>
      <c r="J110" s="292"/>
      <c r="K110" s="293"/>
      <c r="L110" s="294"/>
      <c r="M110" s="295"/>
      <c r="N110" s="295"/>
      <c r="O110" s="293"/>
      <c r="P110" s="293"/>
      <c r="Q110" s="294"/>
      <c r="R110" s="296"/>
    </row>
    <row r="111" spans="1:18" ht="15.75" customHeight="1">
      <c r="A111" s="591"/>
      <c r="B111" s="290">
        <v>0</v>
      </c>
      <c r="C111" s="6" t="s">
        <v>134</v>
      </c>
      <c r="D111" s="592" t="s">
        <v>111</v>
      </c>
      <c r="E111" s="593"/>
      <c r="F111" s="337"/>
      <c r="G111" s="338"/>
      <c r="H111" s="300"/>
      <c r="I111" s="301"/>
      <c r="J111" s="302">
        <f>AVERAGE(J101:J110)</f>
        <v>3.8571428571428572</v>
      </c>
      <c r="K111" s="302">
        <f>AVERAGE(K101:K110)</f>
        <v>2863.5798319327719</v>
      </c>
      <c r="L111" s="303">
        <f>AVERAGE(L101:L110)</f>
        <v>791.68375350140013</v>
      </c>
      <c r="M111" s="295"/>
      <c r="N111" s="295"/>
      <c r="O111" s="293"/>
      <c r="P111" s="293"/>
      <c r="Q111" s="294"/>
      <c r="R111" s="289"/>
    </row>
    <row r="112" spans="1:18" ht="16.149999999999999" customHeight="1">
      <c r="A112" s="594" t="s">
        <v>157</v>
      </c>
      <c r="B112" s="290" t="s">
        <v>118</v>
      </c>
      <c r="C112" s="6"/>
      <c r="D112" s="323" t="s">
        <v>158</v>
      </c>
      <c r="E112" s="339"/>
      <c r="F112" s="397">
        <v>16.7</v>
      </c>
      <c r="G112" s="411">
        <v>1106</v>
      </c>
      <c r="H112" s="329">
        <f t="shared" si="13"/>
        <v>18470.2</v>
      </c>
      <c r="I112" s="412"/>
      <c r="J112" s="292">
        <v>3</v>
      </c>
      <c r="K112" s="293">
        <f t="shared" ref="K112:K118" si="29">G112/P112*60</f>
        <v>2654.3999999999924</v>
      </c>
      <c r="L112" s="294">
        <f t="shared" ref="L112:L118" si="30">K112/J112</f>
        <v>884.79999999999745</v>
      </c>
      <c r="M112" s="295">
        <v>0.72222222222222221</v>
      </c>
      <c r="N112" s="295">
        <v>0.73958333333333337</v>
      </c>
      <c r="O112" s="289">
        <v>20</v>
      </c>
      <c r="P112" s="415">
        <f t="shared" ref="P112:P118" si="31">(N112-M112)*24*60</f>
        <v>25.000000000000071</v>
      </c>
      <c r="Q112" s="289"/>
      <c r="R112" s="289"/>
    </row>
    <row r="113" spans="1:18">
      <c r="A113" s="594"/>
      <c r="B113" s="290" t="s">
        <v>118</v>
      </c>
      <c r="C113" s="308"/>
      <c r="D113" s="416" t="s">
        <v>159</v>
      </c>
      <c r="E113" s="416"/>
      <c r="F113" s="397">
        <v>18.18</v>
      </c>
      <c r="G113" s="411">
        <v>1079</v>
      </c>
      <c r="H113" s="329">
        <f t="shared" si="13"/>
        <v>19616.22</v>
      </c>
      <c r="I113" s="412"/>
      <c r="J113" s="292">
        <v>4</v>
      </c>
      <c r="K113" s="293">
        <f t="shared" si="29"/>
        <v>2589.5999999999926</v>
      </c>
      <c r="L113" s="294">
        <f t="shared" si="30"/>
        <v>647.39999999999816</v>
      </c>
      <c r="M113" s="295">
        <v>0.75347222222222221</v>
      </c>
      <c r="N113" s="295">
        <v>0.77083333333333337</v>
      </c>
      <c r="O113" s="289">
        <v>20</v>
      </c>
      <c r="P113" s="415">
        <f t="shared" si="31"/>
        <v>25.000000000000071</v>
      </c>
      <c r="Q113" s="296"/>
      <c r="R113" s="296"/>
    </row>
    <row r="114" spans="1:18">
      <c r="A114" s="594"/>
      <c r="B114" s="290" t="s">
        <v>118</v>
      </c>
      <c r="C114" s="308"/>
      <c r="D114" s="416" t="s">
        <v>160</v>
      </c>
      <c r="E114" s="309"/>
      <c r="F114" s="397">
        <v>18.18</v>
      </c>
      <c r="G114" s="411">
        <v>1135</v>
      </c>
      <c r="H114" s="329">
        <f t="shared" si="13"/>
        <v>20634.3</v>
      </c>
      <c r="I114" s="412"/>
      <c r="J114" s="292">
        <v>3</v>
      </c>
      <c r="K114" s="293">
        <f t="shared" si="29"/>
        <v>2723.9999999999923</v>
      </c>
      <c r="L114" s="294">
        <f t="shared" si="30"/>
        <v>907.99999999999739</v>
      </c>
      <c r="M114" s="295">
        <v>0.78472222222222221</v>
      </c>
      <c r="N114" s="295">
        <v>0.80208333333333337</v>
      </c>
      <c r="O114" s="289">
        <v>20</v>
      </c>
      <c r="P114" s="415">
        <f t="shared" si="31"/>
        <v>25.000000000000071</v>
      </c>
      <c r="Q114" s="296"/>
      <c r="R114" s="296"/>
    </row>
    <row r="115" spans="1:18">
      <c r="A115" s="594"/>
      <c r="B115" s="290" t="s">
        <v>118</v>
      </c>
      <c r="C115" s="308"/>
      <c r="D115" s="309" t="s">
        <v>161</v>
      </c>
      <c r="E115" s="325"/>
      <c r="F115" s="397">
        <v>16.66</v>
      </c>
      <c r="G115" s="411">
        <v>5475</v>
      </c>
      <c r="H115" s="329">
        <f t="shared" si="13"/>
        <v>91213.5</v>
      </c>
      <c r="I115" s="412"/>
      <c r="J115" s="292">
        <v>4</v>
      </c>
      <c r="K115" s="293">
        <f t="shared" si="29"/>
        <v>2986.3636363636338</v>
      </c>
      <c r="L115" s="294">
        <f t="shared" si="30"/>
        <v>746.59090909090844</v>
      </c>
      <c r="M115" s="295">
        <v>0.81597222222222221</v>
      </c>
      <c r="N115" s="295">
        <v>0.89236111111111116</v>
      </c>
      <c r="O115" s="289">
        <v>20</v>
      </c>
      <c r="P115" s="415">
        <f t="shared" si="31"/>
        <v>110.00000000000009</v>
      </c>
      <c r="Q115" s="296"/>
      <c r="R115" s="296"/>
    </row>
    <row r="116" spans="1:18">
      <c r="A116" s="594"/>
      <c r="B116" s="290" t="s">
        <v>118</v>
      </c>
      <c r="C116" s="308"/>
      <c r="D116" s="309" t="s">
        <v>162</v>
      </c>
      <c r="E116" s="323"/>
      <c r="F116" s="397">
        <v>22.281818181818181</v>
      </c>
      <c r="G116" s="411">
        <v>1015</v>
      </c>
      <c r="H116" s="329">
        <f t="shared" si="13"/>
        <v>22616.045454545452</v>
      </c>
      <c r="I116" s="412"/>
      <c r="J116" s="292">
        <v>4</v>
      </c>
      <c r="K116" s="293">
        <f t="shared" si="29"/>
        <v>3045.0000000000105</v>
      </c>
      <c r="L116" s="294">
        <f t="shared" si="30"/>
        <v>761.25000000000261</v>
      </c>
      <c r="M116" s="295">
        <v>0.90625</v>
      </c>
      <c r="N116" s="331">
        <v>0.92013888888888884</v>
      </c>
      <c r="O116" s="289">
        <v>20</v>
      </c>
      <c r="P116" s="415">
        <f t="shared" si="31"/>
        <v>19.999999999999929</v>
      </c>
      <c r="Q116" s="296">
        <v>0.92013888888888884</v>
      </c>
      <c r="R116" s="296">
        <v>0.96180555555555547</v>
      </c>
    </row>
    <row r="117" spans="1:18">
      <c r="A117" s="594"/>
      <c r="B117" s="290" t="s">
        <v>118</v>
      </c>
      <c r="C117" s="308"/>
      <c r="D117" s="309" t="s">
        <v>163</v>
      </c>
      <c r="E117" s="322"/>
      <c r="F117" s="397">
        <v>17.890909090909091</v>
      </c>
      <c r="G117" s="411">
        <v>3863</v>
      </c>
      <c r="H117" s="329">
        <f t="shared" ref="H117:H123" si="32">F117*G117</f>
        <v>69112.581818181818</v>
      </c>
      <c r="I117" s="412"/>
      <c r="J117" s="292">
        <v>3</v>
      </c>
      <c r="K117" s="293">
        <f t="shared" si="29"/>
        <v>3090.3999999999974</v>
      </c>
      <c r="L117" s="294">
        <f t="shared" si="30"/>
        <v>1030.1333333333325</v>
      </c>
      <c r="M117" s="295">
        <v>0.97569444444444453</v>
      </c>
      <c r="N117" s="295">
        <v>1.0277777777777779</v>
      </c>
      <c r="O117" s="293">
        <v>20</v>
      </c>
      <c r="P117" s="415">
        <f t="shared" si="31"/>
        <v>75.000000000000057</v>
      </c>
      <c r="Q117" s="296"/>
      <c r="R117" s="296"/>
    </row>
    <row r="118" spans="1:18">
      <c r="A118" s="594"/>
      <c r="B118" s="290" t="s">
        <v>118</v>
      </c>
      <c r="C118" s="308"/>
      <c r="D118" s="309" t="s">
        <v>164</v>
      </c>
      <c r="E118" s="322"/>
      <c r="F118" s="397">
        <v>14.03</v>
      </c>
      <c r="G118" s="411">
        <v>6294</v>
      </c>
      <c r="H118" s="329">
        <f t="shared" si="32"/>
        <v>88304.819999999992</v>
      </c>
      <c r="I118" s="412"/>
      <c r="J118" s="292">
        <v>3</v>
      </c>
      <c r="K118" s="293">
        <f t="shared" si="29"/>
        <v>3021.1199999999994</v>
      </c>
      <c r="L118" s="294">
        <f t="shared" si="30"/>
        <v>1007.0399999999998</v>
      </c>
      <c r="M118" s="295">
        <v>1.0451388888888888</v>
      </c>
      <c r="N118" s="295">
        <v>1.1319444444444444</v>
      </c>
      <c r="O118" s="293">
        <v>20</v>
      </c>
      <c r="P118" s="415">
        <f t="shared" si="31"/>
        <v>125.00000000000003</v>
      </c>
      <c r="Q118" s="296"/>
      <c r="R118" s="296"/>
    </row>
    <row r="119" spans="1:18">
      <c r="A119" s="594"/>
      <c r="B119" s="290">
        <v>0</v>
      </c>
      <c r="C119" s="308"/>
      <c r="D119" s="323"/>
      <c r="E119" s="322"/>
      <c r="F119" s="397" t="s">
        <v>109</v>
      </c>
      <c r="G119" s="411"/>
      <c r="H119" s="329">
        <f t="shared" si="32"/>
        <v>0</v>
      </c>
      <c r="I119" s="412"/>
      <c r="J119" s="292"/>
      <c r="K119" s="293"/>
      <c r="L119" s="294"/>
      <c r="M119" s="295"/>
      <c r="N119" s="295"/>
      <c r="O119" s="289"/>
      <c r="P119" s="415"/>
      <c r="Q119" s="296"/>
      <c r="R119" s="296"/>
    </row>
    <row r="120" spans="1:18">
      <c r="A120" s="594"/>
      <c r="B120" s="290">
        <v>0</v>
      </c>
      <c r="C120" s="308"/>
      <c r="D120" s="323"/>
      <c r="E120" s="322"/>
      <c r="F120" s="397" t="s">
        <v>109</v>
      </c>
      <c r="G120" s="411"/>
      <c r="H120" s="329">
        <f t="shared" si="32"/>
        <v>0</v>
      </c>
      <c r="I120" s="412"/>
      <c r="J120" s="292"/>
      <c r="K120" s="293"/>
      <c r="L120" s="294"/>
      <c r="M120" s="295"/>
      <c r="N120" s="295"/>
      <c r="O120" s="289"/>
      <c r="P120" s="415"/>
      <c r="Q120" s="296"/>
      <c r="R120" s="296"/>
    </row>
    <row r="121" spans="1:18">
      <c r="A121" s="594"/>
      <c r="B121" s="290">
        <v>0</v>
      </c>
      <c r="C121" s="308"/>
      <c r="D121" s="323"/>
      <c r="E121" s="322"/>
      <c r="F121" s="397" t="s">
        <v>109</v>
      </c>
      <c r="G121" s="411"/>
      <c r="H121" s="329">
        <f t="shared" si="32"/>
        <v>0</v>
      </c>
      <c r="I121" s="412"/>
      <c r="J121" s="292"/>
      <c r="K121" s="293"/>
      <c r="L121" s="294"/>
      <c r="M121" s="295"/>
      <c r="N121" s="295"/>
      <c r="O121" s="289"/>
      <c r="P121" s="415"/>
      <c r="Q121" s="296"/>
      <c r="R121" s="296"/>
    </row>
    <row r="122" spans="1:18" ht="15.6" customHeight="1">
      <c r="A122" s="594"/>
      <c r="B122" s="290">
        <v>0</v>
      </c>
      <c r="C122" s="308"/>
      <c r="D122" s="323"/>
      <c r="E122" s="322"/>
      <c r="F122" s="397" t="s">
        <v>109</v>
      </c>
      <c r="G122" s="411"/>
      <c r="H122" s="329">
        <f t="shared" si="32"/>
        <v>0</v>
      </c>
      <c r="I122" s="412"/>
      <c r="J122" s="292"/>
      <c r="K122" s="293"/>
      <c r="L122" s="294"/>
      <c r="M122" s="295"/>
      <c r="N122" s="295"/>
      <c r="O122" s="289"/>
      <c r="P122" s="415"/>
      <c r="Q122" s="296"/>
      <c r="R122" s="296"/>
    </row>
    <row r="123" spans="1:18">
      <c r="A123" s="594"/>
      <c r="B123" s="290">
        <v>0</v>
      </c>
      <c r="C123" s="308"/>
      <c r="D123" s="323"/>
      <c r="E123" s="322"/>
      <c r="F123" s="397" t="s">
        <v>109</v>
      </c>
      <c r="G123" s="411"/>
      <c r="H123" s="329">
        <f t="shared" si="32"/>
        <v>0</v>
      </c>
      <c r="I123" s="412"/>
      <c r="J123" s="292"/>
      <c r="K123" s="293"/>
      <c r="L123" s="294"/>
      <c r="M123" s="295"/>
      <c r="N123" s="295"/>
      <c r="O123" s="289"/>
      <c r="P123" s="415"/>
      <c r="Q123" s="296"/>
      <c r="R123" s="296"/>
    </row>
    <row r="124" spans="1:18" ht="17.45" customHeight="1">
      <c r="A124" s="594"/>
      <c r="B124" s="290">
        <v>0</v>
      </c>
      <c r="C124" s="6" t="s">
        <v>142</v>
      </c>
      <c r="D124" s="595" t="s">
        <v>111</v>
      </c>
      <c r="E124" s="595"/>
      <c r="F124" s="298"/>
      <c r="G124" s="332"/>
      <c r="H124" s="333"/>
      <c r="I124" s="301"/>
      <c r="J124" s="302">
        <f>AVERAGE(J112:J123)</f>
        <v>3.4285714285714284</v>
      </c>
      <c r="K124" s="302">
        <f>AVERAGE(K112:K123)</f>
        <v>2872.9833766233742</v>
      </c>
      <c r="L124" s="303">
        <f>AVERAGE(L112:L123)</f>
        <v>855.03060606060524</v>
      </c>
      <c r="M124" s="295"/>
      <c r="N124" s="295"/>
      <c r="O124" s="293"/>
      <c r="P124" s="293"/>
      <c r="Q124" s="294"/>
      <c r="R124" s="294"/>
    </row>
    <row r="125" spans="1:18">
      <c r="C125" s="308"/>
    </row>
    <row r="126" spans="1:18">
      <c r="C126" s="6"/>
    </row>
  </sheetData>
  <mergeCells count="41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76:A81"/>
    <mergeCell ref="D76:E76"/>
    <mergeCell ref="D77:E77"/>
    <mergeCell ref="D81:E81"/>
    <mergeCell ref="A82:A91"/>
    <mergeCell ref="D91:E91"/>
    <mergeCell ref="A92:A100"/>
    <mergeCell ref="D100:E100"/>
    <mergeCell ref="A101:A111"/>
    <mergeCell ref="D111:E111"/>
    <mergeCell ref="A112:A124"/>
    <mergeCell ref="D124:E12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89" activePane="bottomLeft" state="frozen"/>
      <selection pane="bottomLeft" activeCell="D19" sqref="D19"/>
      <selection activeCell="D19" sqref="D19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192058.19999999998</v>
      </c>
      <c r="F1" s="421" t="s">
        <v>4</v>
      </c>
      <c r="G1" s="30">
        <f>SUM(H5:H173)</f>
        <v>7739686.816052543</v>
      </c>
      <c r="H1" s="417" t="s">
        <v>166</v>
      </c>
      <c r="I1" s="31">
        <f>M17+M30+M43+M56+M69+M82+M95+M108+M121+M134+M147+M160+M173</f>
        <v>194.59007936507933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406</v>
      </c>
      <c r="B2" s="446"/>
      <c r="C2" s="420"/>
      <c r="D2" s="420" t="s">
        <v>84</v>
      </c>
      <c r="E2" s="34">
        <f>AVERAGE(O17,O30,O43,O56,O69,O82,O95,O108,O121,O134,O147,O160,O173)</f>
        <v>126.9321831024877</v>
      </c>
      <c r="F2" s="35" t="s">
        <v>85</v>
      </c>
      <c r="G2" s="36">
        <f>G1/E1</f>
        <v>40.298653304324127</v>
      </c>
      <c r="H2" s="417" t="s">
        <v>176</v>
      </c>
      <c r="I2" s="417">
        <f>COUNT(I5:I173)</f>
        <v>12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6999</v>
      </c>
      <c r="H5" s="45">
        <f t="shared" ref="H5:H16" si="0">F5*G5</f>
        <v>264772.17</v>
      </c>
      <c r="I5" s="418"/>
      <c r="J5" s="46">
        <v>20</v>
      </c>
      <c r="K5" s="44">
        <v>2400</v>
      </c>
      <c r="L5" s="47">
        <v>120</v>
      </c>
      <c r="M5" s="419">
        <v>21</v>
      </c>
      <c r="N5" s="44">
        <f t="shared" ref="N5:N10" si="1">G5/W5*60</f>
        <v>2372.5423728813557</v>
      </c>
      <c r="O5" s="47">
        <f t="shared" ref="O5:O10" si="2">N5/M5</f>
        <v>112.97820823244551</v>
      </c>
      <c r="P5" s="48">
        <f t="shared" ref="P5:P10" si="3">M5-J5</f>
        <v>1</v>
      </c>
      <c r="Q5" s="49">
        <f t="shared" ref="Q5:Q10" si="4">O5-L5</f>
        <v>-7.0217917675544896</v>
      </c>
      <c r="R5" s="425">
        <f t="shared" ref="R5:R10" si="5">O5/L5</f>
        <v>0.94148506860371262</v>
      </c>
      <c r="S5" s="459">
        <f>R17</f>
        <v>0.90040199652579589</v>
      </c>
      <c r="T5" s="89">
        <v>0.25</v>
      </c>
      <c r="U5" s="89">
        <v>0.37291666666666667</v>
      </c>
      <c r="V5" s="421">
        <v>5</v>
      </c>
      <c r="W5" s="418">
        <f>(U5-T5)*24*60</f>
        <v>177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-27.457627118644268</v>
      </c>
      <c r="AG5" s="425">
        <f t="shared" ref="AG5:AG70" si="7">N5/K5</f>
        <v>0.98855932203389818</v>
      </c>
      <c r="AH5" s="459">
        <f>AG17</f>
        <v>0.91552316699834313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2235</v>
      </c>
      <c r="H6" s="45">
        <f t="shared" si="0"/>
        <v>92551.349999999991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2198.3606557377043</v>
      </c>
      <c r="O6" s="47">
        <f t="shared" si="2"/>
        <v>115.7031924072476</v>
      </c>
      <c r="P6" s="48">
        <f t="shared" si="3"/>
        <v>0</v>
      </c>
      <c r="Q6" s="49">
        <f t="shared" si="4"/>
        <v>-19.612597066436621</v>
      </c>
      <c r="R6" s="425">
        <f t="shared" si="5"/>
        <v>0.85506054287736455</v>
      </c>
      <c r="S6" s="459"/>
      <c r="T6" s="89">
        <v>0.38819444444444445</v>
      </c>
      <c r="U6" s="89">
        <v>0.43055555555555558</v>
      </c>
      <c r="V6" s="421">
        <v>22</v>
      </c>
      <c r="W6" s="418">
        <f t="shared" ref="W6:W17" si="8">(U6-T6)*24*60</f>
        <v>61.000000000000021</v>
      </c>
      <c r="X6" s="53">
        <v>0.37777777777777777</v>
      </c>
      <c r="Y6" s="53">
        <v>0.38750000000000001</v>
      </c>
      <c r="Z6" s="54"/>
      <c r="AA6" s="54"/>
      <c r="AB6" s="447"/>
      <c r="AC6" s="447"/>
      <c r="AD6" s="435"/>
      <c r="AE6" s="435"/>
      <c r="AF6" s="48">
        <f t="shared" si="6"/>
        <v>-372.63934426229571</v>
      </c>
      <c r="AG6" s="425">
        <f t="shared" si="7"/>
        <v>0.85506054287736455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2459</v>
      </c>
      <c r="H7" s="45">
        <f t="shared" si="0"/>
        <v>88253.51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2341.9047619047615</v>
      </c>
      <c r="O7" s="47">
        <f t="shared" si="2"/>
        <v>130.10582010582007</v>
      </c>
      <c r="P7" s="48">
        <f t="shared" si="3"/>
        <v>0</v>
      </c>
      <c r="Q7" s="49">
        <f t="shared" si="4"/>
        <v>-12.727513227513271</v>
      </c>
      <c r="R7" s="425">
        <f t="shared" si="5"/>
        <v>0.91089255616676823</v>
      </c>
      <c r="S7" s="459"/>
      <c r="T7" s="89">
        <v>0.43541666666666667</v>
      </c>
      <c r="U7" s="89">
        <v>0.47916666666666669</v>
      </c>
      <c r="V7" s="421">
        <v>7</v>
      </c>
      <c r="W7" s="418">
        <f t="shared" si="8"/>
        <v>63.000000000000014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-229.09523809523853</v>
      </c>
      <c r="AG7" s="425">
        <f t="shared" si="7"/>
        <v>0.91089255616676834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1882</v>
      </c>
      <c r="H8" s="45">
        <f t="shared" si="0"/>
        <v>54314.52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2352.5000000000005</v>
      </c>
      <c r="O8" s="47">
        <f t="shared" si="2"/>
        <v>138.38235294117649</v>
      </c>
      <c r="P8" s="48">
        <f t="shared" si="3"/>
        <v>0</v>
      </c>
      <c r="Q8" s="49">
        <f t="shared" si="4"/>
        <v>-12.85294117647058</v>
      </c>
      <c r="R8" s="425">
        <f t="shared" si="5"/>
        <v>0.91501361338000786</v>
      </c>
      <c r="S8" s="459"/>
      <c r="T8" s="89">
        <v>0.51944444444444449</v>
      </c>
      <c r="U8" s="89">
        <v>0.55277777777777781</v>
      </c>
      <c r="V8" s="421">
        <v>5</v>
      </c>
      <c r="W8" s="418">
        <f t="shared" si="8"/>
        <v>47.999999999999986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-218.49999999999955</v>
      </c>
      <c r="AG8" s="425">
        <f t="shared" si="7"/>
        <v>0.91501361338000797</v>
      </c>
      <c r="AH8" s="459"/>
    </row>
    <row r="9" spans="1:34" ht="19.149999999999999" customHeight="1">
      <c r="A9" s="457"/>
      <c r="B9" s="40" t="s">
        <v>193</v>
      </c>
      <c r="C9" s="55"/>
      <c r="D9" s="42" t="s">
        <v>199</v>
      </c>
      <c r="E9" s="56"/>
      <c r="F9" s="343">
        <v>31.11</v>
      </c>
      <c r="G9" s="57">
        <v>2361</v>
      </c>
      <c r="H9" s="45">
        <f t="shared" si="0"/>
        <v>73450.709999999992</v>
      </c>
      <c r="I9" s="435"/>
      <c r="J9" s="46">
        <v>18</v>
      </c>
      <c r="K9" s="44">
        <v>2769</v>
      </c>
      <c r="L9" s="47">
        <v>153.83333333333334</v>
      </c>
      <c r="M9" s="419">
        <v>18</v>
      </c>
      <c r="N9" s="44">
        <f t="shared" si="1"/>
        <v>2529.6428571428592</v>
      </c>
      <c r="O9" s="47">
        <f t="shared" si="2"/>
        <v>140.53571428571439</v>
      </c>
      <c r="P9" s="48">
        <f t="shared" si="3"/>
        <v>0</v>
      </c>
      <c r="Q9" s="49">
        <f t="shared" si="4"/>
        <v>-13.297619047618952</v>
      </c>
      <c r="R9" s="425">
        <f t="shared" si="5"/>
        <v>0.91355827271320289</v>
      </c>
      <c r="S9" s="459"/>
      <c r="T9" s="89">
        <v>0.55763888888888891</v>
      </c>
      <c r="U9" s="89">
        <v>0.59652777777777777</v>
      </c>
      <c r="V9" s="421">
        <v>7</v>
      </c>
      <c r="W9" s="418">
        <f t="shared" si="8"/>
        <v>55.999999999999957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-239.35714285714084</v>
      </c>
      <c r="AG9" s="425">
        <f t="shared" si="7"/>
        <v>0.913558272713203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210</v>
      </c>
      <c r="E10" s="43"/>
      <c r="F10" s="343">
        <v>38.479999999999997</v>
      </c>
      <c r="G10" s="44">
        <v>3463</v>
      </c>
      <c r="H10" s="45">
        <f t="shared" si="0"/>
        <v>133256.24</v>
      </c>
      <c r="I10" s="418"/>
      <c r="J10" s="46">
        <v>19</v>
      </c>
      <c r="K10" s="44">
        <v>2769</v>
      </c>
      <c r="L10" s="47">
        <v>145.73684210526315</v>
      </c>
      <c r="M10" s="419">
        <v>20</v>
      </c>
      <c r="N10" s="44">
        <f t="shared" si="1"/>
        <v>2533.9024390243894</v>
      </c>
      <c r="O10" s="47">
        <f t="shared" si="2"/>
        <v>126.69512195121948</v>
      </c>
      <c r="P10" s="48">
        <f t="shared" si="3"/>
        <v>1</v>
      </c>
      <c r="Q10" s="49">
        <f t="shared" si="4"/>
        <v>-19.041720154043674</v>
      </c>
      <c r="R10" s="425">
        <f t="shared" si="5"/>
        <v>0.86934175408926329</v>
      </c>
      <c r="S10" s="460"/>
      <c r="T10" s="89">
        <v>0.61180555555555549</v>
      </c>
      <c r="U10" s="89">
        <v>0.66874999999999996</v>
      </c>
      <c r="V10" s="421">
        <v>22</v>
      </c>
      <c r="W10" s="418">
        <f t="shared" si="8"/>
        <v>82.000000000000028</v>
      </c>
      <c r="X10" s="53">
        <v>0.60069444444444442</v>
      </c>
      <c r="Y10" s="53">
        <v>0.61111111111111105</v>
      </c>
      <c r="Z10" s="54"/>
      <c r="AA10" s="54"/>
      <c r="AB10" s="447"/>
      <c r="AC10" s="447"/>
      <c r="AD10" s="435"/>
      <c r="AE10" s="435"/>
      <c r="AF10" s="48">
        <f t="shared" si="6"/>
        <v>-235.09756097561058</v>
      </c>
      <c r="AG10" s="425">
        <f t="shared" si="7"/>
        <v>0.91509658325185605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J17:O17" si="9">AVERAGE(M5:M16)</f>
        <v>18.833333333333332</v>
      </c>
      <c r="N17" s="70">
        <f t="shared" si="9"/>
        <v>2388.1421811151781</v>
      </c>
      <c r="O17" s="73">
        <f t="shared" si="9"/>
        <v>127.40006832060391</v>
      </c>
      <c r="P17" s="65">
        <f t="shared" ref="P17:P24" si="10">M17-J17</f>
        <v>0.33333333333333215</v>
      </c>
      <c r="Q17" s="74">
        <f t="shared" ref="Q17:Q24" si="11">O17-L17</f>
        <v>-14.0923637399396</v>
      </c>
      <c r="R17" s="75">
        <f>O17/L17</f>
        <v>0.90040199652579589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0</v>
      </c>
      <c r="AE17" s="79">
        <f>SUM(AE5:AE16)</f>
        <v>0</v>
      </c>
      <c r="AF17" s="65">
        <f t="shared" si="6"/>
        <v>-220.35781888482188</v>
      </c>
      <c r="AG17" s="426">
        <f t="shared" si="7"/>
        <v>0.91552316699834313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576</v>
      </c>
      <c r="H18" s="84">
        <f t="shared" ref="H18:H29" si="12">F18*G18</f>
        <v>15840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1329.23076923077</v>
      </c>
      <c r="O18" s="86">
        <f t="shared" ref="O18:O24" si="14">N18/M18</f>
        <v>110.76923076923083</v>
      </c>
      <c r="P18" s="54">
        <f t="shared" si="10"/>
        <v>0</v>
      </c>
      <c r="Q18" s="88">
        <f t="shared" si="11"/>
        <v>-55.897435897435827</v>
      </c>
      <c r="R18" s="428">
        <f t="shared" ref="R18:R24" si="15">O18/L18</f>
        <v>0.66461538461538505</v>
      </c>
      <c r="S18" s="468">
        <f>R30</f>
        <v>0.83830263719137832</v>
      </c>
      <c r="T18" s="89">
        <v>0.125</v>
      </c>
      <c r="U18" s="89">
        <v>0.14305555555555555</v>
      </c>
      <c r="V18" s="435">
        <v>5</v>
      </c>
      <c r="W18" s="90">
        <f>(U18-T18)*24*60</f>
        <v>25.999999999999986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-670.76923076923003</v>
      </c>
      <c r="AG18" s="92">
        <f t="shared" si="7"/>
        <v>0.66461538461538494</v>
      </c>
      <c r="AH18" s="469">
        <f>AG30</f>
        <v>0.86930832863137808</v>
      </c>
    </row>
    <row r="19" spans="1:34" ht="19.149999999999999" customHeight="1">
      <c r="A19" s="467"/>
      <c r="B19" s="432" t="s">
        <v>203</v>
      </c>
      <c r="C19" s="431"/>
      <c r="D19" s="82" t="s">
        <v>206</v>
      </c>
      <c r="E19" s="83"/>
      <c r="F19" s="343">
        <v>43.14</v>
      </c>
      <c r="G19" s="57">
        <v>2051</v>
      </c>
      <c r="H19" s="84">
        <f t="shared" si="12"/>
        <v>88480.14</v>
      </c>
      <c r="I19" s="435"/>
      <c r="J19" s="93">
        <v>17</v>
      </c>
      <c r="K19" s="44">
        <v>1500</v>
      </c>
      <c r="L19" s="47">
        <v>88.235294117647058</v>
      </c>
      <c r="M19" s="93">
        <v>17</v>
      </c>
      <c r="N19" s="94">
        <f t="shared" si="13"/>
        <v>1382.6966292134832</v>
      </c>
      <c r="O19" s="95">
        <f t="shared" si="14"/>
        <v>81.335095836087248</v>
      </c>
      <c r="P19" s="54">
        <f t="shared" si="10"/>
        <v>0</v>
      </c>
      <c r="Q19" s="88">
        <f t="shared" si="11"/>
        <v>-6.9001982815598097</v>
      </c>
      <c r="R19" s="428">
        <f t="shared" si="15"/>
        <v>0.92179775280898879</v>
      </c>
      <c r="S19" s="468"/>
      <c r="T19" s="89">
        <v>0.14791666666666667</v>
      </c>
      <c r="U19" s="89">
        <v>0.20972222222222223</v>
      </c>
      <c r="V19" s="435">
        <v>7</v>
      </c>
      <c r="W19" s="90">
        <f>(U19-T19)*24*60</f>
        <v>89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-117.30337078651678</v>
      </c>
      <c r="AG19" s="425">
        <f t="shared" si="7"/>
        <v>0.92179775280898879</v>
      </c>
      <c r="AH19" s="470"/>
    </row>
    <row r="20" spans="1:34" ht="19.149999999999999" customHeight="1">
      <c r="A20" s="467"/>
      <c r="B20" s="432" t="s">
        <v>207</v>
      </c>
      <c r="C20" s="55"/>
      <c r="D20" s="42" t="s">
        <v>246</v>
      </c>
      <c r="E20" s="83"/>
      <c r="F20" s="343">
        <v>50.67</v>
      </c>
      <c r="G20" s="57">
        <v>3729</v>
      </c>
      <c r="H20" s="84">
        <f t="shared" si="12"/>
        <v>188948.43</v>
      </c>
      <c r="I20" s="435"/>
      <c r="J20" s="93">
        <v>19</v>
      </c>
      <c r="K20" s="44">
        <v>1500</v>
      </c>
      <c r="L20" s="47">
        <v>78.94736842105263</v>
      </c>
      <c r="M20" s="93">
        <v>19</v>
      </c>
      <c r="N20" s="94">
        <f t="shared" si="13"/>
        <v>1372.638036809816</v>
      </c>
      <c r="O20" s="95">
        <f t="shared" si="14"/>
        <v>72.244107200516623</v>
      </c>
      <c r="P20" s="54">
        <f t="shared" si="10"/>
        <v>0</v>
      </c>
      <c r="Q20" s="88">
        <f t="shared" si="11"/>
        <v>-6.7032612205360067</v>
      </c>
      <c r="R20" s="428">
        <f t="shared" si="15"/>
        <v>0.91509202453987726</v>
      </c>
      <c r="S20" s="468"/>
      <c r="T20" s="89">
        <v>0.22500000000000001</v>
      </c>
      <c r="U20" s="89">
        <v>0.33819444444444446</v>
      </c>
      <c r="V20" s="435">
        <v>22</v>
      </c>
      <c r="W20" s="90">
        <f t="shared" ref="W20:W29" si="16">(U20-T20)*24*60</f>
        <v>163</v>
      </c>
      <c r="X20" s="96">
        <v>0.21388888888888891</v>
      </c>
      <c r="Y20" s="96">
        <v>0.22361111111111109</v>
      </c>
      <c r="Z20" s="54"/>
      <c r="AA20" s="54"/>
      <c r="AB20" s="447"/>
      <c r="AC20" s="447"/>
      <c r="AD20" s="435"/>
      <c r="AE20" s="435"/>
      <c r="AF20" s="91">
        <f t="shared" si="6"/>
        <v>-127.36196319018404</v>
      </c>
      <c r="AG20" s="92">
        <f t="shared" si="7"/>
        <v>0.91509202453987726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217</v>
      </c>
      <c r="E21" s="43"/>
      <c r="F21" s="343">
        <v>49.91</v>
      </c>
      <c r="G21" s="44">
        <v>3592.95</v>
      </c>
      <c r="H21" s="84">
        <f t="shared" si="12"/>
        <v>179324.13449999999</v>
      </c>
      <c r="I21" s="421"/>
      <c r="J21" s="93">
        <v>17</v>
      </c>
      <c r="K21" s="44">
        <v>1565</v>
      </c>
      <c r="L21" s="47">
        <v>92.058823529411768</v>
      </c>
      <c r="M21" s="93">
        <v>17</v>
      </c>
      <c r="N21" s="94">
        <f t="shared" si="13"/>
        <v>1456.6013513513519</v>
      </c>
      <c r="O21" s="95">
        <f t="shared" si="14"/>
        <v>85.682432432432464</v>
      </c>
      <c r="P21" s="54">
        <f t="shared" si="10"/>
        <v>0</v>
      </c>
      <c r="Q21" s="88">
        <f t="shared" si="11"/>
        <v>-6.3763910969793045</v>
      </c>
      <c r="R21" s="428">
        <f t="shared" si="15"/>
        <v>0.93073568776444204</v>
      </c>
      <c r="S21" s="468"/>
      <c r="T21" s="89">
        <v>0.34305555555555556</v>
      </c>
      <c r="U21" s="89">
        <v>0.4458333333333333</v>
      </c>
      <c r="V21" s="435">
        <v>7</v>
      </c>
      <c r="W21" s="90">
        <f t="shared" si="16"/>
        <v>147.99999999999994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-108.39864864864808</v>
      </c>
      <c r="AG21" s="425">
        <f t="shared" si="7"/>
        <v>0.93073568776444215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388</v>
      </c>
      <c r="E22" s="43"/>
      <c r="F22" s="343">
        <v>53.27</v>
      </c>
      <c r="G22" s="44">
        <v>1243.08</v>
      </c>
      <c r="H22" s="84">
        <f t="shared" si="12"/>
        <v>66218.871599999999</v>
      </c>
      <c r="I22" s="421">
        <v>1</v>
      </c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1308.5052631578956</v>
      </c>
      <c r="O22" s="95">
        <f t="shared" si="14"/>
        <v>76.970897832817386</v>
      </c>
      <c r="P22" s="54">
        <f t="shared" si="10"/>
        <v>0</v>
      </c>
      <c r="Q22" s="88">
        <f t="shared" si="11"/>
        <v>-15.087925696594382</v>
      </c>
      <c r="R22" s="428">
        <f t="shared" si="15"/>
        <v>0.8361055994619141</v>
      </c>
      <c r="S22" s="468"/>
      <c r="T22" s="89">
        <v>0.45138888888888884</v>
      </c>
      <c r="U22" s="89">
        <v>0.49097222222222214</v>
      </c>
      <c r="V22" s="435">
        <v>8</v>
      </c>
      <c r="W22" s="90">
        <f t="shared" si="16"/>
        <v>56.999999999999957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-256.49473684210443</v>
      </c>
      <c r="AG22" s="92">
        <f t="shared" si="7"/>
        <v>0.8361055994619141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389</v>
      </c>
      <c r="E23" s="43"/>
      <c r="F23" s="343">
        <v>48.4</v>
      </c>
      <c r="G23" s="44">
        <v>2504</v>
      </c>
      <c r="H23" s="84">
        <f t="shared" si="12"/>
        <v>121193.59999999999</v>
      </c>
      <c r="I23" s="42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2347.5000000000027</v>
      </c>
      <c r="O23" s="95">
        <f t="shared" si="14"/>
        <v>130.41666666666683</v>
      </c>
      <c r="P23" s="54">
        <f t="shared" si="10"/>
        <v>1</v>
      </c>
      <c r="Q23" s="88">
        <f t="shared" si="11"/>
        <v>-20.818627450980244</v>
      </c>
      <c r="R23" s="428">
        <f t="shared" si="15"/>
        <v>0.8623427978737207</v>
      </c>
      <c r="S23" s="468"/>
      <c r="T23" s="89">
        <v>0.53124999999999989</v>
      </c>
      <c r="U23" s="89">
        <v>0.57569444444444429</v>
      </c>
      <c r="V23" s="435">
        <v>5</v>
      </c>
      <c r="W23" s="90">
        <f t="shared" si="16"/>
        <v>63.999999999999929</v>
      </c>
      <c r="X23" s="96"/>
      <c r="Y23" s="96"/>
      <c r="Z23" s="54"/>
      <c r="AA23" s="54"/>
      <c r="AB23" s="447"/>
      <c r="AC23" s="447"/>
      <c r="AD23" s="435"/>
      <c r="AE23" s="435"/>
      <c r="AF23" s="48">
        <f t="shared" si="6"/>
        <v>-223.49999999999727</v>
      </c>
      <c r="AG23" s="425">
        <f t="shared" si="7"/>
        <v>0.91306884480746897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2009</v>
      </c>
      <c r="H24" s="84">
        <f t="shared" si="12"/>
        <v>73790.569999999992</v>
      </c>
      <c r="I24" s="421"/>
      <c r="J24" s="93">
        <v>18</v>
      </c>
      <c r="K24" s="44">
        <v>2400</v>
      </c>
      <c r="L24" s="47">
        <v>133.33333333333334</v>
      </c>
      <c r="M24" s="93">
        <v>19</v>
      </c>
      <c r="N24" s="94">
        <f t="shared" si="13"/>
        <v>2191.6363636363653</v>
      </c>
      <c r="O24" s="95">
        <f t="shared" si="14"/>
        <v>115.34928229665081</v>
      </c>
      <c r="P24" s="54">
        <f t="shared" si="10"/>
        <v>1</v>
      </c>
      <c r="Q24" s="88">
        <f t="shared" si="11"/>
        <v>-17.98405103668253</v>
      </c>
      <c r="R24" s="428">
        <f t="shared" si="15"/>
        <v>0.86511961722488107</v>
      </c>
      <c r="S24" s="468"/>
      <c r="T24" s="89">
        <v>0.58055555555555538</v>
      </c>
      <c r="U24" s="89">
        <v>0.6187499999999998</v>
      </c>
      <c r="V24" s="435">
        <v>7</v>
      </c>
      <c r="W24" s="90">
        <f t="shared" si="16"/>
        <v>54.999999999999964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-208.36363636363467</v>
      </c>
      <c r="AG24" s="92">
        <f t="shared" si="7"/>
        <v>0.91318181818181887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16.714285714285715</v>
      </c>
      <c r="K30" s="101">
        <v>1871.5714285714287</v>
      </c>
      <c r="L30" s="104">
        <v>114.64794338788147</v>
      </c>
      <c r="M30" s="101">
        <f t="shared" ref="J30:O30" si="17">AVERAGE(M18:M29)</f>
        <v>17</v>
      </c>
      <c r="N30" s="101">
        <f t="shared" si="17"/>
        <v>1626.9726304856692</v>
      </c>
      <c r="O30" s="104">
        <f t="shared" si="17"/>
        <v>96.109673290628876</v>
      </c>
      <c r="P30" s="54">
        <f t="shared" ref="P30:P39" si="18">M30-J30</f>
        <v>0.2857142857142847</v>
      </c>
      <c r="Q30" s="88">
        <f t="shared" ref="Q30:Q39" si="19">O30-L30</f>
        <v>-18.538270097252592</v>
      </c>
      <c r="R30" s="105">
        <f t="shared" ref="R30:R39" si="20">O30/L30</f>
        <v>0.83830263719137832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0</v>
      </c>
      <c r="AE30" s="107">
        <f>SUM(AE18:AE29)</f>
        <v>0</v>
      </c>
      <c r="AF30" s="108">
        <f t="shared" si="6"/>
        <v>-244.59879808575943</v>
      </c>
      <c r="AG30" s="109">
        <f t="shared" ref="AG30" si="21">N30/K30</f>
        <v>0.86930832863137808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1993.5</v>
      </c>
      <c r="H31" s="112">
        <f t="shared" ref="H31:H40" si="22">F31*G31</f>
        <v>52827.75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1495.125</v>
      </c>
      <c r="O31" s="115">
        <f t="shared" ref="O31:O39" si="24">N31/M31</f>
        <v>124.59375</v>
      </c>
      <c r="P31" s="116">
        <f t="shared" si="18"/>
        <v>0</v>
      </c>
      <c r="Q31" s="117">
        <f t="shared" si="19"/>
        <v>-42.072916666666657</v>
      </c>
      <c r="R31" s="429">
        <f t="shared" si="20"/>
        <v>0.74756250000000002</v>
      </c>
      <c r="S31" s="477">
        <f>R43</f>
        <v>0.86892076403821039</v>
      </c>
      <c r="T31" s="118">
        <v>0.125</v>
      </c>
      <c r="U31" s="118">
        <v>0.18055555555555555</v>
      </c>
      <c r="V31" s="142">
        <v>5</v>
      </c>
      <c r="W31" s="119">
        <f t="shared" ref="W31:W42" si="25">(U31-T31)*24*60</f>
        <v>80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-504.875</v>
      </c>
      <c r="AG31" s="120">
        <f t="shared" si="7"/>
        <v>0.74756250000000002</v>
      </c>
      <c r="AH31" s="473">
        <f>AG43</f>
        <v>0.86476512646835901</v>
      </c>
    </row>
    <row r="32" spans="1:34" ht="19.149999999999999" customHeight="1">
      <c r="A32" s="476"/>
      <c r="B32" s="121" t="s">
        <v>193</v>
      </c>
      <c r="C32" s="122"/>
      <c r="D32" s="42" t="s">
        <v>195</v>
      </c>
      <c r="E32" s="43"/>
      <c r="F32" s="343">
        <v>46.93</v>
      </c>
      <c r="G32" s="134">
        <v>1979</v>
      </c>
      <c r="H32" s="84">
        <f t="shared" si="22"/>
        <v>92874.47</v>
      </c>
      <c r="I32" s="418"/>
      <c r="J32" s="46">
        <v>21</v>
      </c>
      <c r="K32" s="44">
        <v>2400</v>
      </c>
      <c r="L32" s="47">
        <v>114.28571428571429</v>
      </c>
      <c r="M32" s="62">
        <v>21</v>
      </c>
      <c r="N32" s="44">
        <f t="shared" si="23"/>
        <v>2120.3571428571431</v>
      </c>
      <c r="O32" s="47">
        <f t="shared" si="24"/>
        <v>100.96938775510205</v>
      </c>
      <c r="P32" s="116">
        <f t="shared" si="18"/>
        <v>0</v>
      </c>
      <c r="Q32" s="49">
        <f t="shared" si="19"/>
        <v>-13.316326530612244</v>
      </c>
      <c r="R32" s="425">
        <f t="shared" si="20"/>
        <v>0.88348214285714288</v>
      </c>
      <c r="S32" s="468"/>
      <c r="T32" s="89">
        <v>0.18541666666666667</v>
      </c>
      <c r="U32" s="89">
        <v>0.22430555555555556</v>
      </c>
      <c r="V32" s="142">
        <v>7</v>
      </c>
      <c r="W32" s="90">
        <f t="shared" si="25"/>
        <v>56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-279.64285714285688</v>
      </c>
      <c r="AG32" s="425">
        <f t="shared" si="7"/>
        <v>0.88348214285714299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299</v>
      </c>
      <c r="E33" s="83"/>
      <c r="F33" s="343">
        <v>34.229999999999997</v>
      </c>
      <c r="G33" s="134">
        <v>2285.4</v>
      </c>
      <c r="H33" s="84">
        <f t="shared" si="22"/>
        <v>78229.241999999998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2077.6363636363649</v>
      </c>
      <c r="O33" s="47">
        <f t="shared" si="24"/>
        <v>159.81818181818193</v>
      </c>
      <c r="P33" s="116">
        <f t="shared" si="18"/>
        <v>0</v>
      </c>
      <c r="Q33" s="49">
        <f t="shared" si="19"/>
        <v>-13.258741258741139</v>
      </c>
      <c r="R33" s="425">
        <f t="shared" si="20"/>
        <v>0.9233939393939401</v>
      </c>
      <c r="S33" s="468"/>
      <c r="T33" s="89">
        <v>0.23958333333333334</v>
      </c>
      <c r="U33" s="89">
        <v>0.28541666666666665</v>
      </c>
      <c r="V33" s="142">
        <v>22</v>
      </c>
      <c r="W33" s="90">
        <f t="shared" si="25"/>
        <v>65.999999999999972</v>
      </c>
      <c r="X33" s="123">
        <v>0.22916666666666666</v>
      </c>
      <c r="Y33" s="123">
        <v>0.2388888888888889</v>
      </c>
      <c r="Z33" s="124"/>
      <c r="AA33" s="124"/>
      <c r="AB33" s="447"/>
      <c r="AC33" s="447"/>
      <c r="AD33" s="435"/>
      <c r="AE33" s="435"/>
      <c r="AF33" s="48">
        <f t="shared" si="6"/>
        <v>-172.36363636363512</v>
      </c>
      <c r="AG33" s="125">
        <f t="shared" si="7"/>
        <v>0.92339393939393999</v>
      </c>
      <c r="AH33" s="459"/>
    </row>
    <row r="34" spans="1:34" ht="19.149999999999999" customHeight="1">
      <c r="A34" s="476"/>
      <c r="B34" s="121" t="s">
        <v>118</v>
      </c>
      <c r="C34" s="126"/>
      <c r="D34" s="147" t="s">
        <v>215</v>
      </c>
      <c r="E34" s="83"/>
      <c r="F34" s="343">
        <v>34.229999999999997</v>
      </c>
      <c r="G34" s="137">
        <v>2086.5</v>
      </c>
      <c r="H34" s="84">
        <f t="shared" si="22"/>
        <v>71420.89499999999</v>
      </c>
      <c r="I34" s="435"/>
      <c r="J34" s="113">
        <v>13</v>
      </c>
      <c r="K34" s="94">
        <v>2250</v>
      </c>
      <c r="L34" s="95">
        <v>173.07692307692307</v>
      </c>
      <c r="M34" s="149">
        <v>13</v>
      </c>
      <c r="N34" s="44">
        <f t="shared" si="23"/>
        <v>2086.4999999999991</v>
      </c>
      <c r="O34" s="47">
        <f t="shared" si="24"/>
        <v>160.49999999999994</v>
      </c>
      <c r="P34" s="116">
        <f t="shared" si="18"/>
        <v>0</v>
      </c>
      <c r="Q34" s="49">
        <f t="shared" si="19"/>
        <v>-12.576923076923123</v>
      </c>
      <c r="R34" s="425">
        <f t="shared" si="20"/>
        <v>0.92733333333333301</v>
      </c>
      <c r="S34" s="468"/>
      <c r="T34" s="89">
        <v>0.29027777777777775</v>
      </c>
      <c r="U34" s="89">
        <v>0.33194444444444443</v>
      </c>
      <c r="V34" s="137">
        <v>7</v>
      </c>
      <c r="W34" s="90">
        <f t="shared" si="25"/>
        <v>60.000000000000028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-163.50000000000091</v>
      </c>
      <c r="AG34" s="125">
        <f t="shared" si="7"/>
        <v>0.9273333333333329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209</v>
      </c>
      <c r="E35" s="43"/>
      <c r="F35" s="343">
        <v>49.91</v>
      </c>
      <c r="G35" s="137">
        <v>2481.3000000000002</v>
      </c>
      <c r="H35" s="84">
        <f t="shared" si="22"/>
        <v>123841.683</v>
      </c>
      <c r="I35" s="421"/>
      <c r="J35" s="46">
        <v>17</v>
      </c>
      <c r="K35" s="44">
        <v>1565</v>
      </c>
      <c r="L35" s="47">
        <v>92.058823529411768</v>
      </c>
      <c r="M35" s="149">
        <v>17</v>
      </c>
      <c r="N35" s="44">
        <f t="shared" si="23"/>
        <v>1365.8532110091742</v>
      </c>
      <c r="O35" s="47">
        <f t="shared" si="24"/>
        <v>80.344306529951425</v>
      </c>
      <c r="P35" s="116">
        <f t="shared" si="18"/>
        <v>0</v>
      </c>
      <c r="Q35" s="49">
        <f t="shared" si="19"/>
        <v>-11.714516999460344</v>
      </c>
      <c r="R35" s="425">
        <f t="shared" si="20"/>
        <v>0.87274965559691642</v>
      </c>
      <c r="S35" s="468"/>
      <c r="T35" s="89">
        <v>0.34791666666666665</v>
      </c>
      <c r="U35" s="89">
        <v>0.4236111111111111</v>
      </c>
      <c r="V35" s="134">
        <v>23</v>
      </c>
      <c r="W35" s="90">
        <f t="shared" si="25"/>
        <v>109.00000000000001</v>
      </c>
      <c r="X35" s="123">
        <v>0.33680555555555558</v>
      </c>
      <c r="Y35" s="123">
        <v>0.34722222222222227</v>
      </c>
      <c r="Z35" s="124"/>
      <c r="AA35" s="124"/>
      <c r="AB35" s="447"/>
      <c r="AC35" s="447"/>
      <c r="AD35" s="435"/>
      <c r="AE35" s="435"/>
      <c r="AF35" s="116">
        <f t="shared" si="6"/>
        <v>-199.14678899082583</v>
      </c>
      <c r="AG35" s="120">
        <f t="shared" si="7"/>
        <v>0.87274965559691642</v>
      </c>
      <c r="AH35" s="460"/>
    </row>
    <row r="36" spans="1:34" ht="19.149999999999999" customHeight="1">
      <c r="A36" s="476"/>
      <c r="B36" s="121" t="s">
        <v>207</v>
      </c>
      <c r="C36" s="128"/>
      <c r="D36" s="150" t="s">
        <v>208</v>
      </c>
      <c r="E36" s="83"/>
      <c r="F36" s="343">
        <v>44.3</v>
      </c>
      <c r="G36" s="134">
        <v>2036</v>
      </c>
      <c r="H36" s="84">
        <f t="shared" si="22"/>
        <v>90194.799999999988</v>
      </c>
      <c r="I36" s="435"/>
      <c r="J36" s="113">
        <v>18</v>
      </c>
      <c r="K36" s="94">
        <v>1565</v>
      </c>
      <c r="L36" s="95">
        <v>86.944444444444443</v>
      </c>
      <c r="M36" s="149">
        <v>18</v>
      </c>
      <c r="N36" s="44">
        <f t="shared" si="23"/>
        <v>1357.3333333333335</v>
      </c>
      <c r="O36" s="47">
        <f t="shared" si="24"/>
        <v>75.407407407407419</v>
      </c>
      <c r="P36" s="116">
        <f t="shared" si="18"/>
        <v>0</v>
      </c>
      <c r="Q36" s="49">
        <f t="shared" si="19"/>
        <v>-11.537037037037024</v>
      </c>
      <c r="R36" s="425">
        <f t="shared" si="20"/>
        <v>0.86730564430244961</v>
      </c>
      <c r="S36" s="468"/>
      <c r="T36" s="89">
        <v>0.42916666666666664</v>
      </c>
      <c r="U36" s="89">
        <v>0.49166666666666664</v>
      </c>
      <c r="V36" s="134">
        <v>8</v>
      </c>
      <c r="W36" s="90">
        <f t="shared" si="25"/>
        <v>90</v>
      </c>
      <c r="X36" s="123"/>
      <c r="Y36" s="123"/>
      <c r="Z36" s="124"/>
      <c r="AA36" s="124"/>
      <c r="AB36" s="447"/>
      <c r="AC36" s="447"/>
      <c r="AD36" s="435"/>
      <c r="AE36" s="435"/>
      <c r="AF36" s="48">
        <f t="shared" si="6"/>
        <v>-207.66666666666652</v>
      </c>
      <c r="AG36" s="425">
        <f t="shared" si="7"/>
        <v>0.8673056443024495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218</v>
      </c>
      <c r="E37" s="83"/>
      <c r="F37" s="343">
        <v>46.93</v>
      </c>
      <c r="G37" s="134">
        <v>888</v>
      </c>
      <c r="H37" s="84">
        <f t="shared" si="22"/>
        <v>41673.839999999997</v>
      </c>
      <c r="I37" s="435"/>
      <c r="J37" s="113">
        <v>19</v>
      </c>
      <c r="K37" s="94">
        <v>2400</v>
      </c>
      <c r="L37" s="95">
        <v>126.31578947368421</v>
      </c>
      <c r="M37" s="149">
        <v>18</v>
      </c>
      <c r="N37" s="44">
        <f t="shared" si="23"/>
        <v>2049.2307692307641</v>
      </c>
      <c r="O37" s="47">
        <f t="shared" si="24"/>
        <v>113.84615384615356</v>
      </c>
      <c r="P37" s="116">
        <f t="shared" si="18"/>
        <v>-1</v>
      </c>
      <c r="Q37" s="49">
        <f t="shared" si="19"/>
        <v>-12.46963562753065</v>
      </c>
      <c r="R37" s="425">
        <f t="shared" si="20"/>
        <v>0.90128205128204897</v>
      </c>
      <c r="S37" s="468"/>
      <c r="T37" s="89">
        <v>0.53194444444444444</v>
      </c>
      <c r="U37" s="89">
        <v>0.55000000000000004</v>
      </c>
      <c r="V37" s="134">
        <v>5</v>
      </c>
      <c r="W37" s="90">
        <f t="shared" si="25"/>
        <v>26.000000000000068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-350.76923076923595</v>
      </c>
      <c r="AG37" s="125">
        <f t="shared" si="7"/>
        <v>0.8538461538461517</v>
      </c>
      <c r="AH37" s="460"/>
    </row>
    <row r="38" spans="1:34" ht="19.149999999999999" customHeight="1">
      <c r="A38" s="476"/>
      <c r="B38" s="121" t="s">
        <v>193</v>
      </c>
      <c r="C38" s="128"/>
      <c r="D38" s="150" t="s">
        <v>219</v>
      </c>
      <c r="E38" s="83"/>
      <c r="F38" s="343">
        <v>43.96</v>
      </c>
      <c r="G38" s="134">
        <v>1215</v>
      </c>
      <c r="H38" s="84">
        <f t="shared" si="22"/>
        <v>53411.4</v>
      </c>
      <c r="I38" s="435"/>
      <c r="J38" s="46">
        <v>19</v>
      </c>
      <c r="K38" s="44">
        <v>2400</v>
      </c>
      <c r="L38" s="47">
        <v>126.31578947368421</v>
      </c>
      <c r="M38" s="149">
        <v>19</v>
      </c>
      <c r="N38" s="44">
        <f t="shared" si="23"/>
        <v>2082.8571428571408</v>
      </c>
      <c r="O38" s="47">
        <f t="shared" si="24"/>
        <v>109.62406015037584</v>
      </c>
      <c r="P38" s="116">
        <f t="shared" si="18"/>
        <v>0</v>
      </c>
      <c r="Q38" s="49">
        <f t="shared" si="19"/>
        <v>-16.691729323308365</v>
      </c>
      <c r="R38" s="425">
        <f t="shared" si="20"/>
        <v>0.86785714285714211</v>
      </c>
      <c r="S38" s="468"/>
      <c r="T38" s="151">
        <v>0.55486111111111114</v>
      </c>
      <c r="U38" s="151">
        <v>0.57916666666666672</v>
      </c>
      <c r="V38" s="134">
        <v>7</v>
      </c>
      <c r="W38" s="90">
        <f t="shared" si="25"/>
        <v>35.000000000000036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-317.14285714285916</v>
      </c>
      <c r="AG38" s="125">
        <f t="shared" si="7"/>
        <v>0.86785714285714199</v>
      </c>
      <c r="AH38" s="460"/>
    </row>
    <row r="39" spans="1:34" ht="19.149999999999999" customHeight="1">
      <c r="A39" s="476"/>
      <c r="B39" s="121" t="s">
        <v>207</v>
      </c>
      <c r="C39" s="126"/>
      <c r="D39" s="42" t="s">
        <v>209</v>
      </c>
      <c r="E39" s="43"/>
      <c r="F39" s="343">
        <v>49.91</v>
      </c>
      <c r="G39" s="57">
        <v>275.7</v>
      </c>
      <c r="H39" s="84">
        <f t="shared" si="22"/>
        <v>13760.186999999998</v>
      </c>
      <c r="I39" s="435"/>
      <c r="J39" s="113">
        <v>17</v>
      </c>
      <c r="K39" s="94">
        <v>1565</v>
      </c>
      <c r="L39" s="95">
        <v>92.058823529411768</v>
      </c>
      <c r="M39" s="424">
        <v>17</v>
      </c>
      <c r="N39" s="44">
        <f t="shared" si="23"/>
        <v>1272.4615384615431</v>
      </c>
      <c r="O39" s="47">
        <f t="shared" si="24"/>
        <v>74.850678733031941</v>
      </c>
      <c r="P39" s="116">
        <f t="shared" si="18"/>
        <v>0</v>
      </c>
      <c r="Q39" s="49">
        <f t="shared" si="19"/>
        <v>-17.208144796379827</v>
      </c>
      <c r="R39" s="425">
        <f t="shared" si="20"/>
        <v>0.81307446547063444</v>
      </c>
      <c r="S39" s="468"/>
      <c r="T39" s="89">
        <v>0.58472222222222225</v>
      </c>
      <c r="U39" s="89">
        <v>0.59375</v>
      </c>
      <c r="V39" s="435">
        <v>8</v>
      </c>
      <c r="W39" s="90">
        <f t="shared" si="25"/>
        <v>12.999999999999954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-292.53846153845689</v>
      </c>
      <c r="AG39" s="120">
        <f t="shared" si="7"/>
        <v>0.81307446547063456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16.555555555555557</v>
      </c>
      <c r="K43" s="101">
        <v>2043.8888888888889</v>
      </c>
      <c r="L43" s="104">
        <v>127.86665528409594</v>
      </c>
      <c r="M43" s="101">
        <f t="shared" ref="J43:O43" si="26">AVERAGE(M31:M42)</f>
        <v>16.444444444444443</v>
      </c>
      <c r="N43" s="101">
        <f t="shared" si="26"/>
        <v>1767.4838334872738</v>
      </c>
      <c r="O43" s="104">
        <f t="shared" si="26"/>
        <v>111.10599180446712</v>
      </c>
      <c r="P43" s="54">
        <f>M43-J43</f>
        <v>-0.11111111111111427</v>
      </c>
      <c r="Q43" s="88">
        <f>N43-K43</f>
        <v>-276.40505540161507</v>
      </c>
      <c r="R43" s="105">
        <f t="shared" ref="R43:R51" si="27">O43/L43</f>
        <v>0.86892076403821039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0</v>
      </c>
      <c r="AF43" s="48">
        <f t="shared" ref="AF43:AF54" si="28">N43-K43</f>
        <v>-276.40505540161507</v>
      </c>
      <c r="AG43" s="426">
        <f t="shared" si="7"/>
        <v>0.86476512646835901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1947</v>
      </c>
      <c r="H44" s="45">
        <f>F44*G44</f>
        <v>48149.31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2086.0714285714289</v>
      </c>
      <c r="O44" s="138">
        <f t="shared" ref="O44:O51" si="30">N44/M44</f>
        <v>417.21428571428578</v>
      </c>
      <c r="P44" s="51">
        <f t="shared" ref="P44:P51" si="31">M44-J44</f>
        <v>1</v>
      </c>
      <c r="Q44" s="139">
        <f t="shared" ref="Q44:Q51" si="32">O44-L44</f>
        <v>-82.785714285714221</v>
      </c>
      <c r="R44" s="140">
        <f t="shared" si="27"/>
        <v>0.83442857142857152</v>
      </c>
      <c r="S44" s="459">
        <f>R56</f>
        <v>0.88816148900909642</v>
      </c>
      <c r="T44" s="118">
        <v>0.125</v>
      </c>
      <c r="U44" s="118">
        <v>0.16388888888888889</v>
      </c>
      <c r="V44" s="142">
        <v>5</v>
      </c>
      <c r="W44" s="143">
        <f t="shared" ref="W44:W56" si="33">(U44-T44)*24*60</f>
        <v>56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86.071428571428896</v>
      </c>
      <c r="AG44" s="430">
        <f t="shared" si="7"/>
        <v>1.0430357142857145</v>
      </c>
      <c r="AH44" s="482">
        <f>AG56</f>
        <v>0.95880575060006901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1714</v>
      </c>
      <c r="H45" s="45">
        <f>F45*G45</f>
        <v>42387.22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2098.7755102040824</v>
      </c>
      <c r="O45" s="138">
        <f t="shared" si="30"/>
        <v>419.7551020408165</v>
      </c>
      <c r="P45" s="51">
        <f t="shared" si="31"/>
        <v>1</v>
      </c>
      <c r="Q45" s="139">
        <f t="shared" si="32"/>
        <v>-80.244897959183504</v>
      </c>
      <c r="R45" s="140">
        <f t="shared" si="27"/>
        <v>0.83951020408163302</v>
      </c>
      <c r="S45" s="459"/>
      <c r="T45" s="89">
        <v>0.1673611111111111</v>
      </c>
      <c r="U45" s="89">
        <v>0.20138888888888887</v>
      </c>
      <c r="V45" s="142">
        <v>5</v>
      </c>
      <c r="W45" s="143">
        <f t="shared" si="33"/>
        <v>48.999999999999986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98.775510204082366</v>
      </c>
      <c r="AG45" s="430">
        <f t="shared" si="7"/>
        <v>1.0493877551020412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1570</v>
      </c>
      <c r="H46" s="45">
        <f t="shared" ref="H46:H51" si="34">F46*G46</f>
        <v>39658.200000000004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2047.8260869565217</v>
      </c>
      <c r="O46" s="138">
        <f t="shared" si="30"/>
        <v>292.54658385093165</v>
      </c>
      <c r="P46" s="51">
        <f t="shared" si="31"/>
        <v>0</v>
      </c>
      <c r="Q46" s="139">
        <f t="shared" si="32"/>
        <v>-21.739130434782624</v>
      </c>
      <c r="R46" s="140">
        <f t="shared" si="27"/>
        <v>0.93083003952569165</v>
      </c>
      <c r="S46" s="459"/>
      <c r="T46" s="89">
        <v>0.20486111111111108</v>
      </c>
      <c r="U46" s="89">
        <v>0.23680555555555552</v>
      </c>
      <c r="V46" s="142">
        <v>5</v>
      </c>
      <c r="W46" s="143">
        <f t="shared" si="33"/>
        <v>46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-152.17391304347825</v>
      </c>
      <c r="AG46" s="430">
        <f t="shared" si="7"/>
        <v>0.93083003952569165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1688</v>
      </c>
      <c r="H47" s="45">
        <f t="shared" si="34"/>
        <v>53053.84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1426.4788732394368</v>
      </c>
      <c r="O47" s="138">
        <f t="shared" si="30"/>
        <v>203.78269617706241</v>
      </c>
      <c r="P47" s="51">
        <f t="shared" si="31"/>
        <v>0</v>
      </c>
      <c r="Q47" s="139">
        <f t="shared" si="32"/>
        <v>-10.503018108651872</v>
      </c>
      <c r="R47" s="140">
        <f t="shared" si="27"/>
        <v>0.95098591549295797</v>
      </c>
      <c r="S47" s="459"/>
      <c r="T47" s="89">
        <v>0.25416666666666665</v>
      </c>
      <c r="U47" s="89">
        <v>0.3034722222222222</v>
      </c>
      <c r="V47" s="137">
        <v>25</v>
      </c>
      <c r="W47" s="143">
        <f t="shared" si="33"/>
        <v>70.999999999999986</v>
      </c>
      <c r="X47" s="123">
        <v>0.24166666666666667</v>
      </c>
      <c r="Y47" s="123">
        <v>0.25347222222222221</v>
      </c>
      <c r="Z47" s="124"/>
      <c r="AA47" s="124"/>
      <c r="AB47" s="447"/>
      <c r="AC47" s="447"/>
      <c r="AD47" s="435"/>
      <c r="AE47" s="435"/>
      <c r="AF47" s="144">
        <f t="shared" si="28"/>
        <v>-73.52112676056322</v>
      </c>
      <c r="AG47" s="430">
        <f t="shared" si="7"/>
        <v>0.95098591549295786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1526</v>
      </c>
      <c r="H48" s="45">
        <f t="shared" si="34"/>
        <v>18098.36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1408.6153846153843</v>
      </c>
      <c r="O48" s="138">
        <f t="shared" si="30"/>
        <v>234.76923076923072</v>
      </c>
      <c r="P48" s="51">
        <f t="shared" si="31"/>
        <v>0</v>
      </c>
      <c r="Q48" s="139">
        <f t="shared" si="32"/>
        <v>-37.897435897435969</v>
      </c>
      <c r="R48" s="140">
        <f t="shared" si="27"/>
        <v>0.86101184878690962</v>
      </c>
      <c r="S48" s="459"/>
      <c r="T48" s="89">
        <v>0.31388888888888888</v>
      </c>
      <c r="U48" s="89">
        <v>0.35902777777777778</v>
      </c>
      <c r="V48" s="134">
        <v>15</v>
      </c>
      <c r="W48" s="143">
        <f t="shared" si="33"/>
        <v>65.000000000000014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-227.3846153846157</v>
      </c>
      <c r="AG48" s="430">
        <f t="shared" si="7"/>
        <v>0.86101184878690973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1011</v>
      </c>
      <c r="H49" s="45">
        <f t="shared" si="34"/>
        <v>28783.17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1410.6976744186045</v>
      </c>
      <c r="O49" s="138">
        <f t="shared" si="30"/>
        <v>201.52823920265777</v>
      </c>
      <c r="P49" s="51">
        <f t="shared" si="31"/>
        <v>0</v>
      </c>
      <c r="Q49" s="139">
        <f t="shared" si="32"/>
        <v>-12.757475083056505</v>
      </c>
      <c r="R49" s="140">
        <f t="shared" si="27"/>
        <v>0.94046511627906959</v>
      </c>
      <c r="S49" s="459"/>
      <c r="T49" s="89">
        <v>0.36944444444444446</v>
      </c>
      <c r="U49" s="89">
        <v>0.39930555555555558</v>
      </c>
      <c r="V49" s="134">
        <v>15</v>
      </c>
      <c r="W49" s="143">
        <f t="shared" si="33"/>
        <v>43.000000000000007</v>
      </c>
      <c r="X49" s="152"/>
      <c r="Y49" s="152"/>
      <c r="Z49" s="153"/>
      <c r="AA49" s="124"/>
      <c r="AB49" s="447"/>
      <c r="AC49" s="447"/>
      <c r="AD49" s="435"/>
      <c r="AE49" s="435"/>
      <c r="AF49" s="144">
        <f t="shared" si="28"/>
        <v>-89.302325581395507</v>
      </c>
      <c r="AG49" s="430">
        <f t="shared" si="7"/>
        <v>0.9404651162790697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3696.66</v>
      </c>
      <c r="H50" s="45">
        <f t="shared" si="34"/>
        <v>37299.299399999996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1403.7949367088609</v>
      </c>
      <c r="O50" s="138">
        <f t="shared" si="30"/>
        <v>233.96582278481014</v>
      </c>
      <c r="P50" s="51">
        <f t="shared" si="31"/>
        <v>0</v>
      </c>
      <c r="Q50" s="139">
        <f t="shared" si="32"/>
        <v>-16.034177215189857</v>
      </c>
      <c r="R50" s="140">
        <f t="shared" si="27"/>
        <v>0.93586329113924061</v>
      </c>
      <c r="S50" s="459"/>
      <c r="T50" s="89">
        <v>0.4201388888888889</v>
      </c>
      <c r="U50" s="89">
        <v>0.52986111111111112</v>
      </c>
      <c r="V50" s="134">
        <v>30</v>
      </c>
      <c r="W50" s="143">
        <f t="shared" si="33"/>
        <v>158</v>
      </c>
      <c r="X50" s="152">
        <v>0.40416666666666662</v>
      </c>
      <c r="Y50" s="152">
        <v>0.41944444444444445</v>
      </c>
      <c r="Z50" s="153"/>
      <c r="AA50" s="153"/>
      <c r="AB50" s="447"/>
      <c r="AC50" s="447"/>
      <c r="AD50" s="435"/>
      <c r="AE50" s="435"/>
      <c r="AF50" s="144">
        <f t="shared" si="28"/>
        <v>-96.20506329113914</v>
      </c>
      <c r="AG50" s="430">
        <f t="shared" si="7"/>
        <v>0.93586329113924061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4704.84</v>
      </c>
      <c r="H51" s="45">
        <f t="shared" si="34"/>
        <v>47471.835599999999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1383.7764705882348</v>
      </c>
      <c r="O51" s="138">
        <f t="shared" si="30"/>
        <v>230.62941176470579</v>
      </c>
      <c r="P51" s="51">
        <f t="shared" si="31"/>
        <v>0</v>
      </c>
      <c r="Q51" s="139">
        <f t="shared" si="32"/>
        <v>-19.370588235294207</v>
      </c>
      <c r="R51" s="140">
        <f t="shared" si="27"/>
        <v>0.92251764705882322</v>
      </c>
      <c r="S51" s="459"/>
      <c r="T51" s="151">
        <v>0.55069444444444449</v>
      </c>
      <c r="U51" s="151">
        <v>0.6923611111111112</v>
      </c>
      <c r="V51" s="134">
        <v>30</v>
      </c>
      <c r="W51" s="143">
        <f t="shared" si="33"/>
        <v>204.00000000000009</v>
      </c>
      <c r="X51" s="152">
        <v>0.53472222222222221</v>
      </c>
      <c r="Y51" s="152">
        <v>0.54999999999999993</v>
      </c>
      <c r="Z51" s="153"/>
      <c r="AA51" s="153"/>
      <c r="AB51" s="447"/>
      <c r="AC51" s="447"/>
      <c r="AD51" s="435"/>
      <c r="AE51" s="435"/>
      <c r="AF51" s="144">
        <f t="shared" si="28"/>
        <v>-116.22352941176518</v>
      </c>
      <c r="AG51" s="430">
        <f t="shared" si="7"/>
        <v>0.92251764705882322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J56:O56" si="35">AVERAGE(M44:M55)</f>
        <v>6.125</v>
      </c>
      <c r="N56" s="101">
        <f t="shared" si="35"/>
        <v>1658.2545456628193</v>
      </c>
      <c r="O56" s="104">
        <f t="shared" si="35"/>
        <v>279.27392153806261</v>
      </c>
      <c r="P56" s="158">
        <f>M56-J56</f>
        <v>0.25</v>
      </c>
      <c r="Q56" s="117">
        <f>N56-K56</f>
        <v>-71.245454337180718</v>
      </c>
      <c r="R56" s="159">
        <f t="shared" ref="R56:R61" si="36">O56/L56</f>
        <v>0.88816148900909642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0</v>
      </c>
      <c r="AF56" s="162">
        <f>N56-K56</f>
        <v>-71.245454337180718</v>
      </c>
      <c r="AG56" s="428">
        <f>N56/K56</f>
        <v>0.95880575060006901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1304</v>
      </c>
      <c r="H57" s="84">
        <f t="shared" ref="H57:H66" si="37">F57*G57</f>
        <v>36851.040000000001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1422.5454545454545</v>
      </c>
      <c r="O57" s="86">
        <f t="shared" ref="O57:O61" si="39">N57/M57</f>
        <v>203.22077922077921</v>
      </c>
      <c r="P57" s="165">
        <f t="shared" ref="P57:P61" si="40">M57-J57</f>
        <v>0</v>
      </c>
      <c r="Q57" s="49">
        <f t="shared" ref="Q57:Q61" si="41">O57-L57</f>
        <v>-11.064935064935071</v>
      </c>
      <c r="R57" s="425">
        <f t="shared" si="36"/>
        <v>0.9483636363636363</v>
      </c>
      <c r="S57" s="459">
        <f>R69</f>
        <v>0.96193764361777356</v>
      </c>
      <c r="T57" s="50">
        <v>0.125</v>
      </c>
      <c r="U57" s="50">
        <v>0.16319444444444445</v>
      </c>
      <c r="V57" s="421">
        <v>5</v>
      </c>
      <c r="W57" s="418">
        <f>(U57-T57)*24*60</f>
        <v>55.000000000000007</v>
      </c>
      <c r="X57" s="53"/>
      <c r="Y57" s="53"/>
      <c r="Z57" s="54"/>
      <c r="AA57" s="54"/>
      <c r="AB57" s="447"/>
      <c r="AC57" s="447"/>
      <c r="AD57" s="435"/>
      <c r="AE57" s="435">
        <v>1</v>
      </c>
      <c r="AF57" s="48">
        <f t="shared" si="6"/>
        <v>-77.454545454545496</v>
      </c>
      <c r="AG57" s="429">
        <f t="shared" si="7"/>
        <v>0.9483636363636363</v>
      </c>
      <c r="AH57" s="473">
        <f>AG69</f>
        <v>0.9623905296570141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4123</v>
      </c>
      <c r="H58" s="45">
        <f t="shared" si="37"/>
        <v>114949.23999999999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1481.3173652694611</v>
      </c>
      <c r="O58" s="47">
        <f t="shared" si="39"/>
        <v>211.61676646706587</v>
      </c>
      <c r="P58" s="165">
        <f t="shared" si="40"/>
        <v>0</v>
      </c>
      <c r="Q58" s="49">
        <f t="shared" si="41"/>
        <v>-2.6689478186484052</v>
      </c>
      <c r="R58" s="425">
        <f t="shared" si="36"/>
        <v>0.98754491017964074</v>
      </c>
      <c r="S58" s="459"/>
      <c r="T58" s="50">
        <v>0.17708333333333334</v>
      </c>
      <c r="U58" s="50">
        <v>0.29305555555555557</v>
      </c>
      <c r="V58" s="421">
        <v>20</v>
      </c>
      <c r="W58" s="418">
        <f>(U58-T58)*24*60</f>
        <v>167</v>
      </c>
      <c r="X58" s="53">
        <v>0.16805555555555554</v>
      </c>
      <c r="Y58" s="53">
        <v>0.1763888888888889</v>
      </c>
      <c r="Z58" s="54"/>
      <c r="AA58" s="54"/>
      <c r="AB58" s="483"/>
      <c r="AC58" s="484"/>
      <c r="AD58" s="435"/>
      <c r="AE58" s="435"/>
      <c r="AF58" s="48">
        <f t="shared" si="6"/>
        <v>-18.682634730538894</v>
      </c>
      <c r="AG58" s="425">
        <f t="shared" si="7"/>
        <v>0.98754491017964074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3356</v>
      </c>
      <c r="H59" s="45">
        <f t="shared" si="37"/>
        <v>93968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1448.6330935251799</v>
      </c>
      <c r="O59" s="47">
        <f t="shared" si="39"/>
        <v>206.94758478931141</v>
      </c>
      <c r="P59" s="165">
        <f t="shared" si="40"/>
        <v>0</v>
      </c>
      <c r="Q59" s="49">
        <f t="shared" si="41"/>
        <v>-7.3381294964028712</v>
      </c>
      <c r="R59" s="425">
        <f t="shared" si="36"/>
        <v>0.96575539568345325</v>
      </c>
      <c r="S59" s="459"/>
      <c r="T59" s="50">
        <v>0.31041666666666667</v>
      </c>
      <c r="U59" s="50">
        <v>0.40694444444444444</v>
      </c>
      <c r="V59" s="142">
        <v>25</v>
      </c>
      <c r="W59" s="418">
        <f t="shared" ref="W59:W69" si="42">(U59-T59)*24*60</f>
        <v>139</v>
      </c>
      <c r="X59" s="53">
        <v>0.29722222222222222</v>
      </c>
      <c r="Y59" s="53">
        <v>0.30972222222222223</v>
      </c>
      <c r="Z59" s="54"/>
      <c r="AA59" s="54"/>
      <c r="AB59" s="447"/>
      <c r="AC59" s="447"/>
      <c r="AD59" s="435"/>
      <c r="AE59" s="435"/>
      <c r="AF59" s="48">
        <f t="shared" si="6"/>
        <v>-51.366906474820098</v>
      </c>
      <c r="AG59" s="425">
        <f t="shared" si="7"/>
        <v>0.96575539568345325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3864.69</v>
      </c>
      <c r="H60" s="45">
        <f t="shared" si="37"/>
        <v>38994.722099999999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1440.2571428571428</v>
      </c>
      <c r="O60" s="47">
        <f t="shared" si="39"/>
        <v>240.04285714285712</v>
      </c>
      <c r="P60" s="165">
        <f t="shared" si="40"/>
        <v>0</v>
      </c>
      <c r="Q60" s="49">
        <f t="shared" si="41"/>
        <v>-9.9571428571428839</v>
      </c>
      <c r="R60" s="425">
        <f t="shared" si="36"/>
        <v>0.96017142857142845</v>
      </c>
      <c r="S60" s="459"/>
      <c r="T60" s="50">
        <v>0.42777777777777776</v>
      </c>
      <c r="U60" s="50">
        <v>0.5395833333333333</v>
      </c>
      <c r="V60" s="142">
        <v>30</v>
      </c>
      <c r="W60" s="418">
        <f t="shared" si="42"/>
        <v>161</v>
      </c>
      <c r="X60" s="53">
        <v>0.41111111111111115</v>
      </c>
      <c r="Y60" s="53">
        <v>0.42708333333333331</v>
      </c>
      <c r="Z60" s="54"/>
      <c r="AA60" s="54"/>
      <c r="AB60" s="447"/>
      <c r="AC60" s="447"/>
      <c r="AD60" s="435"/>
      <c r="AE60" s="435"/>
      <c r="AF60" s="48">
        <f t="shared" si="6"/>
        <v>-59.742857142857247</v>
      </c>
      <c r="AG60" s="429">
        <f t="shared" si="7"/>
        <v>0.96017142857142845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4536.8100000000004</v>
      </c>
      <c r="H61" s="45">
        <f t="shared" si="37"/>
        <v>45776.412900000003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1425.1759162303667</v>
      </c>
      <c r="O61" s="47">
        <f t="shared" si="39"/>
        <v>237.52931937172778</v>
      </c>
      <c r="P61" s="165">
        <f t="shared" si="40"/>
        <v>0</v>
      </c>
      <c r="Q61" s="49">
        <f t="shared" si="41"/>
        <v>-12.47068062827222</v>
      </c>
      <c r="R61" s="425">
        <f t="shared" si="36"/>
        <v>0.9501172774869111</v>
      </c>
      <c r="S61" s="459"/>
      <c r="T61" s="50">
        <v>0.56041666666666667</v>
      </c>
      <c r="U61" s="50">
        <v>0.69305555555555554</v>
      </c>
      <c r="V61" s="142">
        <v>30</v>
      </c>
      <c r="W61" s="418">
        <f t="shared" si="42"/>
        <v>190.99999999999997</v>
      </c>
      <c r="X61" s="53">
        <v>0.5444444444444444</v>
      </c>
      <c r="Y61" s="53">
        <v>0.55972222222222223</v>
      </c>
      <c r="Z61" s="54"/>
      <c r="AA61" s="54"/>
      <c r="AB61" s="447"/>
      <c r="AC61" s="447"/>
      <c r="AD61" s="435"/>
      <c r="AE61" s="435"/>
      <c r="AF61" s="48">
        <f t="shared" si="6"/>
        <v>-74.824083769633262</v>
      </c>
      <c r="AG61" s="425">
        <f t="shared" si="7"/>
        <v>0.9501172774869111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1443.5857944855211</v>
      </c>
      <c r="O69" s="73">
        <f t="shared" si="43"/>
        <v>219.87146139834826</v>
      </c>
      <c r="P69" s="48">
        <f>M69-J69</f>
        <v>0</v>
      </c>
      <c r="Q69" s="49">
        <f>N69-K69</f>
        <v>-56.414205514478908</v>
      </c>
      <c r="R69" s="172">
        <f t="shared" ref="R69:R76" si="44">O69/L69</f>
        <v>0.96193764361777356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1</v>
      </c>
      <c r="AF69" s="48">
        <f t="shared" si="6"/>
        <v>-56.414205514478908</v>
      </c>
      <c r="AG69" s="425">
        <f t="shared" si="7"/>
        <v>0.9623905296570141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1108.4000000000001</v>
      </c>
      <c r="H70" s="45">
        <f>F70*G70</f>
        <v>59953.356000000007</v>
      </c>
      <c r="I70" s="421"/>
      <c r="J70" s="46">
        <v>16</v>
      </c>
      <c r="K70" s="44">
        <v>1500</v>
      </c>
      <c r="L70" s="47">
        <v>93.75</v>
      </c>
      <c r="M70" s="419">
        <v>16</v>
      </c>
      <c r="N70" s="44">
        <f t="shared" ref="N70:N76" si="45">G70/W70*60</f>
        <v>1385.5000000000005</v>
      </c>
      <c r="O70" s="47">
        <f t="shared" ref="O70:O76" si="46">N70/M70</f>
        <v>86.593750000000028</v>
      </c>
      <c r="P70" s="48">
        <f t="shared" ref="P70:P76" si="47">M70-J70</f>
        <v>0</v>
      </c>
      <c r="Q70" s="49">
        <f t="shared" ref="Q70:Q76" si="48">O70-L70</f>
        <v>-7.1562499999999716</v>
      </c>
      <c r="R70" s="425">
        <f t="shared" si="44"/>
        <v>0.92366666666666697</v>
      </c>
      <c r="S70" s="459">
        <f>R82</f>
        <v>0.90432773926927523</v>
      </c>
      <c r="T70" s="50">
        <v>0.25</v>
      </c>
      <c r="U70" s="50">
        <v>0.28333333333333333</v>
      </c>
      <c r="V70" s="421">
        <v>5</v>
      </c>
      <c r="W70" s="418">
        <f>(U70-T70)*24*60</f>
        <v>47.999999999999986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-114.49999999999955</v>
      </c>
      <c r="AG70" s="425">
        <f t="shared" si="7"/>
        <v>0.92366666666666697</v>
      </c>
      <c r="AH70" s="459">
        <f>AG82</f>
        <v>0.90285673942312039</v>
      </c>
    </row>
    <row r="71" spans="1:34" ht="19.149999999999999" customHeight="1">
      <c r="A71" s="455"/>
      <c r="B71" s="421" t="s">
        <v>238</v>
      </c>
      <c r="C71" s="41"/>
      <c r="D71" s="173" t="s">
        <v>335</v>
      </c>
      <c r="E71" s="43"/>
      <c r="F71" s="343">
        <v>65.27</v>
      </c>
      <c r="G71" s="44">
        <v>1823.44</v>
      </c>
      <c r="H71" s="45">
        <f>F71*G71</f>
        <v>119015.92879999999</v>
      </c>
      <c r="I71" s="421"/>
      <c r="J71" s="46">
        <v>18</v>
      </c>
      <c r="K71" s="174">
        <v>1440</v>
      </c>
      <c r="L71" s="47">
        <v>80</v>
      </c>
      <c r="M71" s="424">
        <v>18</v>
      </c>
      <c r="N71" s="44">
        <f t="shared" si="45"/>
        <v>1334.224390243902</v>
      </c>
      <c r="O71" s="47">
        <f t="shared" si="46"/>
        <v>74.123577235772331</v>
      </c>
      <c r="P71" s="48">
        <f t="shared" si="47"/>
        <v>0</v>
      </c>
      <c r="Q71" s="49">
        <f t="shared" si="48"/>
        <v>-5.8764227642276694</v>
      </c>
      <c r="R71" s="425">
        <f t="shared" si="44"/>
        <v>0.92654471544715411</v>
      </c>
      <c r="S71" s="459"/>
      <c r="T71" s="50">
        <v>0.2986111111111111</v>
      </c>
      <c r="U71" s="50">
        <v>0.35555555555555557</v>
      </c>
      <c r="V71" s="421">
        <v>22</v>
      </c>
      <c r="W71" s="418">
        <f t="shared" ref="W71:W81" si="49">(U71-T71)*24*60</f>
        <v>82.000000000000028</v>
      </c>
      <c r="X71" s="53">
        <v>0.28750000000000003</v>
      </c>
      <c r="Y71" s="53">
        <v>0.29722222222222222</v>
      </c>
      <c r="Z71" s="54"/>
      <c r="AA71" s="54"/>
      <c r="AB71" s="447"/>
      <c r="AC71" s="447"/>
      <c r="AD71" s="435"/>
      <c r="AE71" s="435"/>
      <c r="AF71" s="48">
        <f>N71-K71</f>
        <v>-105.77560975609799</v>
      </c>
      <c r="AG71" s="425">
        <f>N71/K71</f>
        <v>0.92654471544715422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239</v>
      </c>
      <c r="E72" s="43"/>
      <c r="F72" s="343">
        <v>53.36</v>
      </c>
      <c r="G72" s="44">
        <v>4555.9800000000005</v>
      </c>
      <c r="H72" s="45">
        <f t="shared" ref="H72:H80" si="50">F72*G72</f>
        <v>243107.09280000001</v>
      </c>
      <c r="I72" s="421"/>
      <c r="J72" s="87">
        <v>19</v>
      </c>
      <c r="K72" s="57">
        <v>1636</v>
      </c>
      <c r="L72" s="86">
        <v>86.10526315789474</v>
      </c>
      <c r="M72" s="419">
        <v>19</v>
      </c>
      <c r="N72" s="44">
        <f t="shared" si="45"/>
        <v>1461.8117647058821</v>
      </c>
      <c r="O72" s="47">
        <f t="shared" si="46"/>
        <v>76.937461300309579</v>
      </c>
      <c r="P72" s="48">
        <f t="shared" si="47"/>
        <v>0</v>
      </c>
      <c r="Q72" s="49">
        <f t="shared" si="48"/>
        <v>-9.167801857585161</v>
      </c>
      <c r="R72" s="425">
        <f t="shared" si="44"/>
        <v>0.89352797353660263</v>
      </c>
      <c r="S72" s="459"/>
      <c r="T72" s="50">
        <v>0.36041666666666666</v>
      </c>
      <c r="U72" s="50">
        <v>0.49027777777777781</v>
      </c>
      <c r="V72" s="421">
        <v>7</v>
      </c>
      <c r="W72" s="418">
        <f t="shared" si="49"/>
        <v>187.00000000000006</v>
      </c>
      <c r="X72" s="53"/>
      <c r="Y72" s="53"/>
      <c r="Z72" s="54"/>
      <c r="AA72" s="54"/>
      <c r="AB72" s="447"/>
      <c r="AC72" s="447"/>
      <c r="AD72" s="435"/>
      <c r="AE72" s="435"/>
      <c r="AF72" s="48">
        <f>N72-K72</f>
        <v>-174.18823529411793</v>
      </c>
      <c r="AG72" s="425">
        <f>N72/K72</f>
        <v>0.89352797353660274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911</v>
      </c>
      <c r="H73" s="45">
        <f t="shared" si="50"/>
        <v>51407.73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1333.1707317073167</v>
      </c>
      <c r="O73" s="47">
        <f t="shared" si="46"/>
        <v>74.065040650406488</v>
      </c>
      <c r="P73" s="48">
        <f t="shared" si="47"/>
        <v>0</v>
      </c>
      <c r="Q73" s="49">
        <f t="shared" si="48"/>
        <v>-9.2682926829268411</v>
      </c>
      <c r="R73" s="425">
        <f t="shared" si="44"/>
        <v>0.88878048780487795</v>
      </c>
      <c r="S73" s="459"/>
      <c r="T73" s="50">
        <v>0.53055555555555556</v>
      </c>
      <c r="U73" s="50">
        <v>0.55902777777777779</v>
      </c>
      <c r="V73" s="421">
        <v>5</v>
      </c>
      <c r="W73" s="418">
        <f t="shared" si="49"/>
        <v>41.000000000000014</v>
      </c>
      <c r="X73" s="180"/>
      <c r="Y73" s="180"/>
      <c r="Z73" s="124"/>
      <c r="AA73" s="124"/>
      <c r="AB73" s="447"/>
      <c r="AC73" s="447"/>
      <c r="AD73" s="435">
        <v>1</v>
      </c>
      <c r="AE73" s="435"/>
      <c r="AF73" s="48">
        <f>N73-K73</f>
        <v>-166.82926829268331</v>
      </c>
      <c r="AG73" s="425">
        <f>N73/K73</f>
        <v>0.88878048780487784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2234.7000000000003</v>
      </c>
      <c r="H74" s="45">
        <f t="shared" si="50"/>
        <v>120137.47200000001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1327.5445544554461</v>
      </c>
      <c r="O74" s="47">
        <f t="shared" si="46"/>
        <v>82.971534653465383</v>
      </c>
      <c r="P74" s="48">
        <f t="shared" si="47"/>
        <v>0</v>
      </c>
      <c r="Q74" s="49">
        <f t="shared" si="48"/>
        <v>-7.0284653465346167</v>
      </c>
      <c r="R74" s="425">
        <f t="shared" si="44"/>
        <v>0.92190594059405984</v>
      </c>
      <c r="S74" s="459"/>
      <c r="T74" s="50">
        <v>0.56388888888888888</v>
      </c>
      <c r="U74" s="50">
        <v>0.63402777777777775</v>
      </c>
      <c r="V74" s="421">
        <v>7</v>
      </c>
      <c r="W74" s="418">
        <f t="shared" si="49"/>
        <v>100.99999999999996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-112.45544554455387</v>
      </c>
      <c r="AG74" s="425">
        <f t="shared" ref="AG74:AG80" si="52">N74/K74</f>
        <v>0.92190594059405984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242</v>
      </c>
      <c r="E75" s="43"/>
      <c r="F75" s="343">
        <v>47.51</v>
      </c>
      <c r="G75" s="57">
        <v>1792</v>
      </c>
      <c r="H75" s="45">
        <f t="shared" si="50"/>
        <v>85137.919999999998</v>
      </c>
      <c r="I75" s="421"/>
      <c r="J75" s="87">
        <v>17</v>
      </c>
      <c r="K75" s="57">
        <v>1440</v>
      </c>
      <c r="L75" s="86">
        <v>84.705882352941174</v>
      </c>
      <c r="M75" s="419">
        <v>17</v>
      </c>
      <c r="N75" s="44">
        <f t="shared" si="45"/>
        <v>1343.9999999999995</v>
      </c>
      <c r="O75" s="47">
        <f t="shared" si="46"/>
        <v>79.05882352941174</v>
      </c>
      <c r="P75" s="48">
        <f t="shared" si="47"/>
        <v>0</v>
      </c>
      <c r="Q75" s="49">
        <f t="shared" si="48"/>
        <v>-5.6470588235294343</v>
      </c>
      <c r="R75" s="425">
        <f t="shared" si="44"/>
        <v>0.93333333333333302</v>
      </c>
      <c r="S75" s="459"/>
      <c r="T75" s="50">
        <v>0.64930555555555547</v>
      </c>
      <c r="U75" s="50">
        <v>0.70486111111111105</v>
      </c>
      <c r="V75" s="421">
        <v>22</v>
      </c>
      <c r="W75" s="418">
        <f t="shared" si="49"/>
        <v>80.000000000000028</v>
      </c>
      <c r="X75" s="180">
        <v>0.63888888888888895</v>
      </c>
      <c r="Y75" s="180">
        <v>0.64861111111111114</v>
      </c>
      <c r="Z75" s="124"/>
      <c r="AA75" s="124"/>
      <c r="AB75" s="447"/>
      <c r="AC75" s="447"/>
      <c r="AD75" s="435"/>
      <c r="AE75" s="435"/>
      <c r="AF75" s="48">
        <f t="shared" si="51"/>
        <v>-96.000000000000455</v>
      </c>
      <c r="AG75" s="425">
        <f t="shared" si="52"/>
        <v>0.93333333333333302</v>
      </c>
      <c r="AH75" s="459"/>
    </row>
    <row r="76" spans="1:34" ht="19.149999999999999" customHeight="1">
      <c r="A76" s="455"/>
      <c r="B76" s="421" t="s">
        <v>238</v>
      </c>
      <c r="C76" s="175"/>
      <c r="D76" s="176" t="s">
        <v>239</v>
      </c>
      <c r="E76" s="177"/>
      <c r="F76" s="343">
        <v>53.36</v>
      </c>
      <c r="G76" s="174">
        <v>1285.02</v>
      </c>
      <c r="H76" s="45">
        <f t="shared" si="50"/>
        <v>68568.667199999996</v>
      </c>
      <c r="I76" s="421">
        <v>1</v>
      </c>
      <c r="J76" s="178">
        <v>19</v>
      </c>
      <c r="K76" s="179">
        <v>1636</v>
      </c>
      <c r="L76" s="86">
        <v>86.10526315789474</v>
      </c>
      <c r="M76" s="424">
        <v>19</v>
      </c>
      <c r="N76" s="44">
        <f t="shared" si="45"/>
        <v>1376.8071428571438</v>
      </c>
      <c r="O76" s="47">
        <f t="shared" si="46"/>
        <v>72.463533834586514</v>
      </c>
      <c r="P76" s="48">
        <f t="shared" si="47"/>
        <v>0</v>
      </c>
      <c r="Q76" s="49">
        <f t="shared" si="48"/>
        <v>-13.641729323308226</v>
      </c>
      <c r="R76" s="425">
        <f t="shared" si="44"/>
        <v>0.84156915822563794</v>
      </c>
      <c r="S76" s="459"/>
      <c r="T76" s="50">
        <v>0.7090277777777777</v>
      </c>
      <c r="U76" s="50">
        <v>0.74791666666666656</v>
      </c>
      <c r="V76" s="421">
        <v>6</v>
      </c>
      <c r="W76" s="418">
        <f t="shared" si="49"/>
        <v>55.999999999999957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-259.19285714285616</v>
      </c>
      <c r="AG76" s="425">
        <f t="shared" si="52"/>
        <v>0.84156915822563805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17.571428571428573</v>
      </c>
      <c r="K82" s="101">
        <v>1513.1428571428571</v>
      </c>
      <c r="L82" s="104">
        <v>86.285677428866293</v>
      </c>
      <c r="M82" s="101">
        <f t="shared" ref="J82:O82" si="53">AVERAGE(M70:M81)</f>
        <v>17.571428571428573</v>
      </c>
      <c r="N82" s="101">
        <f t="shared" si="53"/>
        <v>1366.1512262813844</v>
      </c>
      <c r="O82" s="184">
        <f t="shared" si="53"/>
        <v>78.030531600564586</v>
      </c>
      <c r="P82" s="116">
        <f>M82-J82</f>
        <v>0</v>
      </c>
      <c r="Q82" s="117">
        <f>N82-K82</f>
        <v>-146.99163086147269</v>
      </c>
      <c r="R82" s="172">
        <f>O82/L82</f>
        <v>0.90432773926927523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0</v>
      </c>
      <c r="AF82" s="48">
        <f>N82-K82</f>
        <v>-146.99163086147269</v>
      </c>
      <c r="AG82" s="425">
        <f>N82/K82</f>
        <v>0.90285673942312039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1627.02</v>
      </c>
      <c r="H83" s="84">
        <f t="shared" ref="H83:H94" si="54">F83*G83</f>
        <v>99280.760399999999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0" si="55">G83/W83*60</f>
        <v>1355.8500000000001</v>
      </c>
      <c r="O83" s="183">
        <f t="shared" ref="O83:O90" si="56">N83/M83</f>
        <v>79.755882352941185</v>
      </c>
      <c r="P83" s="54">
        <f t="shared" ref="P83:P90" si="57">M83-J83</f>
        <v>0</v>
      </c>
      <c r="Q83" s="88">
        <f t="shared" ref="Q83:Q90" si="58">O83-L83</f>
        <v>-4.9499999999999886</v>
      </c>
      <c r="R83" s="185">
        <f t="shared" ref="R83:R90" si="59">O83/L83</f>
        <v>0.94156250000000008</v>
      </c>
      <c r="S83" s="459">
        <f>R95</f>
        <v>0.87405952100084161</v>
      </c>
      <c r="T83" s="50">
        <v>0.33333333333333331</v>
      </c>
      <c r="U83" s="50">
        <v>0.3833333333333333</v>
      </c>
      <c r="V83" s="421">
        <v>5</v>
      </c>
      <c r="W83" s="418">
        <f t="shared" ref="W83:W93" si="60">(U83-T83)*24*60</f>
        <v>71.999999999999986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-84.149999999999864</v>
      </c>
      <c r="AG83" s="425">
        <f t="shared" ref="AG83:AG173" si="62">N83/K83</f>
        <v>0.94156250000000008</v>
      </c>
      <c r="AH83" s="459">
        <f>AG95</f>
        <v>0.87442642327849618</v>
      </c>
    </row>
    <row r="84" spans="1:34" ht="19.149999999999999" customHeight="1">
      <c r="A84" s="488"/>
      <c r="B84" s="110" t="s">
        <v>207</v>
      </c>
      <c r="C84" s="431"/>
      <c r="D84" s="186" t="s">
        <v>388</v>
      </c>
      <c r="E84" s="43"/>
      <c r="F84" s="350">
        <v>53.27</v>
      </c>
      <c r="G84" s="44">
        <v>3383.94</v>
      </c>
      <c r="H84" s="84">
        <f t="shared" si="54"/>
        <v>180262.48380000002</v>
      </c>
      <c r="I84" s="421"/>
      <c r="J84" s="87">
        <v>17</v>
      </c>
      <c r="K84" s="57">
        <v>1565</v>
      </c>
      <c r="L84" s="86">
        <v>92.058823529411768</v>
      </c>
      <c r="M84" s="424">
        <v>17</v>
      </c>
      <c r="N84" s="57">
        <f t="shared" si="55"/>
        <v>1293.2254777070063</v>
      </c>
      <c r="O84" s="183">
        <f t="shared" si="56"/>
        <v>76.072086923941555</v>
      </c>
      <c r="P84" s="54">
        <f t="shared" si="57"/>
        <v>0</v>
      </c>
      <c r="Q84" s="88">
        <f t="shared" si="58"/>
        <v>-15.986736605470213</v>
      </c>
      <c r="R84" s="185">
        <f t="shared" si="59"/>
        <v>0.82634215827923729</v>
      </c>
      <c r="S84" s="459"/>
      <c r="T84" s="50">
        <v>0.39930555555555552</v>
      </c>
      <c r="U84" s="50">
        <v>0.5083333333333333</v>
      </c>
      <c r="V84" s="421">
        <v>23</v>
      </c>
      <c r="W84" s="418">
        <f t="shared" si="60"/>
        <v>157</v>
      </c>
      <c r="X84" s="53">
        <v>0.38750000000000001</v>
      </c>
      <c r="Y84" s="53">
        <v>0.39861111111111108</v>
      </c>
      <c r="Z84" s="54"/>
      <c r="AA84" s="54"/>
      <c r="AB84" s="447"/>
      <c r="AC84" s="447"/>
      <c r="AD84" s="435"/>
      <c r="AE84" s="435"/>
      <c r="AF84" s="48">
        <f t="shared" si="61"/>
        <v>-271.77452229299365</v>
      </c>
      <c r="AG84" s="425">
        <f t="shared" si="62"/>
        <v>0.82634215827923729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2018</v>
      </c>
      <c r="H85" s="84">
        <f t="shared" si="54"/>
        <v>123279.62000000001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1288.0851063829789</v>
      </c>
      <c r="O85" s="183">
        <f t="shared" si="56"/>
        <v>75.76971214017523</v>
      </c>
      <c r="P85" s="54">
        <f t="shared" si="57"/>
        <v>0</v>
      </c>
      <c r="Q85" s="88">
        <f t="shared" si="58"/>
        <v>-8.9361702127659441</v>
      </c>
      <c r="R85" s="185">
        <f t="shared" si="59"/>
        <v>0.89450354609929095</v>
      </c>
      <c r="S85" s="459"/>
      <c r="T85" s="50">
        <v>0.54791666666666661</v>
      </c>
      <c r="U85" s="50">
        <v>0.61319444444444438</v>
      </c>
      <c r="V85" s="421">
        <v>4</v>
      </c>
      <c r="W85" s="418">
        <f t="shared" si="60"/>
        <v>93.999999999999986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-151.91489361702111</v>
      </c>
      <c r="AG85" s="425">
        <f t="shared" si="62"/>
        <v>0.89450354609929095</v>
      </c>
      <c r="AH85" s="459"/>
    </row>
    <row r="86" spans="1:34" ht="19.149999999999999" customHeight="1">
      <c r="A86" s="488"/>
      <c r="B86" s="110" t="s">
        <v>227</v>
      </c>
      <c r="C86" s="97"/>
      <c r="D86" s="186" t="s">
        <v>255</v>
      </c>
      <c r="E86" s="43"/>
      <c r="F86" s="350">
        <v>51.44</v>
      </c>
      <c r="G86" s="44">
        <v>1430</v>
      </c>
      <c r="H86" s="84">
        <f t="shared" si="54"/>
        <v>73559.199999999997</v>
      </c>
      <c r="I86" s="421"/>
      <c r="J86" s="87">
        <v>20</v>
      </c>
      <c r="K86" s="57">
        <v>1440</v>
      </c>
      <c r="L86" s="86">
        <v>72</v>
      </c>
      <c r="M86" s="424">
        <v>20</v>
      </c>
      <c r="N86" s="57">
        <f t="shared" si="55"/>
        <v>1280.5970149253717</v>
      </c>
      <c r="O86" s="183">
        <f t="shared" si="56"/>
        <v>64.029850746268579</v>
      </c>
      <c r="P86" s="54">
        <f t="shared" si="57"/>
        <v>0</v>
      </c>
      <c r="Q86" s="88">
        <f t="shared" si="58"/>
        <v>-7.9701492537314209</v>
      </c>
      <c r="R86" s="185">
        <f t="shared" si="59"/>
        <v>0.8893034825870636</v>
      </c>
      <c r="S86" s="459"/>
      <c r="T86" s="50">
        <v>0.61805555555555547</v>
      </c>
      <c r="U86" s="50">
        <v>0.6645833333333333</v>
      </c>
      <c r="V86" s="421">
        <v>7</v>
      </c>
      <c r="W86" s="418">
        <f t="shared" si="60"/>
        <v>67.000000000000085</v>
      </c>
      <c r="X86" s="53"/>
      <c r="Y86" s="53"/>
      <c r="Z86" s="54"/>
      <c r="AA86" s="54"/>
      <c r="AB86" s="447"/>
      <c r="AC86" s="447"/>
      <c r="AD86" s="435">
        <v>1</v>
      </c>
      <c r="AE86" s="435"/>
      <c r="AF86" s="48">
        <f t="shared" si="61"/>
        <v>-159.4029850746283</v>
      </c>
      <c r="AG86" s="425">
        <f t="shared" si="62"/>
        <v>0.88930348258706371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388</v>
      </c>
      <c r="E87" s="43"/>
      <c r="F87" s="350">
        <v>53.27</v>
      </c>
      <c r="G87" s="44">
        <v>2278.98</v>
      </c>
      <c r="H87" s="84">
        <f t="shared" si="54"/>
        <v>121401.26460000001</v>
      </c>
      <c r="I87" s="421"/>
      <c r="J87" s="87">
        <v>17</v>
      </c>
      <c r="K87" s="57">
        <v>1565</v>
      </c>
      <c r="L87" s="86">
        <v>92.058823529411768</v>
      </c>
      <c r="M87" s="424">
        <v>17</v>
      </c>
      <c r="N87" s="57">
        <f t="shared" si="55"/>
        <v>1243.0800000000008</v>
      </c>
      <c r="O87" s="183">
        <f t="shared" si="56"/>
        <v>73.122352941176516</v>
      </c>
      <c r="P87" s="54">
        <f t="shared" si="57"/>
        <v>0</v>
      </c>
      <c r="Q87" s="88">
        <f t="shared" si="58"/>
        <v>-18.936470588235252</v>
      </c>
      <c r="R87" s="185">
        <f t="shared" si="59"/>
        <v>0.79430031948881841</v>
      </c>
      <c r="S87" s="459"/>
      <c r="T87" s="50">
        <v>0.68055555555555558</v>
      </c>
      <c r="U87" s="50">
        <v>0.75694444444444442</v>
      </c>
      <c r="V87" s="421">
        <v>23</v>
      </c>
      <c r="W87" s="418">
        <f t="shared" si="60"/>
        <v>109.99999999999993</v>
      </c>
      <c r="X87" s="53">
        <v>0.6694444444444444</v>
      </c>
      <c r="Y87" s="53">
        <v>0.6791666666666667</v>
      </c>
      <c r="Z87" s="54"/>
      <c r="AA87" s="54"/>
      <c r="AB87" s="447"/>
      <c r="AC87" s="447"/>
      <c r="AD87" s="435"/>
      <c r="AE87" s="435"/>
      <c r="AF87" s="48">
        <f t="shared" si="61"/>
        <v>-321.91999999999916</v>
      </c>
      <c r="AG87" s="425">
        <f t="shared" si="62"/>
        <v>0.79430031948881841</v>
      </c>
      <c r="AH87" s="459"/>
    </row>
    <row r="88" spans="1:34" ht="19.149999999999999" customHeight="1">
      <c r="A88" s="488"/>
      <c r="B88" s="110" t="s">
        <v>238</v>
      </c>
      <c r="C88" s="431"/>
      <c r="D88" s="186" t="s">
        <v>245</v>
      </c>
      <c r="E88" s="43"/>
      <c r="F88" s="350">
        <v>61.02</v>
      </c>
      <c r="G88" s="57">
        <v>730.98</v>
      </c>
      <c r="H88" s="84">
        <f t="shared" si="54"/>
        <v>44604.399600000004</v>
      </c>
      <c r="I88" s="421">
        <v>1</v>
      </c>
      <c r="J88" s="87">
        <v>17</v>
      </c>
      <c r="K88" s="57">
        <v>1440</v>
      </c>
      <c r="L88" s="86">
        <v>84.705882352941174</v>
      </c>
      <c r="M88" s="424">
        <v>17</v>
      </c>
      <c r="N88" s="57">
        <f t="shared" si="55"/>
        <v>1289.9647058823512</v>
      </c>
      <c r="O88" s="183">
        <f t="shared" si="56"/>
        <v>75.880276816608898</v>
      </c>
      <c r="P88" s="54">
        <f t="shared" si="57"/>
        <v>0</v>
      </c>
      <c r="Q88" s="88">
        <f t="shared" si="58"/>
        <v>-8.8256055363322758</v>
      </c>
      <c r="R88" s="185">
        <f t="shared" si="59"/>
        <v>0.8958088235294106</v>
      </c>
      <c r="S88" s="459"/>
      <c r="T88" s="50">
        <v>0.76180555555555551</v>
      </c>
      <c r="U88" s="50">
        <v>0.78541666666666665</v>
      </c>
      <c r="V88" s="421">
        <v>7</v>
      </c>
      <c r="W88" s="418">
        <f t="shared" si="60"/>
        <v>34.000000000000043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-150.03529411764885</v>
      </c>
      <c r="AG88" s="425">
        <f t="shared" si="62"/>
        <v>0.89580882352941049</v>
      </c>
      <c r="AH88" s="459"/>
    </row>
    <row r="89" spans="1:34" ht="19.149999999999999" customHeight="1">
      <c r="A89" s="488"/>
      <c r="B89" s="110" t="s">
        <v>207</v>
      </c>
      <c r="C89" s="431"/>
      <c r="D89" s="42" t="s">
        <v>217</v>
      </c>
      <c r="E89" s="43"/>
      <c r="F89" s="350">
        <v>49.91</v>
      </c>
      <c r="G89" s="114">
        <v>634.04999999999995</v>
      </c>
      <c r="H89" s="84">
        <f t="shared" si="54"/>
        <v>31645.435499999996</v>
      </c>
      <c r="I89" s="421">
        <v>1</v>
      </c>
      <c r="J89" s="87">
        <v>17</v>
      </c>
      <c r="K89" s="57">
        <v>1565</v>
      </c>
      <c r="L89" s="86">
        <v>92.058823529411768</v>
      </c>
      <c r="M89" s="424">
        <v>17</v>
      </c>
      <c r="N89" s="57">
        <f t="shared" si="55"/>
        <v>1408.9999999999966</v>
      </c>
      <c r="O89" s="183">
        <f t="shared" si="56"/>
        <v>82.882352941176265</v>
      </c>
      <c r="P89" s="54">
        <f t="shared" si="57"/>
        <v>0</v>
      </c>
      <c r="Q89" s="88">
        <f t="shared" si="58"/>
        <v>-9.1764705882355031</v>
      </c>
      <c r="R89" s="185">
        <f t="shared" si="59"/>
        <v>0.90031948881788915</v>
      </c>
      <c r="S89" s="459"/>
      <c r="T89" s="50">
        <v>0.79097222222222219</v>
      </c>
      <c r="U89" s="50">
        <v>0.80972222222222223</v>
      </c>
      <c r="V89" s="421">
        <v>8</v>
      </c>
      <c r="W89" s="418">
        <f t="shared" si="60"/>
        <v>27.000000000000064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-156.00000000000341</v>
      </c>
      <c r="AG89" s="425">
        <f t="shared" si="62"/>
        <v>0.90031948881788915</v>
      </c>
      <c r="AH89" s="459"/>
    </row>
    <row r="90" spans="1:34" ht="19.149999999999999" customHeight="1">
      <c r="A90" s="488"/>
      <c r="B90" s="110" t="s">
        <v>238</v>
      </c>
      <c r="C90" s="431"/>
      <c r="D90" s="42" t="s">
        <v>241</v>
      </c>
      <c r="E90" s="43"/>
      <c r="F90" s="350">
        <v>53.76</v>
      </c>
      <c r="G90" s="127">
        <v>248.3</v>
      </c>
      <c r="H90" s="84">
        <f t="shared" si="54"/>
        <v>13348.608</v>
      </c>
      <c r="I90" s="187">
        <v>1</v>
      </c>
      <c r="J90" s="87">
        <v>16</v>
      </c>
      <c r="K90" s="57">
        <v>1440</v>
      </c>
      <c r="L90" s="86">
        <v>90</v>
      </c>
      <c r="M90" s="424">
        <v>16</v>
      </c>
      <c r="N90" s="57">
        <f t="shared" si="55"/>
        <v>1241.5000000000045</v>
      </c>
      <c r="O90" s="183">
        <f t="shared" si="56"/>
        <v>77.593750000000284</v>
      </c>
      <c r="P90" s="54">
        <f t="shared" si="57"/>
        <v>0</v>
      </c>
      <c r="Q90" s="88">
        <f t="shared" si="58"/>
        <v>-12.406249999999716</v>
      </c>
      <c r="R90" s="185">
        <f t="shared" si="59"/>
        <v>0.86215277777778099</v>
      </c>
      <c r="S90" s="459"/>
      <c r="T90" s="50">
        <v>0.81527777777777777</v>
      </c>
      <c r="U90" s="50">
        <v>0.82361111111111107</v>
      </c>
      <c r="V90" s="421">
        <v>8</v>
      </c>
      <c r="W90" s="418">
        <f t="shared" si="60"/>
        <v>11.999999999999957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-198.49999999999545</v>
      </c>
      <c r="AG90" s="425">
        <f t="shared" si="62"/>
        <v>0.86215277777778099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17.25</v>
      </c>
      <c r="K95" s="202">
        <v>1486.875</v>
      </c>
      <c r="L95" s="203">
        <v>86.536764705882348</v>
      </c>
      <c r="M95" s="202">
        <f t="shared" ref="J95:O95" si="63">AVERAGE(M83:M94)</f>
        <v>17.25</v>
      </c>
      <c r="N95" s="202">
        <f t="shared" si="63"/>
        <v>1300.162788112214</v>
      </c>
      <c r="O95" s="203">
        <f t="shared" si="63"/>
        <v>75.638283107786066</v>
      </c>
      <c r="P95" s="204">
        <f>M95-J95</f>
        <v>0</v>
      </c>
      <c r="Q95" s="205">
        <f t="shared" ref="Q95:Q102" si="64">O95-L95</f>
        <v>-10.898481598096282</v>
      </c>
      <c r="R95" s="206">
        <f>O95/L95</f>
        <v>0.87405952100084161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-186.712211887786</v>
      </c>
      <c r="AG95" s="426">
        <f t="shared" si="62"/>
        <v>0.87442642327849618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1589</v>
      </c>
      <c r="H96" s="45">
        <f t="shared" ref="H96:H105" si="65">F96*G96</f>
        <v>46811.94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2" si="66">G96/W96*60</f>
        <v>1134.9999999999995</v>
      </c>
      <c r="O96" s="47">
        <f t="shared" ref="O96:O102" si="67">N96/M96</f>
        <v>70.937499999999972</v>
      </c>
      <c r="P96" s="48">
        <f t="shared" ref="P96:P102" si="68">M96-J96</f>
        <v>0</v>
      </c>
      <c r="Q96" s="49">
        <f t="shared" si="64"/>
        <v>-15.625000000000028</v>
      </c>
      <c r="R96" s="425">
        <f t="shared" ref="R96:R102" si="69">O96/L96</f>
        <v>0.81949458483754478</v>
      </c>
      <c r="S96" s="459">
        <f>R108</f>
        <v>0.87708614205938618</v>
      </c>
      <c r="T96" s="89">
        <v>0.33333333333333331</v>
      </c>
      <c r="U96" s="89">
        <v>0.39166666666666666</v>
      </c>
      <c r="V96" s="435">
        <v>5</v>
      </c>
      <c r="W96" s="90">
        <f t="shared" ref="W96:W133" si="70">(U96-T96)*24*60</f>
        <v>84.000000000000028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-250.00000000000045</v>
      </c>
      <c r="AG96" s="428">
        <f t="shared" si="62"/>
        <v>0.81949458483754478</v>
      </c>
      <c r="AH96" s="468">
        <f>AG108</f>
        <v>0.87382492440185422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4051.2000000000003</v>
      </c>
      <c r="H97" s="210">
        <f t="shared" si="65"/>
        <v>117943.19266055044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1335.5604395604391</v>
      </c>
      <c r="O97" s="47">
        <f t="shared" si="67"/>
        <v>66.778021978021954</v>
      </c>
      <c r="P97" s="48">
        <f t="shared" si="68"/>
        <v>0</v>
      </c>
      <c r="Q97" s="49">
        <f t="shared" si="64"/>
        <v>-2.4719780219780461</v>
      </c>
      <c r="R97" s="425">
        <f t="shared" si="69"/>
        <v>0.96430356646963111</v>
      </c>
      <c r="S97" s="459"/>
      <c r="T97" s="211">
        <v>0.39652777777777776</v>
      </c>
      <c r="U97" s="211">
        <v>0.5229166666666667</v>
      </c>
      <c r="V97" s="212">
        <v>7</v>
      </c>
      <c r="W97" s="90">
        <f t="shared" si="70"/>
        <v>182.00000000000009</v>
      </c>
      <c r="X97" s="53"/>
      <c r="Y97" s="53"/>
      <c r="Z97" s="54"/>
      <c r="AA97" s="54"/>
      <c r="AB97" s="447"/>
      <c r="AC97" s="447"/>
      <c r="AD97" s="212"/>
      <c r="AE97" s="212"/>
      <c r="AF97" s="213">
        <f t="shared" si="61"/>
        <v>-49.439560439560864</v>
      </c>
      <c r="AG97" s="214">
        <f t="shared" si="62"/>
        <v>0.96430356646963111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260</v>
      </c>
      <c r="E98" s="83"/>
      <c r="F98" s="354">
        <v>71.55</v>
      </c>
      <c r="G98" s="57">
        <v>860</v>
      </c>
      <c r="H98" s="210">
        <f t="shared" si="65"/>
        <v>61533</v>
      </c>
      <c r="I98" s="43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1228.5714285714282</v>
      </c>
      <c r="O98" s="47">
        <f t="shared" si="67"/>
        <v>68.253968253968239</v>
      </c>
      <c r="P98" s="48">
        <f t="shared" si="68"/>
        <v>0</v>
      </c>
      <c r="Q98" s="49">
        <f t="shared" si="64"/>
        <v>-8.690476190476204</v>
      </c>
      <c r="R98" s="425">
        <f t="shared" si="69"/>
        <v>0.88705518308406373</v>
      </c>
      <c r="S98" s="459"/>
      <c r="T98" s="89">
        <v>0.56666666666666654</v>
      </c>
      <c r="U98" s="89">
        <v>0.59583333333333321</v>
      </c>
      <c r="V98" s="435">
        <v>7</v>
      </c>
      <c r="W98" s="90">
        <f t="shared" si="70"/>
        <v>42.000000000000014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-156.42857142857179</v>
      </c>
      <c r="AG98" s="428">
        <f t="shared" si="62"/>
        <v>0.88705518308406373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261</v>
      </c>
      <c r="E99" s="83"/>
      <c r="F99" s="354">
        <v>59.54</v>
      </c>
      <c r="G99" s="57">
        <v>1531</v>
      </c>
      <c r="H99" s="210">
        <f t="shared" si="65"/>
        <v>91155.74</v>
      </c>
      <c r="I99" s="435"/>
      <c r="J99" s="46">
        <v>18</v>
      </c>
      <c r="K99" s="44">
        <v>1385</v>
      </c>
      <c r="L99" s="47">
        <v>76.944444444444443</v>
      </c>
      <c r="M99" s="419">
        <v>18</v>
      </c>
      <c r="N99" s="44">
        <f t="shared" si="66"/>
        <v>1241.3513513513503</v>
      </c>
      <c r="O99" s="47">
        <f t="shared" si="67"/>
        <v>68.963963963963906</v>
      </c>
      <c r="P99" s="48">
        <f t="shared" si="68"/>
        <v>0</v>
      </c>
      <c r="Q99" s="49">
        <f t="shared" si="64"/>
        <v>-7.9804804804805372</v>
      </c>
      <c r="R99" s="425">
        <f t="shared" si="69"/>
        <v>0.89628256415259955</v>
      </c>
      <c r="S99" s="459"/>
      <c r="T99" s="89">
        <v>0.60138888888888875</v>
      </c>
      <c r="U99" s="89">
        <v>0.65277777777777768</v>
      </c>
      <c r="V99" s="435">
        <v>8</v>
      </c>
      <c r="W99" s="90">
        <f t="shared" si="70"/>
        <v>74.000000000000057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-143.64864864864967</v>
      </c>
      <c r="AG99" s="214">
        <f t="shared" si="62"/>
        <v>0.89628256415259955</v>
      </c>
      <c r="AH99" s="468"/>
    </row>
    <row r="100" spans="1:34" s="218" customFormat="1" ht="19.149999999999999" customHeight="1">
      <c r="A100" s="490"/>
      <c r="B100" s="421" t="s">
        <v>193</v>
      </c>
      <c r="C100" s="55"/>
      <c r="D100" s="42" t="s">
        <v>200</v>
      </c>
      <c r="E100" s="83"/>
      <c r="F100" s="354">
        <v>37.799999999999997</v>
      </c>
      <c r="G100" s="57">
        <v>4663</v>
      </c>
      <c r="H100" s="210">
        <f t="shared" si="65"/>
        <v>176261.4</v>
      </c>
      <c r="I100" s="435"/>
      <c r="J100" s="46">
        <v>20</v>
      </c>
      <c r="K100" s="44">
        <v>2769</v>
      </c>
      <c r="L100" s="47">
        <v>138.44999999999999</v>
      </c>
      <c r="M100" s="87">
        <v>20</v>
      </c>
      <c r="N100" s="44">
        <f t="shared" si="66"/>
        <v>2454.2105263157882</v>
      </c>
      <c r="O100" s="47">
        <f t="shared" si="67"/>
        <v>122.71052631578941</v>
      </c>
      <c r="P100" s="48">
        <f t="shared" si="68"/>
        <v>0</v>
      </c>
      <c r="Q100" s="49">
        <f t="shared" si="64"/>
        <v>-15.73947368421058</v>
      </c>
      <c r="R100" s="425">
        <f t="shared" si="69"/>
        <v>0.88631654977096008</v>
      </c>
      <c r="S100" s="459"/>
      <c r="T100" s="211">
        <v>0.65486111111111101</v>
      </c>
      <c r="U100" s="211">
        <v>0.73402777777777772</v>
      </c>
      <c r="V100" s="212">
        <v>3</v>
      </c>
      <c r="W100" s="90">
        <f t="shared" si="70"/>
        <v>114.00000000000007</v>
      </c>
      <c r="X100" s="219"/>
      <c r="Y100" s="219"/>
      <c r="Z100" s="217"/>
      <c r="AA100" s="217"/>
      <c r="AB100" s="447"/>
      <c r="AC100" s="447"/>
      <c r="AD100" s="435">
        <v>1</v>
      </c>
      <c r="AE100" s="435">
        <v>1</v>
      </c>
      <c r="AF100" s="54">
        <f t="shared" si="61"/>
        <v>-314.78947368421177</v>
      </c>
      <c r="AG100" s="428">
        <f t="shared" si="62"/>
        <v>0.88631654977095997</v>
      </c>
      <c r="AH100" s="468"/>
    </row>
    <row r="101" spans="1:34" s="218" customFormat="1" ht="19.149999999999999" customHeight="1">
      <c r="A101" s="490"/>
      <c r="B101" s="421" t="s">
        <v>238</v>
      </c>
      <c r="C101" s="55"/>
      <c r="D101" s="82" t="s">
        <v>335</v>
      </c>
      <c r="E101" s="83"/>
      <c r="F101" s="354">
        <v>65.27</v>
      </c>
      <c r="G101" s="57">
        <v>158.56</v>
      </c>
      <c r="H101" s="210">
        <f t="shared" si="65"/>
        <v>10349.2112</v>
      </c>
      <c r="I101" s="435">
        <v>1</v>
      </c>
      <c r="J101" s="46">
        <v>18</v>
      </c>
      <c r="K101" s="44">
        <v>1440</v>
      </c>
      <c r="L101" s="47">
        <v>80</v>
      </c>
      <c r="M101" s="87">
        <v>18</v>
      </c>
      <c r="N101" s="44">
        <f t="shared" si="66"/>
        <v>1189.2000000000044</v>
      </c>
      <c r="O101" s="47">
        <f t="shared" si="67"/>
        <v>66.066666666666904</v>
      </c>
      <c r="P101" s="48">
        <f t="shared" si="68"/>
        <v>0</v>
      </c>
      <c r="Q101" s="49">
        <f t="shared" si="64"/>
        <v>-13.933333333333096</v>
      </c>
      <c r="R101" s="425">
        <f t="shared" si="69"/>
        <v>0.82583333333333631</v>
      </c>
      <c r="S101" s="459"/>
      <c r="T101" s="211">
        <v>0.73888888888888882</v>
      </c>
      <c r="U101" s="89">
        <v>0.74444444444444435</v>
      </c>
      <c r="V101" s="212">
        <v>7</v>
      </c>
      <c r="W101" s="90">
        <f t="shared" si="70"/>
        <v>7.9999999999999716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-250.79999999999563</v>
      </c>
      <c r="AG101" s="214">
        <f t="shared" si="62"/>
        <v>0.82583333333333642</v>
      </c>
      <c r="AH101" s="468"/>
    </row>
    <row r="102" spans="1:34" s="218" customFormat="1" ht="19.149999999999999" customHeight="1">
      <c r="A102" s="490"/>
      <c r="B102" s="421" t="s">
        <v>227</v>
      </c>
      <c r="C102" s="175"/>
      <c r="D102" s="176" t="s">
        <v>329</v>
      </c>
      <c r="E102" s="177"/>
      <c r="F102" s="354">
        <v>54.5</v>
      </c>
      <c r="G102" s="57">
        <v>1432</v>
      </c>
      <c r="H102" s="210">
        <f t="shared" si="65"/>
        <v>78044</v>
      </c>
      <c r="I102" s="421"/>
      <c r="J102" s="46">
        <v>21</v>
      </c>
      <c r="K102" s="44">
        <v>1440</v>
      </c>
      <c r="L102" s="47">
        <v>68.571428571428569</v>
      </c>
      <c r="M102" s="87">
        <v>20</v>
      </c>
      <c r="N102" s="44">
        <f t="shared" si="66"/>
        <v>1193.3333333333351</v>
      </c>
      <c r="O102" s="47">
        <f t="shared" si="67"/>
        <v>59.666666666666757</v>
      </c>
      <c r="P102" s="48">
        <f t="shared" si="68"/>
        <v>-1</v>
      </c>
      <c r="Q102" s="49">
        <f t="shared" si="64"/>
        <v>-8.9047619047618127</v>
      </c>
      <c r="R102" s="425">
        <f t="shared" si="69"/>
        <v>0.87013888888889024</v>
      </c>
      <c r="S102" s="459"/>
      <c r="T102" s="211">
        <v>0.75</v>
      </c>
      <c r="U102" s="211">
        <v>0.79999999999999993</v>
      </c>
      <c r="V102" s="212">
        <v>8</v>
      </c>
      <c r="W102" s="90">
        <f t="shared" si="70"/>
        <v>71.999999999999901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-246.66666666666492</v>
      </c>
      <c r="AG102" s="428">
        <f t="shared" si="62"/>
        <v>0.82870370370370494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18.714285714285715</v>
      </c>
      <c r="K108" s="101">
        <v>1598.4285714285713</v>
      </c>
      <c r="L108" s="104">
        <v>85.246116780045355</v>
      </c>
      <c r="M108" s="101">
        <f t="shared" ref="J108:O108" si="71">AVERAGE(M96:M107)</f>
        <v>18.571428571428573</v>
      </c>
      <c r="N108" s="101">
        <f t="shared" si="71"/>
        <v>1396.7467255903352</v>
      </c>
      <c r="O108" s="104">
        <f t="shared" si="71"/>
        <v>74.768187692153887</v>
      </c>
      <c r="P108" s="54">
        <f t="shared" ref="P108:P111" si="72">M108-J108</f>
        <v>-0.14285714285714235</v>
      </c>
      <c r="Q108" s="88">
        <f t="shared" ref="Q108:Q111" si="73">O108-L108</f>
        <v>-10.477929087891468</v>
      </c>
      <c r="R108" s="105">
        <f t="shared" ref="R108:R111" si="74">O108/L108</f>
        <v>0.87708614205938618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1</v>
      </c>
      <c r="AE108" s="107">
        <f>SUM(AE96:AE107)</f>
        <v>1</v>
      </c>
      <c r="AF108" s="54">
        <f t="shared" si="61"/>
        <v>-201.68184583823609</v>
      </c>
      <c r="AG108" s="428">
        <f t="shared" si="62"/>
        <v>0.87382492440185422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1618</v>
      </c>
      <c r="H109" s="45">
        <f t="shared" ref="H109:H119" si="75">F109*G109</f>
        <v>48484.16839199447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8" si="76">G109/W109*60</f>
        <v>1198.5185185185182</v>
      </c>
      <c r="O109" s="47">
        <f t="shared" ref="O109:O118" si="77">N109/M109</f>
        <v>66.584362139917687</v>
      </c>
      <c r="P109" s="48">
        <f t="shared" si="72"/>
        <v>0</v>
      </c>
      <c r="Q109" s="49">
        <f t="shared" si="73"/>
        <v>-8.2304526748984586E-2</v>
      </c>
      <c r="R109" s="425">
        <f t="shared" si="74"/>
        <v>0.99876543209876523</v>
      </c>
      <c r="S109" s="494">
        <f>R121</f>
        <v>0.93834027585443203</v>
      </c>
      <c r="T109" s="226">
        <v>0.5</v>
      </c>
      <c r="U109" s="226">
        <v>0.55625000000000002</v>
      </c>
      <c r="V109" s="227">
        <v>5</v>
      </c>
      <c r="W109" s="418">
        <f t="shared" si="70"/>
        <v>81.000000000000028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-1.481481481481751</v>
      </c>
      <c r="AG109" s="125">
        <f t="shared" si="62"/>
        <v>0.99876543209876523</v>
      </c>
      <c r="AH109" s="468">
        <f>AG121</f>
        <v>0.92941121456154074</v>
      </c>
    </row>
    <row r="110" spans="1:34" ht="19.149999999999999" customHeight="1">
      <c r="A110" s="492"/>
      <c r="B110" s="421" t="s">
        <v>238</v>
      </c>
      <c r="C110" s="175"/>
      <c r="D110" s="42" t="s">
        <v>253</v>
      </c>
      <c r="E110" s="177"/>
      <c r="F110" s="343">
        <v>77.349999999999994</v>
      </c>
      <c r="G110" s="174">
        <v>203</v>
      </c>
      <c r="H110" s="45">
        <f t="shared" si="75"/>
        <v>15702.05</v>
      </c>
      <c r="I110" s="421"/>
      <c r="J110" s="46">
        <v>19</v>
      </c>
      <c r="K110" s="44">
        <v>1440</v>
      </c>
      <c r="L110" s="47">
        <v>75.78947368421052</v>
      </c>
      <c r="M110" s="419">
        <v>18</v>
      </c>
      <c r="N110" s="44">
        <f t="shared" si="76"/>
        <v>1107.2727272727313</v>
      </c>
      <c r="O110" s="47">
        <f t="shared" si="77"/>
        <v>61.515151515151743</v>
      </c>
      <c r="P110" s="48">
        <f t="shared" si="72"/>
        <v>-1</v>
      </c>
      <c r="Q110" s="49">
        <f t="shared" si="73"/>
        <v>-14.274322169058777</v>
      </c>
      <c r="R110" s="425">
        <f t="shared" si="74"/>
        <v>0.81165824915825224</v>
      </c>
      <c r="S110" s="495"/>
      <c r="T110" s="226">
        <v>0.56111111111111112</v>
      </c>
      <c r="U110" s="226">
        <v>0.56874999999999998</v>
      </c>
      <c r="V110" s="227">
        <v>7</v>
      </c>
      <c r="W110" s="418">
        <f t="shared" si="70"/>
        <v>10.999999999999961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-332.72727272726866</v>
      </c>
      <c r="AG110" s="125">
        <f t="shared" si="62"/>
        <v>0.76893939393939681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677</v>
      </c>
      <c r="H111" s="45">
        <f t="shared" si="75"/>
        <v>52359.18</v>
      </c>
      <c r="I111" s="435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1310.3225806451592</v>
      </c>
      <c r="O111" s="47">
        <f t="shared" si="77"/>
        <v>72.79569892473107</v>
      </c>
      <c r="P111" s="48">
        <f t="shared" si="72"/>
        <v>0</v>
      </c>
      <c r="Q111" s="49">
        <f t="shared" si="73"/>
        <v>-7.2043010752689298</v>
      </c>
      <c r="R111" s="425">
        <f t="shared" si="74"/>
        <v>0.90994623655913842</v>
      </c>
      <c r="S111" s="495"/>
      <c r="T111" s="226">
        <v>0.5840277777777777</v>
      </c>
      <c r="U111" s="226">
        <v>0.60555555555555551</v>
      </c>
      <c r="V111" s="227">
        <v>22</v>
      </c>
      <c r="W111" s="418">
        <f t="shared" si="70"/>
        <v>31.00000000000005</v>
      </c>
      <c r="X111" s="53">
        <v>0.57291666666666663</v>
      </c>
      <c r="Y111" s="53">
        <v>0.58333333333333337</v>
      </c>
      <c r="Z111" s="54"/>
      <c r="AA111" s="54"/>
      <c r="AB111" s="447"/>
      <c r="AC111" s="447"/>
      <c r="AD111" s="435">
        <v>1</v>
      </c>
      <c r="AE111" s="435"/>
      <c r="AF111" s="48">
        <f t="shared" si="61"/>
        <v>-129.67741935484082</v>
      </c>
      <c r="AG111" s="125">
        <f t="shared" si="62"/>
        <v>0.90994623655913831</v>
      </c>
      <c r="AH111" s="468"/>
    </row>
    <row r="112" spans="1:34" ht="19.149999999999999" customHeight="1">
      <c r="A112" s="492"/>
      <c r="B112" s="421" t="s">
        <v>118</v>
      </c>
      <c r="C112" s="175"/>
      <c r="D112" s="176" t="s">
        <v>215</v>
      </c>
      <c r="E112" s="83"/>
      <c r="F112" s="343">
        <v>34.229999999999997</v>
      </c>
      <c r="G112" s="57">
        <v>1123.5</v>
      </c>
      <c r="H112" s="45">
        <f t="shared" si="75"/>
        <v>38457.404999999999</v>
      </c>
      <c r="I112" s="435">
        <v>1</v>
      </c>
      <c r="J112" s="46">
        <v>13</v>
      </c>
      <c r="K112" s="44">
        <v>2250</v>
      </c>
      <c r="L112" s="47">
        <v>173.07692307692307</v>
      </c>
      <c r="M112" s="419">
        <v>13</v>
      </c>
      <c r="N112" s="44">
        <f t="shared" si="76"/>
        <v>2174.5161290322549</v>
      </c>
      <c r="O112" s="47">
        <f t="shared" si="77"/>
        <v>167.27047146401961</v>
      </c>
      <c r="P112" s="48">
        <f>M112-J112</f>
        <v>0</v>
      </c>
      <c r="Q112" s="49">
        <f>O112-L112</f>
        <v>-5.8064516129034587</v>
      </c>
      <c r="R112" s="425">
        <f>O112/L112</f>
        <v>0.96645161290322446</v>
      </c>
      <c r="S112" s="495"/>
      <c r="T112" s="226">
        <v>0.61041666666666661</v>
      </c>
      <c r="U112" s="226">
        <v>0.63194444444444442</v>
      </c>
      <c r="V112" s="227">
        <v>7</v>
      </c>
      <c r="W112" s="418">
        <f t="shared" si="70"/>
        <v>31.00000000000005</v>
      </c>
      <c r="X112" s="216"/>
      <c r="Y112" s="216"/>
      <c r="Z112" s="54"/>
      <c r="AA112" s="54"/>
      <c r="AB112" s="447"/>
      <c r="AC112" s="447"/>
      <c r="AD112" s="435"/>
      <c r="AE112" s="435">
        <v>1</v>
      </c>
      <c r="AF112" s="48">
        <f>N112-K112</f>
        <v>-75.483870967745133</v>
      </c>
      <c r="AG112" s="125">
        <f>N112/K112</f>
        <v>0.96645161290322434</v>
      </c>
      <c r="AH112" s="468"/>
    </row>
    <row r="113" spans="1:34" s="218" customFormat="1" ht="19.149999999999999" customHeight="1">
      <c r="A113" s="492"/>
      <c r="B113" s="421" t="s">
        <v>118</v>
      </c>
      <c r="C113" s="175"/>
      <c r="D113" s="176" t="s">
        <v>216</v>
      </c>
      <c r="E113" s="83"/>
      <c r="F113" s="343">
        <v>35.83</v>
      </c>
      <c r="G113" s="57">
        <v>1967.2</v>
      </c>
      <c r="H113" s="45">
        <f t="shared" si="75"/>
        <v>70484.775999999998</v>
      </c>
      <c r="I113" s="435">
        <v>1</v>
      </c>
      <c r="J113" s="46">
        <v>11</v>
      </c>
      <c r="K113" s="44">
        <v>2250</v>
      </c>
      <c r="L113" s="47">
        <v>204.54545454545453</v>
      </c>
      <c r="M113" s="424">
        <v>11</v>
      </c>
      <c r="N113" s="44">
        <f t="shared" si="76"/>
        <v>2185.7777777777792</v>
      </c>
      <c r="O113" s="47">
        <f t="shared" si="77"/>
        <v>198.70707070707084</v>
      </c>
      <c r="P113" s="48">
        <f>M113-J113</f>
        <v>0</v>
      </c>
      <c r="Q113" s="49">
        <f>O113-L113</f>
        <v>-5.8383838383836917</v>
      </c>
      <c r="R113" s="425">
        <f>O113/L113</f>
        <v>0.97145679012345754</v>
      </c>
      <c r="S113" s="495"/>
      <c r="T113" s="226">
        <v>0.63611111111111107</v>
      </c>
      <c r="U113" s="226">
        <v>0.67361111111111105</v>
      </c>
      <c r="V113" s="227">
        <v>6</v>
      </c>
      <c r="W113" s="418">
        <f t="shared" si="70"/>
        <v>53.999999999999972</v>
      </c>
      <c r="X113" s="216"/>
      <c r="Y113" s="216"/>
      <c r="Z113" s="217"/>
      <c r="AA113" s="217"/>
      <c r="AB113" s="447"/>
      <c r="AC113" s="447"/>
      <c r="AD113" s="221"/>
      <c r="AE113" s="221">
        <v>1</v>
      </c>
      <c r="AF113" s="48">
        <f>N113-K113</f>
        <v>-64.222222222220807</v>
      </c>
      <c r="AG113" s="125">
        <f>N113/K113</f>
        <v>0.97145679012345743</v>
      </c>
      <c r="AH113" s="468"/>
    </row>
    <row r="114" spans="1:34" s="218" customFormat="1" ht="19.149999999999999" customHeight="1">
      <c r="A114" s="492"/>
      <c r="B114" s="421" t="s">
        <v>118</v>
      </c>
      <c r="C114" s="175"/>
      <c r="D114" s="176" t="s">
        <v>299</v>
      </c>
      <c r="E114" s="43"/>
      <c r="F114" s="343">
        <v>34.229999999999997</v>
      </c>
      <c r="G114" s="44">
        <v>1230.5999999999999</v>
      </c>
      <c r="H114" s="45">
        <f t="shared" si="75"/>
        <v>42123.437999999995</v>
      </c>
      <c r="I114" s="435">
        <v>1</v>
      </c>
      <c r="J114" s="46">
        <v>13</v>
      </c>
      <c r="K114" s="44">
        <v>2250</v>
      </c>
      <c r="L114" s="47">
        <v>173.07692307692307</v>
      </c>
      <c r="M114" s="424">
        <v>13</v>
      </c>
      <c r="N114" s="44">
        <f t="shared" si="76"/>
        <v>2171.6470588235265</v>
      </c>
      <c r="O114" s="47">
        <f t="shared" si="77"/>
        <v>167.04977375565588</v>
      </c>
      <c r="P114" s="48">
        <f>M114-J114</f>
        <v>0</v>
      </c>
      <c r="Q114" s="49">
        <f>O114-L114</f>
        <v>-6.0271493212671885</v>
      </c>
      <c r="R114" s="425">
        <f>O114/L114</f>
        <v>0.96517647058823397</v>
      </c>
      <c r="S114" s="495"/>
      <c r="T114" s="226">
        <v>0.67916666666666659</v>
      </c>
      <c r="U114" s="226">
        <v>0.70277777777777772</v>
      </c>
      <c r="V114" s="227">
        <v>8</v>
      </c>
      <c r="W114" s="418">
        <f t="shared" si="70"/>
        <v>34.000000000000043</v>
      </c>
      <c r="X114" s="216"/>
      <c r="Y114" s="216"/>
      <c r="Z114" s="217"/>
      <c r="AA114" s="217"/>
      <c r="AB114" s="447"/>
      <c r="AC114" s="447"/>
      <c r="AD114" s="221"/>
      <c r="AE114" s="221"/>
      <c r="AF114" s="48">
        <f>N114-K114</f>
        <v>-78.35294117647345</v>
      </c>
      <c r="AG114" s="125">
        <f>N114/K114</f>
        <v>0.96517647058823397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263</v>
      </c>
      <c r="E115" s="83"/>
      <c r="F115" s="343">
        <v>54.09</v>
      </c>
      <c r="G115" s="229">
        <v>696</v>
      </c>
      <c r="H115" s="45">
        <f t="shared" si="75"/>
        <v>37646.639999999999</v>
      </c>
      <c r="I115" s="435"/>
      <c r="J115" s="46">
        <v>16</v>
      </c>
      <c r="K115" s="44">
        <v>1440</v>
      </c>
      <c r="L115" s="47">
        <v>90</v>
      </c>
      <c r="M115" s="424">
        <v>16</v>
      </c>
      <c r="N115" s="44">
        <f t="shared" si="76"/>
        <v>1347.096774193546</v>
      </c>
      <c r="O115" s="47">
        <f t="shared" si="77"/>
        <v>84.193548387096627</v>
      </c>
      <c r="P115" s="48">
        <f t="shared" ref="P115:P118" si="78">M115-J115</f>
        <v>0</v>
      </c>
      <c r="Q115" s="49">
        <f t="shared" ref="Q115:Q118" si="79">O115-L115</f>
        <v>-5.8064516129033734</v>
      </c>
      <c r="R115" s="425">
        <f t="shared" ref="R115:R118" si="80">O115/L115</f>
        <v>0.93548387096774033</v>
      </c>
      <c r="S115" s="495"/>
      <c r="T115" s="226">
        <v>0.74236111111111103</v>
      </c>
      <c r="U115" s="226">
        <v>0.76388888888888884</v>
      </c>
      <c r="V115" s="227">
        <v>7</v>
      </c>
      <c r="W115" s="418">
        <f t="shared" si="70"/>
        <v>31.00000000000005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>N115-K115</f>
        <v>-92.903225806453975</v>
      </c>
      <c r="AG115" s="125">
        <f>N115/K115</f>
        <v>0.93548387096774033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262</v>
      </c>
      <c r="E116" s="83"/>
      <c r="F116" s="343">
        <v>55.56</v>
      </c>
      <c r="G116" s="229">
        <v>2138</v>
      </c>
      <c r="H116" s="45">
        <f t="shared" si="75"/>
        <v>118787.28</v>
      </c>
      <c r="I116" s="435"/>
      <c r="J116" s="46">
        <v>16</v>
      </c>
      <c r="K116" s="44">
        <v>1440</v>
      </c>
      <c r="L116" s="47">
        <v>90</v>
      </c>
      <c r="M116" s="424">
        <v>16</v>
      </c>
      <c r="N116" s="44">
        <f t="shared" si="76"/>
        <v>1336.2500000000005</v>
      </c>
      <c r="O116" s="47">
        <f t="shared" si="77"/>
        <v>83.515625000000028</v>
      </c>
      <c r="P116" s="48">
        <f t="shared" si="78"/>
        <v>0</v>
      </c>
      <c r="Q116" s="49">
        <f t="shared" si="79"/>
        <v>-6.4843749999999716</v>
      </c>
      <c r="R116" s="425">
        <f t="shared" si="80"/>
        <v>0.92795138888888917</v>
      </c>
      <c r="S116" s="495"/>
      <c r="T116" s="226">
        <v>0.77916666666666656</v>
      </c>
      <c r="U116" s="226">
        <v>0.84583333333333321</v>
      </c>
      <c r="V116" s="227">
        <v>22</v>
      </c>
      <c r="W116" s="418">
        <f t="shared" si="70"/>
        <v>95.999999999999972</v>
      </c>
      <c r="X116" s="216">
        <v>0.7680555555555556</v>
      </c>
      <c r="Y116" s="216">
        <v>0.77777777777777779</v>
      </c>
      <c r="Z116" s="217"/>
      <c r="AA116" s="217"/>
      <c r="AB116" s="447"/>
      <c r="AC116" s="447"/>
      <c r="AD116" s="221"/>
      <c r="AE116" s="221"/>
      <c r="AF116" s="48">
        <f t="shared" si="61"/>
        <v>-103.74999999999955</v>
      </c>
      <c r="AG116" s="125">
        <f t="shared" si="62"/>
        <v>0.92795138888888917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267</v>
      </c>
      <c r="E117" s="83"/>
      <c r="F117" s="343">
        <v>51.06</v>
      </c>
      <c r="G117" s="229">
        <v>1735</v>
      </c>
      <c r="H117" s="45">
        <f t="shared" si="75"/>
        <v>88589.1</v>
      </c>
      <c r="I117" s="435"/>
      <c r="J117" s="46">
        <v>16</v>
      </c>
      <c r="K117" s="44">
        <v>1500</v>
      </c>
      <c r="L117" s="47">
        <v>93.75</v>
      </c>
      <c r="M117" s="424">
        <v>16</v>
      </c>
      <c r="N117" s="44">
        <f t="shared" si="76"/>
        <v>1334.6153846153838</v>
      </c>
      <c r="O117" s="47">
        <f t="shared" si="77"/>
        <v>83.41346153846149</v>
      </c>
      <c r="P117" s="48">
        <f t="shared" si="78"/>
        <v>0</v>
      </c>
      <c r="Q117" s="49">
        <f t="shared" si="79"/>
        <v>-10.33653846153851</v>
      </c>
      <c r="R117" s="425">
        <f t="shared" si="80"/>
        <v>0.88974358974358925</v>
      </c>
      <c r="S117" s="495"/>
      <c r="T117" s="226">
        <v>0.85069444444444431</v>
      </c>
      <c r="U117" s="226">
        <v>0.90486111111111101</v>
      </c>
      <c r="V117" s="227">
        <v>7</v>
      </c>
      <c r="W117" s="418">
        <f t="shared" si="70"/>
        <v>78.000000000000043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-165.38461538461615</v>
      </c>
      <c r="AG117" s="125">
        <f t="shared" si="62"/>
        <v>0.88974358974358925</v>
      </c>
      <c r="AH117" s="468"/>
    </row>
    <row r="118" spans="1:34" s="218" customFormat="1" ht="19.149999999999999" customHeight="1">
      <c r="A118" s="492"/>
      <c r="B118" s="421" t="s">
        <v>227</v>
      </c>
      <c r="C118" s="163"/>
      <c r="D118" s="176" t="s">
        <v>277</v>
      </c>
      <c r="E118" s="43"/>
      <c r="F118" s="343">
        <v>56.43</v>
      </c>
      <c r="G118" s="44">
        <v>1228</v>
      </c>
      <c r="H118" s="45">
        <f t="shared" si="75"/>
        <v>69296.039999999994</v>
      </c>
      <c r="I118" s="435"/>
      <c r="J118" s="46">
        <v>16</v>
      </c>
      <c r="K118" s="44">
        <v>1500</v>
      </c>
      <c r="L118" s="47">
        <v>93.75</v>
      </c>
      <c r="M118" s="424">
        <v>16</v>
      </c>
      <c r="N118" s="44">
        <f t="shared" si="76"/>
        <v>1364.444444444445</v>
      </c>
      <c r="O118" s="47">
        <f t="shared" si="77"/>
        <v>85.277777777777814</v>
      </c>
      <c r="P118" s="48">
        <f t="shared" si="78"/>
        <v>0</v>
      </c>
      <c r="Q118" s="49">
        <f t="shared" si="79"/>
        <v>-8.4722222222221859</v>
      </c>
      <c r="R118" s="425">
        <f t="shared" si="80"/>
        <v>0.90962962962963001</v>
      </c>
      <c r="S118" s="495"/>
      <c r="T118" s="226">
        <v>0.91041666666666654</v>
      </c>
      <c r="U118" s="226">
        <v>0.94791666666666652</v>
      </c>
      <c r="V118" s="227">
        <v>8</v>
      </c>
      <c r="W118" s="418">
        <f t="shared" si="70"/>
        <v>53.999999999999972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-135.55555555555497</v>
      </c>
      <c r="AG118" s="125">
        <f t="shared" si="62"/>
        <v>0.90962962962963001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15.6</v>
      </c>
      <c r="K121" s="202">
        <v>1671</v>
      </c>
      <c r="L121" s="203">
        <v>114.06554410501778</v>
      </c>
      <c r="M121" s="202">
        <f t="shared" ref="J121:O121" si="81">AVERAGE(M109:M120)</f>
        <v>15.5</v>
      </c>
      <c r="N121" s="202">
        <f t="shared" si="81"/>
        <v>1553.0461395323346</v>
      </c>
      <c r="O121" s="203">
        <f t="shared" si="81"/>
        <v>107.03229412098827</v>
      </c>
      <c r="P121" s="48">
        <f t="shared" ref="P121:P130" si="82">M121-J121</f>
        <v>-9.9999999999999645E-2</v>
      </c>
      <c r="Q121" s="49">
        <f t="shared" ref="Q121:Q130" si="83">O121-L121</f>
        <v>-7.03324998402951</v>
      </c>
      <c r="R121" s="172">
        <f t="shared" ref="R121:R130" si="84">O121/L121</f>
        <v>0.93834027585443203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2</v>
      </c>
      <c r="AF121" s="48">
        <f>N121-K121</f>
        <v>-117.95386046766544</v>
      </c>
      <c r="AG121" s="125">
        <f>N121/K121</f>
        <v>0.92941121456154074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752</v>
      </c>
      <c r="H122" s="45">
        <f t="shared" ref="H122:H132" si="85">F122*G122</f>
        <v>48067.840000000004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6">G122/W122*60</f>
        <v>1289.1428571428557</v>
      </c>
      <c r="O122" s="237">
        <f t="shared" ref="O122:O130" si="87">N122/M122</f>
        <v>67.849624060150305</v>
      </c>
      <c r="P122" s="108">
        <f t="shared" si="82"/>
        <v>0</v>
      </c>
      <c r="Q122" s="182">
        <f t="shared" si="83"/>
        <v>-7.9398496240602157</v>
      </c>
      <c r="R122" s="109">
        <f t="shared" si="84"/>
        <v>0.89523809523809439</v>
      </c>
      <c r="S122" s="459">
        <f>R134</f>
        <v>0.89848642594328088</v>
      </c>
      <c r="T122" s="50">
        <v>0.5</v>
      </c>
      <c r="U122" s="50">
        <v>0.52430555555555558</v>
      </c>
      <c r="V122" s="227">
        <v>5</v>
      </c>
      <c r="W122" s="418">
        <f t="shared" si="70"/>
        <v>35.000000000000036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-150.85714285714425</v>
      </c>
      <c r="AG122" s="425">
        <f t="shared" si="62"/>
        <v>0.89523809523809428</v>
      </c>
      <c r="AH122" s="473">
        <f>AG134</f>
        <v>0.8993261140169988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2004</v>
      </c>
      <c r="H123" s="45">
        <f t="shared" si="85"/>
        <v>117574.68000000001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6"/>
        <v>1336</v>
      </c>
      <c r="O123" s="86">
        <f t="shared" si="87"/>
        <v>70.315789473684205</v>
      </c>
      <c r="P123" s="54">
        <f t="shared" si="82"/>
        <v>0</v>
      </c>
      <c r="Q123" s="88">
        <f t="shared" si="83"/>
        <v>-5.473684210526315</v>
      </c>
      <c r="R123" s="428">
        <f t="shared" si="84"/>
        <v>0.92777777777777781</v>
      </c>
      <c r="S123" s="459"/>
      <c r="T123" s="50">
        <v>0.52916666666666667</v>
      </c>
      <c r="U123" s="50">
        <v>0.59166666666666667</v>
      </c>
      <c r="V123" s="227">
        <v>7</v>
      </c>
      <c r="W123" s="418">
        <f t="shared" si="70"/>
        <v>90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-104</v>
      </c>
      <c r="AG123" s="425">
        <f t="shared" si="62"/>
        <v>0.92777777777777781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2647</v>
      </c>
      <c r="H124" s="45">
        <f t="shared" si="85"/>
        <v>157549.44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6"/>
        <v>1280.8064516129029</v>
      </c>
      <c r="O124" s="237">
        <f t="shared" si="87"/>
        <v>60.990783410138235</v>
      </c>
      <c r="P124" s="108">
        <f t="shared" si="82"/>
        <v>0</v>
      </c>
      <c r="Q124" s="182">
        <f t="shared" si="83"/>
        <v>-4.9615975422427141</v>
      </c>
      <c r="R124" s="109">
        <f t="shared" si="84"/>
        <v>0.92477000116455088</v>
      </c>
      <c r="S124" s="497"/>
      <c r="T124" s="50">
        <v>0.60763888888888884</v>
      </c>
      <c r="U124" s="50">
        <v>0.69374999999999998</v>
      </c>
      <c r="V124" s="227">
        <v>23</v>
      </c>
      <c r="W124" s="418">
        <f t="shared" si="70"/>
        <v>124.00000000000004</v>
      </c>
      <c r="X124" s="188">
        <v>0.59583333333333333</v>
      </c>
      <c r="Y124" s="188">
        <v>0.6069444444444444</v>
      </c>
      <c r="Z124" s="54"/>
      <c r="AA124" s="54"/>
      <c r="AB124" s="447"/>
      <c r="AC124" s="447"/>
      <c r="AD124" s="435"/>
      <c r="AE124" s="435"/>
      <c r="AF124" s="108">
        <f t="shared" si="61"/>
        <v>-104.19354838709705</v>
      </c>
      <c r="AG124" s="109">
        <f t="shared" si="62"/>
        <v>0.92477000116455088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1551</v>
      </c>
      <c r="H125" s="45">
        <f t="shared" si="85"/>
        <v>88081.29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6"/>
        <v>1454.0625000000018</v>
      </c>
      <c r="O125" s="237">
        <f t="shared" si="87"/>
        <v>80.781250000000099</v>
      </c>
      <c r="P125" s="108">
        <f t="shared" si="82"/>
        <v>0</v>
      </c>
      <c r="Q125" s="182">
        <f t="shared" si="83"/>
        <v>-10.107638888888786</v>
      </c>
      <c r="R125" s="109">
        <f t="shared" si="84"/>
        <v>0.88879125916870527</v>
      </c>
      <c r="S125" s="497"/>
      <c r="T125" s="50">
        <v>0.73402777777777772</v>
      </c>
      <c r="U125" s="50">
        <v>0.77847222222222212</v>
      </c>
      <c r="V125" s="227">
        <v>5</v>
      </c>
      <c r="W125" s="418">
        <f t="shared" si="70"/>
        <v>63.999999999999929</v>
      </c>
      <c r="X125" s="64"/>
      <c r="Y125" s="64"/>
      <c r="Z125" s="54"/>
      <c r="AA125" s="54"/>
      <c r="AB125" s="447"/>
      <c r="AC125" s="447"/>
      <c r="AD125" s="435"/>
      <c r="AE125" s="435">
        <v>1</v>
      </c>
      <c r="AF125" s="48">
        <f t="shared" si="61"/>
        <v>-181.93749999999818</v>
      </c>
      <c r="AG125" s="425">
        <f t="shared" si="62"/>
        <v>0.88879125916870527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1224</v>
      </c>
      <c r="H126" s="45">
        <f t="shared" si="85"/>
        <v>69608.87999999999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6"/>
        <v>1412.3076923076931</v>
      </c>
      <c r="O126" s="86">
        <f t="shared" si="87"/>
        <v>78.46153846153851</v>
      </c>
      <c r="P126" s="54">
        <f t="shared" si="82"/>
        <v>0</v>
      </c>
      <c r="Q126" s="88">
        <f t="shared" si="83"/>
        <v>-12.427350427350376</v>
      </c>
      <c r="R126" s="428">
        <f t="shared" si="84"/>
        <v>0.8632687605792746</v>
      </c>
      <c r="S126" s="497"/>
      <c r="T126" s="50">
        <v>0.78333333333333321</v>
      </c>
      <c r="U126" s="50">
        <v>0.81944444444444431</v>
      </c>
      <c r="V126" s="227">
        <v>7</v>
      </c>
      <c r="W126" s="418">
        <f t="shared" si="70"/>
        <v>51.999999999999972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-223.69230769230694</v>
      </c>
      <c r="AG126" s="109">
        <f t="shared" si="62"/>
        <v>0.86326876057927449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1567</v>
      </c>
      <c r="H127" s="45">
        <f t="shared" si="85"/>
        <v>74589.2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6"/>
        <v>1324.2253521126747</v>
      </c>
      <c r="O127" s="86">
        <f t="shared" si="87"/>
        <v>69.696071163824982</v>
      </c>
      <c r="P127" s="54">
        <f t="shared" si="82"/>
        <v>0</v>
      </c>
      <c r="Q127" s="88">
        <f t="shared" si="83"/>
        <v>-6.0934025203855384</v>
      </c>
      <c r="R127" s="428">
        <f t="shared" si="84"/>
        <v>0.91960093896713524</v>
      </c>
      <c r="S127" s="497"/>
      <c r="T127" s="50">
        <v>0.82361111111111096</v>
      </c>
      <c r="U127" s="50">
        <v>0.87291666666666656</v>
      </c>
      <c r="V127" s="421">
        <v>6</v>
      </c>
      <c r="W127" s="418">
        <f t="shared" si="70"/>
        <v>71.000000000000071</v>
      </c>
      <c r="X127" s="64"/>
      <c r="Y127" s="64"/>
      <c r="Z127" s="54"/>
      <c r="AA127" s="54"/>
      <c r="AB127" s="447"/>
      <c r="AC127" s="447"/>
      <c r="AD127" s="435"/>
      <c r="AE127" s="435"/>
      <c r="AF127" s="108">
        <f t="shared" si="61"/>
        <v>-115.77464788732527</v>
      </c>
      <c r="AG127" s="109">
        <f t="shared" si="62"/>
        <v>0.91960093896713524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1361</v>
      </c>
      <c r="H128" s="45">
        <f t="shared" si="85"/>
        <v>68961.87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6"/>
        <v>1384.0677966101707</v>
      </c>
      <c r="O128" s="86">
        <f t="shared" si="87"/>
        <v>76.892655367231711</v>
      </c>
      <c r="P128" s="54">
        <f t="shared" si="82"/>
        <v>0</v>
      </c>
      <c r="Q128" s="88">
        <f t="shared" si="83"/>
        <v>-6.4406779661016174</v>
      </c>
      <c r="R128" s="428">
        <f t="shared" si="84"/>
        <v>0.92271186440678055</v>
      </c>
      <c r="S128" s="497"/>
      <c r="T128" s="50">
        <v>0.88888888888888884</v>
      </c>
      <c r="U128" s="50">
        <v>0.92986111111111103</v>
      </c>
      <c r="V128" s="421">
        <v>23</v>
      </c>
      <c r="W128" s="418">
        <f t="shared" si="70"/>
        <v>58.99999999999995</v>
      </c>
      <c r="X128" s="64">
        <v>0.87777777777777777</v>
      </c>
      <c r="Y128" s="64">
        <v>0.88750000000000007</v>
      </c>
      <c r="Z128" s="54"/>
      <c r="AA128" s="54"/>
      <c r="AB128" s="447"/>
      <c r="AC128" s="447"/>
      <c r="AD128" s="435"/>
      <c r="AE128" s="435"/>
      <c r="AF128" s="48">
        <f t="shared" si="61"/>
        <v>-115.93220338982928</v>
      </c>
      <c r="AG128" s="425">
        <f t="shared" si="62"/>
        <v>0.92271186440678044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1127</v>
      </c>
      <c r="H129" s="45">
        <f t="shared" si="85"/>
        <v>65557.59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6"/>
        <v>1438.7234042553193</v>
      </c>
      <c r="O129" s="86">
        <f t="shared" si="87"/>
        <v>89.920212765957459</v>
      </c>
      <c r="P129" s="54">
        <f t="shared" si="82"/>
        <v>0</v>
      </c>
      <c r="Q129" s="88">
        <f t="shared" si="83"/>
        <v>-12.329787234042541</v>
      </c>
      <c r="R129" s="428">
        <f t="shared" si="84"/>
        <v>0.87941528377464506</v>
      </c>
      <c r="S129" s="497"/>
      <c r="T129" s="50">
        <v>0.93472222222222212</v>
      </c>
      <c r="U129" s="50">
        <v>0.96736111111111101</v>
      </c>
      <c r="V129" s="421">
        <v>7</v>
      </c>
      <c r="W129" s="418">
        <f t="shared" si="70"/>
        <v>46.999999999999993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-197.27659574468066</v>
      </c>
      <c r="AG129" s="109">
        <f t="shared" si="62"/>
        <v>0.87941528377464506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1375</v>
      </c>
      <c r="H130" s="45">
        <f t="shared" si="85"/>
        <v>78787.5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6"/>
        <v>1269.2307692307675</v>
      </c>
      <c r="O130" s="86">
        <f t="shared" si="87"/>
        <v>66.801619433198283</v>
      </c>
      <c r="P130" s="54">
        <f t="shared" si="82"/>
        <v>0</v>
      </c>
      <c r="Q130" s="88">
        <f t="shared" si="83"/>
        <v>-8.9878542510122372</v>
      </c>
      <c r="R130" s="428">
        <f t="shared" si="84"/>
        <v>0.88141025641025517</v>
      </c>
      <c r="S130" s="497"/>
      <c r="T130" s="50">
        <v>0.97152777777777766</v>
      </c>
      <c r="U130" s="50">
        <v>1.0166666666666666</v>
      </c>
      <c r="V130" s="421">
        <v>6</v>
      </c>
      <c r="W130" s="418">
        <f t="shared" si="70"/>
        <v>65.000000000000085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-170.76923076923254</v>
      </c>
      <c r="AG130" s="109">
        <f t="shared" si="62"/>
        <v>0.88141025641025517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5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5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J134:O134" si="88">AVERAGE(M122:M133)</f>
        <v>18.555555555555557</v>
      </c>
      <c r="N134" s="242">
        <f t="shared" si="88"/>
        <v>1354.2852025858206</v>
      </c>
      <c r="O134" s="243">
        <f t="shared" si="88"/>
        <v>73.523282681747091</v>
      </c>
      <c r="P134" s="51">
        <f t="shared" ref="P134:P143" si="89">M134-J134</f>
        <v>0</v>
      </c>
      <c r="Q134" s="139">
        <f t="shared" ref="Q134:Q143" si="90">O134-L134</f>
        <v>-8.3068714071789316</v>
      </c>
      <c r="R134" s="244">
        <f t="shared" ref="R134:R143" si="91">O134/L134</f>
        <v>0.89848642594328088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1</v>
      </c>
      <c r="AF134" s="48">
        <f t="shared" si="61"/>
        <v>-151.60368630306834</v>
      </c>
      <c r="AG134" s="425">
        <f t="shared" si="62"/>
        <v>0.8993261140169988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1662.6</v>
      </c>
      <c r="H135" s="245">
        <f t="shared" ref="H135:H146" si="92">F135*G135</f>
        <v>89930.034</v>
      </c>
      <c r="I135" s="435"/>
      <c r="J135" s="46">
        <v>16</v>
      </c>
      <c r="K135" s="57">
        <v>1500</v>
      </c>
      <c r="L135" s="86">
        <v>93.75</v>
      </c>
      <c r="M135" s="228">
        <v>17</v>
      </c>
      <c r="N135" s="57">
        <f t="shared" ref="N135:N143" si="93">G135/W135*60</f>
        <v>1385.4999999999989</v>
      </c>
      <c r="O135" s="115">
        <f t="shared" ref="O135:O143" si="94">N135/M135</f>
        <v>81.499999999999929</v>
      </c>
      <c r="P135" s="54">
        <f t="shared" si="89"/>
        <v>1</v>
      </c>
      <c r="Q135" s="88">
        <f t="shared" si="90"/>
        <v>-12.250000000000071</v>
      </c>
      <c r="R135" s="428">
        <f t="shared" si="91"/>
        <v>0.86933333333333263</v>
      </c>
      <c r="S135" s="495">
        <f>R147</f>
        <v>0.89950254024303589</v>
      </c>
      <c r="T135" s="246">
        <v>0.5</v>
      </c>
      <c r="U135" s="50">
        <v>0.55000000000000004</v>
      </c>
      <c r="V135" s="142">
        <v>5</v>
      </c>
      <c r="W135" s="247">
        <f t="shared" ref="W135:W147" si="95">(U135-T135)*24*60</f>
        <v>72.000000000000057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-114.50000000000114</v>
      </c>
      <c r="AG135" s="120">
        <f t="shared" si="62"/>
        <v>0.92366666666666586</v>
      </c>
      <c r="AH135" s="468">
        <f>AG147</f>
        <v>0.91425690110113289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1783</v>
      </c>
      <c r="H136" s="84">
        <f t="shared" si="92"/>
        <v>102941.505</v>
      </c>
      <c r="I136" s="435"/>
      <c r="J136" s="46">
        <v>16</v>
      </c>
      <c r="K136" s="57">
        <v>1565</v>
      </c>
      <c r="L136" s="86">
        <v>97.8125</v>
      </c>
      <c r="M136" s="424">
        <v>16</v>
      </c>
      <c r="N136" s="57">
        <f t="shared" si="93"/>
        <v>1371.5384615384608</v>
      </c>
      <c r="O136" s="86">
        <f t="shared" si="94"/>
        <v>85.721153846153797</v>
      </c>
      <c r="P136" s="54">
        <f t="shared" si="89"/>
        <v>0</v>
      </c>
      <c r="Q136" s="88">
        <f t="shared" si="90"/>
        <v>-12.091346153846203</v>
      </c>
      <c r="R136" s="428">
        <f t="shared" si="91"/>
        <v>0.87638240353895258</v>
      </c>
      <c r="S136" s="495"/>
      <c r="T136" s="246">
        <v>0.55486111111111114</v>
      </c>
      <c r="U136" s="50">
        <v>0.60902777777777783</v>
      </c>
      <c r="V136" s="142">
        <v>7</v>
      </c>
      <c r="W136" s="247">
        <f t="shared" si="95"/>
        <v>78.000000000000043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-193.46153846153925</v>
      </c>
      <c r="AG136" s="125">
        <f t="shared" si="62"/>
        <v>0.87638240353895258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1434</v>
      </c>
      <c r="H137" s="84">
        <f t="shared" si="92"/>
        <v>76389.180000000008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3"/>
        <v>1365.7142857142871</v>
      </c>
      <c r="O137" s="86">
        <f t="shared" si="94"/>
        <v>85.357142857142946</v>
      </c>
      <c r="P137" s="54">
        <f t="shared" si="89"/>
        <v>0</v>
      </c>
      <c r="Q137" s="88">
        <f t="shared" si="90"/>
        <v>-8.3928571428570535</v>
      </c>
      <c r="R137" s="428">
        <f t="shared" si="91"/>
        <v>0.91047619047619144</v>
      </c>
      <c r="S137" s="495"/>
      <c r="T137" s="50">
        <v>0.625</v>
      </c>
      <c r="U137" s="50">
        <v>0.66874999999999996</v>
      </c>
      <c r="V137" s="249">
        <v>23</v>
      </c>
      <c r="W137" s="247">
        <f t="shared" si="95"/>
        <v>62.999999999999936</v>
      </c>
      <c r="X137" s="53">
        <v>0.61388888888888882</v>
      </c>
      <c r="Y137" s="53">
        <v>0.62361111111111112</v>
      </c>
      <c r="Z137" s="54"/>
      <c r="AA137" s="54"/>
      <c r="AB137" s="447"/>
      <c r="AC137" s="447"/>
      <c r="AD137" s="435"/>
      <c r="AE137" s="435"/>
      <c r="AF137" s="48">
        <f t="shared" si="61"/>
        <v>-134.28571428571286</v>
      </c>
      <c r="AG137" s="125">
        <f t="shared" si="62"/>
        <v>0.91047619047619144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1423</v>
      </c>
      <c r="H138" s="84">
        <f t="shared" si="92"/>
        <v>72103.41</v>
      </c>
      <c r="I138" s="435">
        <v>1</v>
      </c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3"/>
        <v>1377.0967741935497</v>
      </c>
      <c r="O138" s="86">
        <f t="shared" si="94"/>
        <v>76.505376344086088</v>
      </c>
      <c r="P138" s="54">
        <f t="shared" si="89"/>
        <v>0</v>
      </c>
      <c r="Q138" s="88">
        <f t="shared" si="90"/>
        <v>-6.8279569892472409</v>
      </c>
      <c r="R138" s="434">
        <f t="shared" si="91"/>
        <v>0.91806451612903306</v>
      </c>
      <c r="S138" s="495"/>
      <c r="T138" s="50">
        <v>0.67361111111111105</v>
      </c>
      <c r="U138" s="50">
        <v>0.71666666666666656</v>
      </c>
      <c r="V138" s="249">
        <v>7</v>
      </c>
      <c r="W138" s="247">
        <f t="shared" si="95"/>
        <v>61.999999999999943</v>
      </c>
      <c r="X138" s="53"/>
      <c r="Y138" s="53"/>
      <c r="Z138" s="54"/>
      <c r="AA138" s="54"/>
      <c r="AB138" s="447"/>
      <c r="AC138" s="447"/>
      <c r="AD138" s="435"/>
      <c r="AE138" s="435">
        <v>1</v>
      </c>
      <c r="AF138" s="48">
        <f t="shared" si="61"/>
        <v>-122.90322580645034</v>
      </c>
      <c r="AG138" s="125">
        <f t="shared" si="62"/>
        <v>0.91806451612903306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1579</v>
      </c>
      <c r="H139" s="84">
        <f t="shared" si="92"/>
        <v>80497.42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3"/>
        <v>1334.3661971830973</v>
      </c>
      <c r="O139" s="86">
        <f t="shared" si="94"/>
        <v>66.718309859154857</v>
      </c>
      <c r="P139" s="54">
        <f t="shared" si="89"/>
        <v>0</v>
      </c>
      <c r="Q139" s="88">
        <f t="shared" si="90"/>
        <v>-5.2816901408451429</v>
      </c>
      <c r="R139" s="428">
        <f t="shared" si="91"/>
        <v>0.92664319248826188</v>
      </c>
      <c r="S139" s="495"/>
      <c r="T139" s="50">
        <v>0.75624999999999987</v>
      </c>
      <c r="U139" s="50">
        <v>0.80555555555555547</v>
      </c>
      <c r="V139" s="250">
        <v>4</v>
      </c>
      <c r="W139" s="247">
        <f t="shared" si="95"/>
        <v>71.000000000000071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-105.63380281690274</v>
      </c>
      <c r="AG139" s="125">
        <f t="shared" si="62"/>
        <v>0.92664319248826199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1110</v>
      </c>
      <c r="H140" s="84">
        <f t="shared" si="92"/>
        <v>56243.700000000004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3"/>
        <v>1359.1836734693882</v>
      </c>
      <c r="O140" s="86">
        <f t="shared" si="94"/>
        <v>79.951980792316945</v>
      </c>
      <c r="P140" s="54">
        <f t="shared" si="89"/>
        <v>0</v>
      </c>
      <c r="Q140" s="88">
        <f t="shared" si="90"/>
        <v>-8.2833133253301128</v>
      </c>
      <c r="R140" s="428">
        <f t="shared" si="91"/>
        <v>0.90612244897959204</v>
      </c>
      <c r="S140" s="502"/>
      <c r="T140" s="63">
        <v>0.81041666666666656</v>
      </c>
      <c r="U140" s="252">
        <v>0.84444444444444433</v>
      </c>
      <c r="V140" s="253">
        <v>7</v>
      </c>
      <c r="W140" s="247">
        <f t="shared" si="95"/>
        <v>48.999999999999986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-140.81632653061183</v>
      </c>
      <c r="AG140" s="125">
        <f t="shared" si="62"/>
        <v>0.90612244897959215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1731</v>
      </c>
      <c r="H141" s="84">
        <f t="shared" si="92"/>
        <v>88142.52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3"/>
        <v>1331.5384615384608</v>
      </c>
      <c r="O141" s="86">
        <f t="shared" si="94"/>
        <v>70.080971659918987</v>
      </c>
      <c r="P141" s="54">
        <f t="shared" si="89"/>
        <v>0</v>
      </c>
      <c r="Q141" s="88">
        <f t="shared" si="90"/>
        <v>-5.7085020242915334</v>
      </c>
      <c r="R141" s="428">
        <f t="shared" si="91"/>
        <v>0.92467948717948667</v>
      </c>
      <c r="S141" s="502"/>
      <c r="T141" s="63">
        <v>0.86041666666666661</v>
      </c>
      <c r="U141" s="252">
        <v>0.9145833333333333</v>
      </c>
      <c r="V141" s="55">
        <v>23</v>
      </c>
      <c r="W141" s="247">
        <f t="shared" si="95"/>
        <v>78.000000000000043</v>
      </c>
      <c r="X141" s="53">
        <v>0.84861111111111109</v>
      </c>
      <c r="Y141" s="53">
        <v>0.85972222222222217</v>
      </c>
      <c r="Z141" s="54"/>
      <c r="AA141" s="54"/>
      <c r="AB141" s="447"/>
      <c r="AC141" s="447"/>
      <c r="AD141" s="435"/>
      <c r="AE141" s="435"/>
      <c r="AF141" s="48">
        <f t="shared" si="61"/>
        <v>-108.46153846153925</v>
      </c>
      <c r="AG141" s="125">
        <f t="shared" si="62"/>
        <v>0.92467948717948667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1192</v>
      </c>
      <c r="H142" s="84">
        <f t="shared" si="92"/>
        <v>60398.64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3"/>
        <v>1324.4444444444453</v>
      </c>
      <c r="O142" s="86">
        <f t="shared" si="94"/>
        <v>77.908496732026194</v>
      </c>
      <c r="P142" s="54">
        <f t="shared" si="89"/>
        <v>0</v>
      </c>
      <c r="Q142" s="88">
        <f t="shared" si="90"/>
        <v>-6.7973856209149801</v>
      </c>
      <c r="R142" s="428">
        <f t="shared" si="91"/>
        <v>0.91975308641975373</v>
      </c>
      <c r="S142" s="502"/>
      <c r="T142" s="63">
        <v>0.9194444444444444</v>
      </c>
      <c r="U142" s="252">
        <v>0.95694444444444438</v>
      </c>
      <c r="V142" s="55">
        <v>7</v>
      </c>
      <c r="W142" s="247">
        <f t="shared" si="95"/>
        <v>53.999999999999972</v>
      </c>
      <c r="X142" s="53"/>
      <c r="Y142" s="53"/>
      <c r="Z142" s="54"/>
      <c r="AA142" s="54"/>
      <c r="AB142" s="447"/>
      <c r="AC142" s="447"/>
      <c r="AD142" s="435">
        <v>1</v>
      </c>
      <c r="AE142" s="435"/>
      <c r="AF142" s="48">
        <f t="shared" si="61"/>
        <v>-115.55555555555475</v>
      </c>
      <c r="AG142" s="125">
        <f t="shared" si="62"/>
        <v>0.91975308641975362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1222</v>
      </c>
      <c r="H143" s="84">
        <f t="shared" si="92"/>
        <v>61698.78</v>
      </c>
      <c r="I143" s="435"/>
      <c r="J143" s="46">
        <v>14</v>
      </c>
      <c r="K143" s="44">
        <v>1440</v>
      </c>
      <c r="L143" s="47">
        <v>102.85714285714286</v>
      </c>
      <c r="M143" s="228">
        <v>15</v>
      </c>
      <c r="N143" s="57">
        <f t="shared" si="93"/>
        <v>1333.0909090909099</v>
      </c>
      <c r="O143" s="86">
        <f t="shared" si="94"/>
        <v>88.872727272727332</v>
      </c>
      <c r="P143" s="54">
        <f t="shared" si="89"/>
        <v>1</v>
      </c>
      <c r="Q143" s="88">
        <f t="shared" si="90"/>
        <v>-13.98441558441553</v>
      </c>
      <c r="R143" s="428">
        <f t="shared" si="91"/>
        <v>0.86404040404040461</v>
      </c>
      <c r="S143" s="502"/>
      <c r="T143" s="63">
        <v>0.96180555555555547</v>
      </c>
      <c r="U143" s="252">
        <v>0.99999999999999989</v>
      </c>
      <c r="V143" s="55">
        <v>7</v>
      </c>
      <c r="W143" s="247">
        <f t="shared" si="95"/>
        <v>54.999999999999964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-106.90909090909008</v>
      </c>
      <c r="AG143" s="125">
        <f t="shared" si="62"/>
        <v>0.92575757575757633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>
        <f t="shared" si="92"/>
        <v>0</v>
      </c>
      <c r="I144" s="435"/>
      <c r="J144" s="87"/>
      <c r="K144" s="57"/>
      <c r="L144" s="86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5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/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5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92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5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J147:O147" si="96">AVERAGE(M135:M146)</f>
        <v>17.222222222222221</v>
      </c>
      <c r="N147" s="242">
        <f t="shared" si="96"/>
        <v>1353.6081341302886</v>
      </c>
      <c r="O147" s="243">
        <f t="shared" si="96"/>
        <v>79.179573262614113</v>
      </c>
      <c r="P147" s="51">
        <f t="shared" ref="P147:P155" si="97">M147-J147</f>
        <v>0.22222222222222143</v>
      </c>
      <c r="Q147" s="139">
        <f t="shared" ref="Q147:Q155" si="98">O147-L147</f>
        <v>-8.8463852201942217</v>
      </c>
      <c r="R147" s="258">
        <f t="shared" ref="R147:R155" si="99">O147/L147</f>
        <v>0.89950254024303589</v>
      </c>
      <c r="S147" s="503"/>
      <c r="T147" s="63"/>
      <c r="U147" s="63"/>
      <c r="V147" s="55"/>
      <c r="W147" s="418">
        <f t="shared" si="95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1</v>
      </c>
      <c r="AE147" s="107">
        <f>SUM(AE135:AE146)</f>
        <v>1</v>
      </c>
      <c r="AF147" s="204">
        <f t="shared" si="61"/>
        <v>-126.94742142526707</v>
      </c>
      <c r="AG147" s="259">
        <f t="shared" si="62"/>
        <v>0.91425690110113289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3338</v>
      </c>
      <c r="H148" s="84">
        <f t="shared" ref="H148:H172" si="100">F148*G148</f>
        <v>123238.96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101">G148/W148*60</f>
        <v>1577.0078740157487</v>
      </c>
      <c r="O148" s="47">
        <f t="shared" ref="O148:O155" si="102">N148/M148</f>
        <v>131.41732283464572</v>
      </c>
      <c r="P148" s="48">
        <f t="shared" si="97"/>
        <v>0</v>
      </c>
      <c r="Q148" s="49">
        <f t="shared" si="98"/>
        <v>-35.249343832020941</v>
      </c>
      <c r="R148" s="425">
        <f t="shared" si="99"/>
        <v>0.78850393700787436</v>
      </c>
      <c r="S148" s="506">
        <f>R160</f>
        <v>0.82601186839306251</v>
      </c>
      <c r="T148" s="246">
        <v>0.45833333333333331</v>
      </c>
      <c r="U148" s="50">
        <v>0.54652777777777772</v>
      </c>
      <c r="V148" s="421">
        <v>5</v>
      </c>
      <c r="W148" s="418">
        <f>(U148-T148)*24*60</f>
        <v>126.99999999999994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-422.99212598425129</v>
      </c>
      <c r="AG148" s="125">
        <f t="shared" si="62"/>
        <v>0.78850393700787436</v>
      </c>
      <c r="AH148" s="468">
        <f>AG160</f>
        <v>0.83144494055542062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664.5</v>
      </c>
      <c r="H149" s="84">
        <f t="shared" si="100"/>
        <v>17609.25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101"/>
        <v>1533.4615384615345</v>
      </c>
      <c r="O149" s="47">
        <f t="shared" si="102"/>
        <v>127.78846153846121</v>
      </c>
      <c r="P149" s="48">
        <f t="shared" si="97"/>
        <v>0</v>
      </c>
      <c r="Q149" s="49">
        <f t="shared" si="98"/>
        <v>-38.878205128205451</v>
      </c>
      <c r="R149" s="425">
        <f t="shared" si="99"/>
        <v>0.76673076923076733</v>
      </c>
      <c r="S149" s="507"/>
      <c r="T149" s="246">
        <v>0.54999999999999993</v>
      </c>
      <c r="U149" s="50">
        <v>0.56805555555555554</v>
      </c>
      <c r="V149" s="421">
        <v>5</v>
      </c>
      <c r="W149" s="418">
        <f t="shared" ref="W149:W159" si="103">(U149-T149)*24*60</f>
        <v>26.000000000000068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-466.53846153846553</v>
      </c>
      <c r="AG149" s="125">
        <f t="shared" si="62"/>
        <v>0.76673076923076722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158</v>
      </c>
      <c r="H150" s="84">
        <f t="shared" si="100"/>
        <v>8770.58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101"/>
        <v>1185.0000000000043</v>
      </c>
      <c r="O150" s="47">
        <f t="shared" si="102"/>
        <v>98.750000000000355</v>
      </c>
      <c r="P150" s="48">
        <f t="shared" si="97"/>
        <v>0</v>
      </c>
      <c r="Q150" s="49">
        <f t="shared" si="98"/>
        <v>-26.249999999999645</v>
      </c>
      <c r="R150" s="425">
        <f t="shared" si="99"/>
        <v>0.79000000000000281</v>
      </c>
      <c r="S150" s="507"/>
      <c r="T150" s="246">
        <v>0.70833333333333337</v>
      </c>
      <c r="U150" s="50">
        <v>0.71388888888888891</v>
      </c>
      <c r="V150" s="421">
        <v>5</v>
      </c>
      <c r="W150" s="418">
        <f t="shared" si="103"/>
        <v>7.9999999999999716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-314.99999999999568</v>
      </c>
      <c r="AG150" s="125">
        <f t="shared" si="62"/>
        <v>0.79000000000000292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1282</v>
      </c>
      <c r="H151" s="84">
        <f t="shared" si="100"/>
        <v>36626.74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101"/>
        <v>1349.4736842105235</v>
      </c>
      <c r="O151" s="47">
        <f t="shared" si="102"/>
        <v>112.45614035087696</v>
      </c>
      <c r="P151" s="48">
        <f t="shared" si="97"/>
        <v>0</v>
      </c>
      <c r="Q151" s="49">
        <f t="shared" si="98"/>
        <v>-12.543859649123036</v>
      </c>
      <c r="R151" s="425">
        <f t="shared" si="99"/>
        <v>0.8996491228070157</v>
      </c>
      <c r="S151" s="507"/>
      <c r="T151" s="246">
        <v>0.71736111111111112</v>
      </c>
      <c r="U151" s="50">
        <v>0.75694444444444453</v>
      </c>
      <c r="V151" s="421">
        <v>5</v>
      </c>
      <c r="W151" s="418">
        <f t="shared" si="103"/>
        <v>57.000000000000114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-150.52631578947648</v>
      </c>
      <c r="AG151" s="125">
        <f t="shared" si="62"/>
        <v>0.8996491228070157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294</v>
      </c>
      <c r="E152" s="60"/>
      <c r="F152" s="350">
        <v>18.920000000000002</v>
      </c>
      <c r="G152" s="57">
        <v>563</v>
      </c>
      <c r="H152" s="84">
        <f t="shared" si="100"/>
        <v>10651.960000000001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101"/>
        <v>1876.6666666666567</v>
      </c>
      <c r="O152" s="47">
        <f t="shared" si="102"/>
        <v>375.33333333333132</v>
      </c>
      <c r="P152" s="48">
        <f t="shared" si="97"/>
        <v>0</v>
      </c>
      <c r="Q152" s="49">
        <f t="shared" si="98"/>
        <v>-64.666666666668675</v>
      </c>
      <c r="R152" s="425">
        <f t="shared" si="99"/>
        <v>0.85303030303029848</v>
      </c>
      <c r="S152" s="507"/>
      <c r="T152" s="261">
        <v>0.76041666666666663</v>
      </c>
      <c r="U152" s="63">
        <v>0.7729166666666667</v>
      </c>
      <c r="V152" s="422">
        <v>5</v>
      </c>
      <c r="W152" s="418">
        <f t="shared" si="103"/>
        <v>18.000000000000096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-323.33333333334326</v>
      </c>
      <c r="AG152" s="125">
        <f t="shared" si="62"/>
        <v>0.85303030303029848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295</v>
      </c>
      <c r="E153" s="60"/>
      <c r="F153" s="350">
        <v>17.71</v>
      </c>
      <c r="G153" s="57">
        <v>409</v>
      </c>
      <c r="H153" s="84">
        <f t="shared" si="100"/>
        <v>7243.39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101"/>
        <v>1752.857142857149</v>
      </c>
      <c r="O153" s="47">
        <f t="shared" si="102"/>
        <v>350.57142857142981</v>
      </c>
      <c r="P153" s="48">
        <f t="shared" si="97"/>
        <v>0</v>
      </c>
      <c r="Q153" s="49">
        <f t="shared" si="98"/>
        <v>-89.428571428570194</v>
      </c>
      <c r="R153" s="425">
        <f t="shared" si="99"/>
        <v>0.79675324675324954</v>
      </c>
      <c r="S153" s="507"/>
      <c r="T153" s="261">
        <v>0.77638888888888891</v>
      </c>
      <c r="U153" s="63">
        <v>0.78611111111111109</v>
      </c>
      <c r="V153" s="422">
        <v>5</v>
      </c>
      <c r="W153" s="418">
        <f t="shared" si="103"/>
        <v>13.99999999999995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-447.14285714285097</v>
      </c>
      <c r="AG153" s="125">
        <f t="shared" si="62"/>
        <v>0.79675324675324954</v>
      </c>
      <c r="AH153" s="508"/>
    </row>
    <row r="154" spans="1:34" s="218" customFormat="1" ht="19.149999999999999" customHeight="1">
      <c r="A154" s="505"/>
      <c r="B154" s="435" t="s">
        <v>227</v>
      </c>
      <c r="C154" s="221"/>
      <c r="D154" s="251" t="s">
        <v>381</v>
      </c>
      <c r="E154" s="60"/>
      <c r="F154" s="350">
        <v>57.3</v>
      </c>
      <c r="G154" s="57">
        <v>1460</v>
      </c>
      <c r="H154" s="84">
        <f t="shared" si="100"/>
        <v>83658</v>
      </c>
      <c r="I154" s="260"/>
      <c r="J154" s="87">
        <v>17</v>
      </c>
      <c r="K154" s="57">
        <v>1440</v>
      </c>
      <c r="L154" s="86">
        <v>84.705882352941174</v>
      </c>
      <c r="M154" s="199">
        <v>17</v>
      </c>
      <c r="N154" s="44">
        <f t="shared" si="101"/>
        <v>1327.2727272727288</v>
      </c>
      <c r="O154" s="47">
        <f t="shared" si="102"/>
        <v>78.074866310160516</v>
      </c>
      <c r="P154" s="48">
        <f t="shared" si="97"/>
        <v>0</v>
      </c>
      <c r="Q154" s="49">
        <f t="shared" si="98"/>
        <v>-6.6310160427806579</v>
      </c>
      <c r="R154" s="425">
        <f t="shared" si="99"/>
        <v>0.92171717171717282</v>
      </c>
      <c r="S154" s="507"/>
      <c r="T154" s="261">
        <v>0.80138888888888893</v>
      </c>
      <c r="U154" s="63">
        <v>0.84722222222222221</v>
      </c>
      <c r="V154" s="422">
        <v>22</v>
      </c>
      <c r="W154" s="418">
        <f t="shared" si="103"/>
        <v>65.999999999999929</v>
      </c>
      <c r="X154" s="219">
        <v>0.7895833333333333</v>
      </c>
      <c r="Y154" s="219">
        <v>0.79999999999999993</v>
      </c>
      <c r="Z154" s="217"/>
      <c r="AA154" s="217"/>
      <c r="AB154" s="447"/>
      <c r="AC154" s="447"/>
      <c r="AD154" s="221"/>
      <c r="AE154" s="221"/>
      <c r="AF154" s="48">
        <f t="shared" si="61"/>
        <v>-112.72727272727116</v>
      </c>
      <c r="AG154" s="125">
        <f t="shared" si="62"/>
        <v>0.92171717171717282</v>
      </c>
      <c r="AH154" s="508"/>
    </row>
    <row r="155" spans="1:34" s="218" customFormat="1" ht="19.149999999999999" customHeight="1">
      <c r="A155" s="505"/>
      <c r="B155" s="435" t="s">
        <v>227</v>
      </c>
      <c r="C155" s="221"/>
      <c r="D155" s="251" t="s">
        <v>353</v>
      </c>
      <c r="E155" s="60"/>
      <c r="F155" s="350">
        <v>54.09</v>
      </c>
      <c r="G155" s="57">
        <v>1801</v>
      </c>
      <c r="H155" s="84">
        <f t="shared" si="100"/>
        <v>97416.090000000011</v>
      </c>
      <c r="I155" s="260"/>
      <c r="J155" s="87">
        <v>19</v>
      </c>
      <c r="K155" s="57">
        <v>1440</v>
      </c>
      <c r="L155" s="86">
        <v>75.78947368421052</v>
      </c>
      <c r="M155" s="199">
        <v>19</v>
      </c>
      <c r="N155" s="44">
        <f t="shared" si="101"/>
        <v>1271.2941176470586</v>
      </c>
      <c r="O155" s="47">
        <f t="shared" si="102"/>
        <v>66.910216718266241</v>
      </c>
      <c r="P155" s="48">
        <f t="shared" si="97"/>
        <v>0</v>
      </c>
      <c r="Q155" s="49">
        <f t="shared" si="98"/>
        <v>-8.879256965944279</v>
      </c>
      <c r="R155" s="425">
        <f t="shared" si="99"/>
        <v>0.88284313725490182</v>
      </c>
      <c r="S155" s="507"/>
      <c r="T155" s="261">
        <v>0.8520833333333333</v>
      </c>
      <c r="U155" s="63">
        <v>0.91111111111111109</v>
      </c>
      <c r="V155" s="422">
        <v>7</v>
      </c>
      <c r="W155" s="418">
        <f t="shared" si="103"/>
        <v>85.000000000000014</v>
      </c>
      <c r="X155" s="219"/>
      <c r="Y155" s="219"/>
      <c r="Z155" s="217"/>
      <c r="AA155" s="217"/>
      <c r="AB155" s="447"/>
      <c r="AC155" s="447"/>
      <c r="AD155" s="221">
        <v>1</v>
      </c>
      <c r="AE155" s="221"/>
      <c r="AF155" s="48">
        <f t="shared" si="61"/>
        <v>-168.70588235294144</v>
      </c>
      <c r="AG155" s="125">
        <f t="shared" si="62"/>
        <v>0.88284313725490182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100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3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100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3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100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3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100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3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11.75</v>
      </c>
      <c r="K160" s="269">
        <v>1785</v>
      </c>
      <c r="L160" s="270">
        <v>202.97858617131061</v>
      </c>
      <c r="M160" s="269">
        <f t="shared" ref="J160:O160" si="104">AVERAGE(M148:M159)</f>
        <v>11.75</v>
      </c>
      <c r="N160" s="269">
        <f t="shared" si="104"/>
        <v>1484.1292188914258</v>
      </c>
      <c r="O160" s="270">
        <f t="shared" si="104"/>
        <v>167.66272120714652</v>
      </c>
      <c r="P160" s="65">
        <f t="shared" ref="P160:P163" si="105">M160-J160</f>
        <v>0</v>
      </c>
      <c r="Q160" s="74">
        <f t="shared" ref="Q160:Q163" si="106">O160-L160</f>
        <v>-35.315864964164092</v>
      </c>
      <c r="R160" s="271">
        <f>O160/L160</f>
        <v>0.82601186839306251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1</v>
      </c>
      <c r="AE160" s="79">
        <f>SUM(AE148:AE159)</f>
        <v>0</v>
      </c>
      <c r="AF160" s="65">
        <f t="shared" si="61"/>
        <v>-300.87078110857419</v>
      </c>
      <c r="AG160" s="129">
        <f t="shared" si="62"/>
        <v>0.83144494055542062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3712.5</v>
      </c>
      <c r="H161" s="84">
        <f t="shared" ref="H161:H170" si="107">F161*G161</f>
        <v>111857.625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8">G161/W161*60</f>
        <v>1197.5806451612902</v>
      </c>
      <c r="O161" s="86">
        <f t="shared" ref="O161:O166" si="109">N161/M161</f>
        <v>66.532258064516128</v>
      </c>
      <c r="P161" s="54">
        <f t="shared" si="105"/>
        <v>0</v>
      </c>
      <c r="Q161" s="88">
        <f t="shared" si="106"/>
        <v>-0.13440860215054329</v>
      </c>
      <c r="R161" s="428">
        <f t="shared" ref="R161:R163" si="110">O161/L161</f>
        <v>0.99798387096774188</v>
      </c>
      <c r="S161" s="468">
        <f>R173</f>
        <v>0.9016602396270994</v>
      </c>
      <c r="T161" s="89">
        <v>0.16666666666666666</v>
      </c>
      <c r="U161" s="89">
        <v>0.29583333333333334</v>
      </c>
      <c r="V161" s="435">
        <v>5</v>
      </c>
      <c r="W161" s="90">
        <f t="shared" ref="W161:W172" si="111">(U161-T161)*24*60</f>
        <v>186.00000000000003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-2.4193548387097508</v>
      </c>
      <c r="AG161" s="428">
        <f t="shared" si="62"/>
        <v>0.99798387096774188</v>
      </c>
      <c r="AH161" s="468">
        <f>AG173</f>
        <v>0.91184071423051172</v>
      </c>
    </row>
    <row r="162" spans="1:36" ht="19.149999999999999" customHeight="1">
      <c r="A162" s="467"/>
      <c r="B162" s="121" t="s">
        <v>118</v>
      </c>
      <c r="C162" s="121"/>
      <c r="D162" s="82" t="s">
        <v>214</v>
      </c>
      <c r="E162" s="83"/>
      <c r="F162" s="349">
        <v>35.33</v>
      </c>
      <c r="G162" s="57">
        <v>1988</v>
      </c>
      <c r="H162" s="84">
        <f t="shared" si="107"/>
        <v>70236.039999999994</v>
      </c>
      <c r="I162" s="435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8"/>
        <v>1987.9999999999991</v>
      </c>
      <c r="O162" s="86">
        <f t="shared" si="109"/>
        <v>165.6666666666666</v>
      </c>
      <c r="P162" s="54">
        <f t="shared" si="105"/>
        <v>0</v>
      </c>
      <c r="Q162" s="88">
        <f t="shared" si="106"/>
        <v>-10.8333333333334</v>
      </c>
      <c r="R162" s="428">
        <f t="shared" si="110"/>
        <v>0.9386213408876295</v>
      </c>
      <c r="S162" s="468"/>
      <c r="T162" s="89">
        <v>0.30069444444444443</v>
      </c>
      <c r="U162" s="89">
        <v>0.34236111111111112</v>
      </c>
      <c r="V162" s="435">
        <v>7</v>
      </c>
      <c r="W162" s="90">
        <f t="shared" si="111"/>
        <v>60.000000000000028</v>
      </c>
      <c r="X162" s="96"/>
      <c r="Y162" s="96"/>
      <c r="Z162" s="54"/>
      <c r="AA162" s="54"/>
      <c r="AB162" s="447"/>
      <c r="AC162" s="447"/>
      <c r="AD162" s="435"/>
      <c r="AE162" s="435">
        <v>1</v>
      </c>
      <c r="AF162" s="54">
        <f t="shared" si="61"/>
        <v>-130.00000000000091</v>
      </c>
      <c r="AG162" s="428">
        <f t="shared" si="62"/>
        <v>0.93862134088762939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2950.7999999999997</v>
      </c>
      <c r="H163" s="84">
        <f t="shared" si="107"/>
        <v>105727.16399999999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8"/>
        <v>2133.1084337349389</v>
      </c>
      <c r="O163" s="86">
        <f t="shared" si="109"/>
        <v>193.91894852135809</v>
      </c>
      <c r="P163" s="54">
        <f t="shared" si="105"/>
        <v>0</v>
      </c>
      <c r="Q163" s="88">
        <f t="shared" si="106"/>
        <v>-10.626506024096443</v>
      </c>
      <c r="R163" s="428">
        <f t="shared" si="110"/>
        <v>0.9480481927710841</v>
      </c>
      <c r="S163" s="468"/>
      <c r="T163" s="89">
        <v>0.3576388888888889</v>
      </c>
      <c r="U163" s="89">
        <v>0.4152777777777778</v>
      </c>
      <c r="V163" s="435">
        <v>22</v>
      </c>
      <c r="W163" s="90">
        <f t="shared" si="111"/>
        <v>83.000000000000028</v>
      </c>
      <c r="X163" s="96">
        <v>0.34722222222222227</v>
      </c>
      <c r="Y163" s="96">
        <v>0.35694444444444445</v>
      </c>
      <c r="Z163" s="54"/>
      <c r="AA163" s="54"/>
      <c r="AB163" s="447"/>
      <c r="AC163" s="447"/>
      <c r="AD163" s="435"/>
      <c r="AE163" s="435"/>
      <c r="AF163" s="54">
        <f t="shared" si="61"/>
        <v>-116.8915662650611</v>
      </c>
      <c r="AG163" s="428">
        <f t="shared" si="62"/>
        <v>0.94804819277108399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1480</v>
      </c>
      <c r="H164" s="84">
        <f t="shared" si="107"/>
        <v>53886.799999999996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8"/>
        <v>2336.8421052631561</v>
      </c>
      <c r="O164" s="86">
        <f t="shared" si="109"/>
        <v>233.68421052631561</v>
      </c>
      <c r="P164" s="54">
        <f>M164-J164</f>
        <v>0</v>
      </c>
      <c r="Q164" s="88">
        <f>O164-L164</f>
        <v>-43.215789473684367</v>
      </c>
      <c r="R164" s="428">
        <f>O164/L164</f>
        <v>0.84392997662085822</v>
      </c>
      <c r="S164" s="468"/>
      <c r="T164" s="89">
        <v>0.4201388888888889</v>
      </c>
      <c r="U164" s="89">
        <v>0.4465277777777778</v>
      </c>
      <c r="V164" s="435">
        <v>7</v>
      </c>
      <c r="W164" s="90">
        <f t="shared" si="111"/>
        <v>38.000000000000028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-432.1578947368439</v>
      </c>
      <c r="AG164" s="428">
        <f>N164/K164</f>
        <v>0.84392997662085811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5920</v>
      </c>
      <c r="H165" s="84">
        <f t="shared" si="107"/>
        <v>215547.19999999998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8"/>
        <v>2367.9999999999995</v>
      </c>
      <c r="O165" s="86">
        <f t="shared" si="109"/>
        <v>236.79999999999995</v>
      </c>
      <c r="P165" s="54">
        <f t="shared" ref="P165:P166" si="112">M165-J165</f>
        <v>0</v>
      </c>
      <c r="Q165" s="88">
        <f t="shared" ref="Q165:Q166" si="113">O165-L165</f>
        <v>-40.100000000000023</v>
      </c>
      <c r="R165" s="428">
        <f t="shared" ref="R165:R166" si="114">O165/L165</f>
        <v>0.85518237630913674</v>
      </c>
      <c r="S165" s="468"/>
      <c r="T165" s="89">
        <v>0.48541666666666666</v>
      </c>
      <c r="U165" s="89">
        <v>0.58958333333333335</v>
      </c>
      <c r="V165" s="435">
        <v>3</v>
      </c>
      <c r="W165" s="90">
        <f t="shared" si="111"/>
        <v>150.00000000000003</v>
      </c>
      <c r="X165" s="96"/>
      <c r="Y165" s="96"/>
      <c r="Z165" s="54"/>
      <c r="AA165" s="54"/>
      <c r="AB165" s="447"/>
      <c r="AC165" s="447"/>
      <c r="AD165" s="435"/>
      <c r="AE165" s="435"/>
      <c r="AF165" s="54">
        <f>N165-K165</f>
        <v>-401.00000000000045</v>
      </c>
      <c r="AG165" s="428">
        <f>N165/K165</f>
        <v>0.85518237630913674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298</v>
      </c>
      <c r="E166" s="83"/>
      <c r="F166" s="349">
        <v>30.13</v>
      </c>
      <c r="G166" s="57">
        <v>1237.5</v>
      </c>
      <c r="H166" s="84">
        <f t="shared" si="107"/>
        <v>37285.875</v>
      </c>
      <c r="I166" s="435"/>
      <c r="J166" s="87">
        <v>18</v>
      </c>
      <c r="K166" s="57">
        <v>1200</v>
      </c>
      <c r="L166" s="86">
        <v>66.666666666666671</v>
      </c>
      <c r="M166" s="87">
        <v>18</v>
      </c>
      <c r="N166" s="57">
        <f t="shared" si="108"/>
        <v>1197.5806451612914</v>
      </c>
      <c r="O166" s="86">
        <f t="shared" si="109"/>
        <v>66.532258064516185</v>
      </c>
      <c r="P166" s="54">
        <f t="shared" si="112"/>
        <v>0</v>
      </c>
      <c r="Q166" s="88">
        <f t="shared" si="113"/>
        <v>-0.13440860215048644</v>
      </c>
      <c r="R166" s="428">
        <f t="shared" si="114"/>
        <v>0.99798387096774266</v>
      </c>
      <c r="S166" s="468"/>
      <c r="T166" s="89">
        <v>0.59513888888888888</v>
      </c>
      <c r="U166" s="89">
        <v>0.6381944444444444</v>
      </c>
      <c r="V166" s="435">
        <v>8</v>
      </c>
      <c r="W166" s="90">
        <f t="shared" si="111"/>
        <v>61.999999999999943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-2.4193548387086139</v>
      </c>
      <c r="AG166" s="428">
        <f>N166/K166</f>
        <v>0.99798387096774277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7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11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7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11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7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11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7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11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100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11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100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11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13.166666666666666</v>
      </c>
      <c r="K173" s="101">
        <v>2051</v>
      </c>
      <c r="L173" s="104">
        <v>178.02979797979799</v>
      </c>
      <c r="M173" s="101">
        <f t="shared" ref="J173:O173" si="115">AVERAGE(M161:M172)</f>
        <v>13.166666666666666</v>
      </c>
      <c r="N173" s="101">
        <f t="shared" si="115"/>
        <v>1870.1853048867795</v>
      </c>
      <c r="O173" s="104">
        <f t="shared" si="115"/>
        <v>160.52239030722876</v>
      </c>
      <c r="P173" s="54">
        <f>M173-J173</f>
        <v>0</v>
      </c>
      <c r="Q173" s="88">
        <f>O173-L173</f>
        <v>-17.507407672569229</v>
      </c>
      <c r="R173" s="105">
        <f>O173/L173</f>
        <v>0.9016602396270994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0</v>
      </c>
      <c r="AE173" s="107">
        <f>SUM(AE161:AE172)</f>
        <v>1</v>
      </c>
      <c r="AF173" s="54">
        <f t="shared" si="61"/>
        <v>-180.81469511322052</v>
      </c>
      <c r="AG173" s="428">
        <f t="shared" si="62"/>
        <v>0.91184071423051172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51" priority="4" operator="greaterThan">
      <formula>0</formula>
    </cfRule>
  </conditionalFormatting>
  <conditionalFormatting sqref="Q5:Q173">
    <cfRule type="cellIs" dxfId="50" priority="7" operator="lessThan">
      <formula>0</formula>
    </cfRule>
  </conditionalFormatting>
  <conditionalFormatting sqref="R5:R173">
    <cfRule type="cellIs" dxfId="49" priority="5" operator="greaterThan">
      <formula>1</formula>
    </cfRule>
    <cfRule type="cellIs" dxfId="48" priority="6" operator="lessThan">
      <formula>0.8</formula>
    </cfRule>
  </conditionalFormatting>
  <conditionalFormatting sqref="S5:S11">
    <cfRule type="cellIs" dxfId="47" priority="20" operator="lessThan">
      <formula>0.8</formula>
    </cfRule>
  </conditionalFormatting>
  <conditionalFormatting sqref="S21:S29 AH21:AH29">
    <cfRule type="cellIs" dxfId="46" priority="13" operator="lessThan">
      <formula>0.8</formula>
    </cfRule>
  </conditionalFormatting>
  <conditionalFormatting sqref="S43:S72">
    <cfRule type="cellIs" dxfId="45" priority="10" operator="lessThan">
      <formula>0.8</formula>
    </cfRule>
  </conditionalFormatting>
  <conditionalFormatting sqref="S82:S91 AH82:AH91">
    <cfRule type="cellIs" dxfId="44" priority="12" operator="lessThan">
      <formula>0.8</formula>
    </cfRule>
  </conditionalFormatting>
  <conditionalFormatting sqref="S95:S104">
    <cfRule type="cellIs" dxfId="43" priority="8" operator="lessThan">
      <formula>0.8</formula>
    </cfRule>
  </conditionalFormatting>
  <conditionalFormatting sqref="S108:S109">
    <cfRule type="cellIs" dxfId="42" priority="9" operator="lessThan">
      <formula>0.8</formula>
    </cfRule>
  </conditionalFormatting>
  <conditionalFormatting sqref="S122:S135 AH135">
    <cfRule type="cellIs" dxfId="41" priority="21" operator="lessThan">
      <formula>0.8</formula>
    </cfRule>
  </conditionalFormatting>
  <conditionalFormatting sqref="S137 AH137">
    <cfRule type="cellIs" dxfId="40" priority="17" operator="lessThan">
      <formula>0.8</formula>
    </cfRule>
  </conditionalFormatting>
  <conditionalFormatting sqref="S139:S146 AH139:AH146">
    <cfRule type="cellIs" dxfId="39" priority="11" operator="lessThan">
      <formula>0.8</formula>
    </cfRule>
  </conditionalFormatting>
  <conditionalFormatting sqref="S148:S150">
    <cfRule type="cellIs" dxfId="38" priority="14" operator="lessThan">
      <formula>0.8</formula>
    </cfRule>
  </conditionalFormatting>
  <conditionalFormatting sqref="S161">
    <cfRule type="cellIs" dxfId="37" priority="25" operator="lessThan">
      <formula>0.8</formula>
    </cfRule>
  </conditionalFormatting>
  <conditionalFormatting sqref="AF5:AF173">
    <cfRule type="cellIs" dxfId="36" priority="3" operator="lessThan">
      <formula>0</formula>
    </cfRule>
  </conditionalFormatting>
  <conditionalFormatting sqref="AG5:AG173">
    <cfRule type="cellIs" dxfId="35" priority="1" operator="greaterThan">
      <formula>1</formula>
    </cfRule>
    <cfRule type="cellIs" dxfId="34" priority="2" operator="lessThan">
      <formula>0.8</formula>
    </cfRule>
  </conditionalFormatting>
  <conditionalFormatting sqref="AH5:AH9 S17:S18 AH17:AH18 AH57 AH95">
    <cfRule type="cellIs" dxfId="33" priority="26" operator="lessThan">
      <formula>0.8</formula>
    </cfRule>
  </conditionalFormatting>
  <conditionalFormatting sqref="AH31 S31:S32">
    <cfRule type="cellIs" dxfId="32" priority="22" operator="lessThan">
      <formula>0.8</formula>
    </cfRule>
  </conditionalFormatting>
  <conditionalFormatting sqref="AH70:AH72">
    <cfRule type="cellIs" dxfId="31" priority="19" operator="lessThan">
      <formula>0.8</formula>
    </cfRule>
  </conditionalFormatting>
  <conditionalFormatting sqref="AH97:AH98">
    <cfRule type="cellIs" dxfId="30" priority="18" operator="lessThan">
      <formula>0.8</formula>
    </cfRule>
  </conditionalFormatting>
  <conditionalFormatting sqref="AH100:AH107">
    <cfRule type="cellIs" dxfId="29" priority="16" operator="lessThan">
      <formula>0.8</formula>
    </cfRule>
  </conditionalFormatting>
  <conditionalFormatting sqref="AH109">
    <cfRule type="cellIs" dxfId="28" priority="24" operator="lessThan">
      <formula>0.8</formula>
    </cfRule>
  </conditionalFormatting>
  <conditionalFormatting sqref="AH148">
    <cfRule type="cellIs" dxfId="27" priority="23" operator="lessThan">
      <formula>0.8</formula>
    </cfRule>
  </conditionalFormatting>
  <conditionalFormatting sqref="AH150">
    <cfRule type="cellIs" dxfId="26" priority="15" operator="lessThan">
      <formula>0.8</formula>
    </cfRule>
  </conditionalFormatting>
  <dataValidations count="1">
    <dataValidation type="list" allowBlank="1" showInputMessage="1" showErrorMessage="1" sqref="AB5:AC173" xr:uid="{00000000-0002-0000-4D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pane="bottomLeft" activeCell="K32" sqref="K32"/>
      <selection activeCell="D19" sqref="D19"/>
    </sheetView>
  </sheetViews>
  <sheetFormatPr defaultColWidth="7.875" defaultRowHeight="15.6"/>
  <cols>
    <col min="1" max="1" width="14.25" style="33" customWidth="1"/>
    <col min="2" max="2" width="12.75" style="33" customWidth="1"/>
    <col min="3" max="3" width="12.75" style="33" hidden="1" customWidth="1"/>
    <col min="4" max="4" width="14.25" style="33" customWidth="1"/>
    <col min="5" max="5" width="16.5" style="33" customWidth="1"/>
    <col min="6" max="6" width="8.875" style="255" customWidth="1"/>
    <col min="7" max="7" width="20.25" style="33" bestFit="1" customWidth="1"/>
    <col min="8" max="8" width="16.375" style="33" customWidth="1"/>
    <col min="9" max="9" width="6.375" style="33" customWidth="1"/>
    <col min="10" max="10" width="10.125" style="33" customWidth="1"/>
    <col min="11" max="11" width="10.625" style="33" customWidth="1"/>
    <col min="12" max="12" width="14.5" style="33" customWidth="1"/>
    <col min="13" max="13" width="10.125" style="33" customWidth="1"/>
    <col min="14" max="14" width="9.25" style="33" customWidth="1"/>
    <col min="15" max="15" width="11.875" style="33" customWidth="1"/>
    <col min="16" max="16" width="6" style="33" customWidth="1"/>
    <col min="17" max="18" width="9.25" style="33" customWidth="1"/>
    <col min="19" max="19" width="8.625" style="33" customWidth="1"/>
    <col min="20" max="21" width="7.625" style="33" bestFit="1" customWidth="1"/>
    <col min="22" max="22" width="10.625" style="33" customWidth="1"/>
    <col min="23" max="23" width="8.625" style="274" customWidth="1"/>
    <col min="24" max="25" width="7.125" style="33" customWidth="1"/>
    <col min="26" max="27" width="9.5" style="33" customWidth="1"/>
    <col min="28" max="28" width="12.625" style="33" customWidth="1"/>
    <col min="29" max="29" width="12.5" style="33" customWidth="1"/>
    <col min="30" max="31" width="9.5" style="33" customWidth="1"/>
    <col min="32" max="32" width="13.125" style="33" customWidth="1"/>
    <col min="33" max="33" width="10.375" style="33" customWidth="1"/>
    <col min="34" max="34" width="9.25" style="33" customWidth="1"/>
    <col min="35" max="35" width="7.875" style="33" customWidth="1"/>
    <col min="36" max="36" width="24.5" style="33" bestFit="1" customWidth="1"/>
    <col min="37" max="16384" width="7.875" style="33"/>
  </cols>
  <sheetData>
    <row r="1" spans="1:34" ht="26.25" customHeight="1">
      <c r="A1" s="28" t="s">
        <v>165</v>
      </c>
      <c r="B1" s="28"/>
      <c r="C1" s="28"/>
      <c r="D1" s="420" t="s">
        <v>79</v>
      </c>
      <c r="E1" s="29">
        <f>SUM(G5:G173)</f>
        <v>188966.25000000003</v>
      </c>
      <c r="F1" s="421" t="s">
        <v>4</v>
      </c>
      <c r="G1" s="30">
        <f>SUM(H5:H173)</f>
        <v>7577610.9943448333</v>
      </c>
      <c r="H1" s="417" t="s">
        <v>166</v>
      </c>
      <c r="I1" s="31">
        <f>M17+M30+M43+M56+M69+M82+M95+M108+M121+M134+M147+M160+M173</f>
        <v>194.6988095238095</v>
      </c>
      <c r="J1" s="436" t="s">
        <v>167</v>
      </c>
      <c r="K1" s="436"/>
      <c r="L1" s="436"/>
      <c r="M1" s="436" t="s">
        <v>168</v>
      </c>
      <c r="N1" s="436"/>
      <c r="O1" s="436"/>
      <c r="P1" s="436" t="s">
        <v>169</v>
      </c>
      <c r="Q1" s="436"/>
      <c r="R1" s="436"/>
      <c r="S1" s="436"/>
      <c r="T1" s="436" t="s">
        <v>82</v>
      </c>
      <c r="U1" s="436"/>
      <c r="V1" s="436"/>
      <c r="W1" s="436"/>
      <c r="X1" s="436"/>
      <c r="Y1" s="436"/>
      <c r="Z1" s="32" t="s">
        <v>170</v>
      </c>
      <c r="AA1" s="32" t="s">
        <v>171</v>
      </c>
      <c r="AB1" s="437" t="s">
        <v>172</v>
      </c>
      <c r="AC1" s="438"/>
      <c r="AD1" s="32" t="s">
        <v>170</v>
      </c>
      <c r="AE1" s="32" t="s">
        <v>173</v>
      </c>
      <c r="AF1" s="436" t="s">
        <v>174</v>
      </c>
      <c r="AG1" s="441"/>
      <c r="AH1" s="441"/>
    </row>
    <row r="2" spans="1:34" ht="26.25" customHeight="1">
      <c r="A2" s="446" t="s">
        <v>407</v>
      </c>
      <c r="B2" s="446"/>
      <c r="C2" s="420"/>
      <c r="D2" s="420" t="s">
        <v>84</v>
      </c>
      <c r="E2" s="34">
        <f>AVERAGE(O17,O30,O43,O56,O69,O82,O95,O108,O121,O134,O147,O160,O173)</f>
        <v>127.98070191713019</v>
      </c>
      <c r="F2" s="35" t="s">
        <v>85</v>
      </c>
      <c r="G2" s="36">
        <f>G1/E1</f>
        <v>40.100340639372547</v>
      </c>
      <c r="H2" s="417" t="s">
        <v>176</v>
      </c>
      <c r="I2" s="417">
        <f>COUNT(I5:I173)</f>
        <v>14</v>
      </c>
      <c r="J2" s="436"/>
      <c r="K2" s="436"/>
      <c r="L2" s="436"/>
      <c r="M2" s="436"/>
      <c r="N2" s="436"/>
      <c r="O2" s="436"/>
      <c r="P2" s="436"/>
      <c r="Q2" s="436"/>
      <c r="R2" s="436"/>
      <c r="S2" s="436"/>
      <c r="T2" s="436"/>
      <c r="U2" s="436"/>
      <c r="V2" s="436"/>
      <c r="W2" s="436"/>
      <c r="X2" s="436"/>
      <c r="Y2" s="436"/>
      <c r="Z2" s="37">
        <f>Z17+Z30+Z43+Z56+Z69+Z82+Z95+Z108+Z121+Z134+Z147+Z160+Z173</f>
        <v>0</v>
      </c>
      <c r="AA2" s="37">
        <f>AA17+AA30+AA43+AA56+AA69+AA82+AA95+AA108+AA121+AA134+AA147+AA160+AA173</f>
        <v>0</v>
      </c>
      <c r="AB2" s="439"/>
      <c r="AC2" s="440"/>
      <c r="AD2" s="38">
        <f>AD17+AD30+AD43+AD56+AD69+AD82+AD95+AD108+AD121+AD134+AD147+AD160+AD173</f>
        <v>6</v>
      </c>
      <c r="AE2" s="38">
        <f>AE17+AE30+AE43+AE56+AE69+AE82+AE95+AE108+AE121+AE134+AE147+AE160+AE173</f>
        <v>7</v>
      </c>
      <c r="AF2" s="441"/>
      <c r="AG2" s="441"/>
      <c r="AH2" s="441"/>
    </row>
    <row r="3" spans="1:34" ht="30.6" customHeight="1">
      <c r="A3" s="447" t="s">
        <v>87</v>
      </c>
      <c r="B3" s="447" t="s">
        <v>177</v>
      </c>
      <c r="C3" s="448"/>
      <c r="D3" s="447" t="s">
        <v>89</v>
      </c>
      <c r="E3" s="447"/>
      <c r="F3" s="448" t="s">
        <v>90</v>
      </c>
      <c r="G3" s="461" t="s">
        <v>178</v>
      </c>
      <c r="H3" s="448" t="s">
        <v>179</v>
      </c>
      <c r="I3" s="442" t="s">
        <v>93</v>
      </c>
      <c r="J3" s="443" t="s">
        <v>180</v>
      </c>
      <c r="K3" s="444" t="s">
        <v>181</v>
      </c>
      <c r="L3" s="445" t="s">
        <v>12</v>
      </c>
      <c r="M3" s="461" t="s">
        <v>180</v>
      </c>
      <c r="N3" s="444" t="s">
        <v>95</v>
      </c>
      <c r="O3" s="445" t="s">
        <v>84</v>
      </c>
      <c r="P3" s="443" t="s">
        <v>94</v>
      </c>
      <c r="Q3" s="445" t="s">
        <v>84</v>
      </c>
      <c r="R3" s="454" t="s">
        <v>182</v>
      </c>
      <c r="S3" s="455" t="s">
        <v>183</v>
      </c>
      <c r="T3" s="461" t="s">
        <v>96</v>
      </c>
      <c r="U3" s="461"/>
      <c r="V3" s="462" t="s">
        <v>184</v>
      </c>
      <c r="W3" s="442" t="s">
        <v>98</v>
      </c>
      <c r="X3" s="461" t="s">
        <v>99</v>
      </c>
      <c r="Y3" s="461"/>
      <c r="Z3" s="463" t="s">
        <v>185</v>
      </c>
      <c r="AA3" s="464"/>
      <c r="AB3" s="450" t="s">
        <v>186</v>
      </c>
      <c r="AC3" s="451"/>
      <c r="AD3" s="452" t="s">
        <v>187</v>
      </c>
      <c r="AE3" s="453"/>
      <c r="AF3" s="444" t="s">
        <v>95</v>
      </c>
      <c r="AG3" s="454" t="s">
        <v>182</v>
      </c>
      <c r="AH3" s="455" t="s">
        <v>183</v>
      </c>
    </row>
    <row r="4" spans="1:34" ht="30.6" customHeight="1">
      <c r="A4" s="448"/>
      <c r="B4" s="447"/>
      <c r="C4" s="449"/>
      <c r="D4" s="447"/>
      <c r="E4" s="447"/>
      <c r="F4" s="449"/>
      <c r="G4" s="461"/>
      <c r="H4" s="449"/>
      <c r="I4" s="442"/>
      <c r="J4" s="443"/>
      <c r="K4" s="444"/>
      <c r="L4" s="445"/>
      <c r="M4" s="461"/>
      <c r="N4" s="444"/>
      <c r="O4" s="445"/>
      <c r="P4" s="443"/>
      <c r="Q4" s="445"/>
      <c r="R4" s="454"/>
      <c r="S4" s="455"/>
      <c r="T4" s="427" t="s">
        <v>100</v>
      </c>
      <c r="U4" s="427" t="s">
        <v>101</v>
      </c>
      <c r="V4" s="461"/>
      <c r="W4" s="442"/>
      <c r="X4" s="421" t="s">
        <v>102</v>
      </c>
      <c r="Y4" s="421" t="s">
        <v>46</v>
      </c>
      <c r="Z4" s="427" t="s">
        <v>188</v>
      </c>
      <c r="AA4" s="427" t="s">
        <v>189</v>
      </c>
      <c r="AB4" s="451"/>
      <c r="AC4" s="451"/>
      <c r="AD4" s="427" t="s">
        <v>190</v>
      </c>
      <c r="AE4" s="39" t="s">
        <v>191</v>
      </c>
      <c r="AF4" s="444"/>
      <c r="AG4" s="454"/>
      <c r="AH4" s="455"/>
    </row>
    <row r="5" spans="1:34" ht="18.75" customHeight="1">
      <c r="A5" s="456" t="s">
        <v>192</v>
      </c>
      <c r="B5" s="40" t="s">
        <v>193</v>
      </c>
      <c r="C5" s="41"/>
      <c r="D5" s="42" t="s">
        <v>194</v>
      </c>
      <c r="E5" s="43"/>
      <c r="F5" s="343">
        <v>37.83</v>
      </c>
      <c r="G5" s="44">
        <v>6497</v>
      </c>
      <c r="H5" s="45">
        <f t="shared" ref="H5:H16" si="0">F5*G5</f>
        <v>245781.50999999998</v>
      </c>
      <c r="I5" s="418"/>
      <c r="J5" s="46">
        <v>20</v>
      </c>
      <c r="K5" s="44">
        <v>2400</v>
      </c>
      <c r="L5" s="47">
        <v>120</v>
      </c>
      <c r="M5" s="419">
        <v>21</v>
      </c>
      <c r="N5" s="44">
        <f t="shared" ref="N5:N10" si="1">G5/W5*60</f>
        <v>2391.5337423312885</v>
      </c>
      <c r="O5" s="47">
        <f t="shared" ref="O5:O10" si="2">N5/M5</f>
        <v>113.88255915863279</v>
      </c>
      <c r="P5" s="48">
        <f t="shared" ref="P5:P10" si="3">M5-J5</f>
        <v>1</v>
      </c>
      <c r="Q5" s="49">
        <f t="shared" ref="Q5:Q10" si="4">O5-L5</f>
        <v>-6.1174408413672126</v>
      </c>
      <c r="R5" s="425">
        <f t="shared" ref="R5:R10" si="5">O5/L5</f>
        <v>0.94902132632193992</v>
      </c>
      <c r="S5" s="459">
        <f>R17</f>
        <v>0.89041306687993449</v>
      </c>
      <c r="T5" s="89">
        <v>0.25</v>
      </c>
      <c r="U5" s="89">
        <v>0.36319444444444443</v>
      </c>
      <c r="V5" s="421">
        <v>5</v>
      </c>
      <c r="W5" s="418">
        <f>(U5-T5)*24*60</f>
        <v>162.99999999999997</v>
      </c>
      <c r="X5" s="421"/>
      <c r="Y5" s="421"/>
      <c r="Z5" s="51"/>
      <c r="AA5" s="51"/>
      <c r="AB5" s="447"/>
      <c r="AC5" s="447"/>
      <c r="AD5" s="52"/>
      <c r="AE5" s="52"/>
      <c r="AF5" s="48">
        <f t="shared" ref="AF5:AF70" si="6">N5-K5</f>
        <v>-8.4662576687114779</v>
      </c>
      <c r="AG5" s="425">
        <f t="shared" ref="AG5:AG70" si="7">N5/K5</f>
        <v>0.99647239263803689</v>
      </c>
      <c r="AH5" s="459">
        <f>AG17</f>
        <v>0.91417385706334098</v>
      </c>
    </row>
    <row r="6" spans="1:34" ht="19.149999999999999" customHeight="1">
      <c r="A6" s="457"/>
      <c r="B6" s="40" t="s">
        <v>193</v>
      </c>
      <c r="C6" s="41"/>
      <c r="D6" s="42" t="s">
        <v>334</v>
      </c>
      <c r="E6" s="43"/>
      <c r="F6" s="343">
        <v>41.41</v>
      </c>
      <c r="G6" s="44">
        <v>2323</v>
      </c>
      <c r="H6" s="45">
        <f t="shared" si="0"/>
        <v>96195.43</v>
      </c>
      <c r="I6" s="418"/>
      <c r="J6" s="46">
        <v>19</v>
      </c>
      <c r="K6" s="44">
        <v>2571</v>
      </c>
      <c r="L6" s="47">
        <v>135.31578947368422</v>
      </c>
      <c r="M6" s="419">
        <v>19</v>
      </c>
      <c r="N6" s="44">
        <f t="shared" si="1"/>
        <v>2177.8124999999995</v>
      </c>
      <c r="O6" s="47">
        <f t="shared" si="2"/>
        <v>114.62171052631577</v>
      </c>
      <c r="P6" s="48">
        <f t="shared" si="3"/>
        <v>0</v>
      </c>
      <c r="Q6" s="49">
        <f t="shared" si="4"/>
        <v>-20.694078947368453</v>
      </c>
      <c r="R6" s="425">
        <f t="shared" si="5"/>
        <v>0.84706826137689595</v>
      </c>
      <c r="S6" s="459"/>
      <c r="T6" s="89">
        <v>0.37847222222222221</v>
      </c>
      <c r="U6" s="89">
        <v>0.42291666666666666</v>
      </c>
      <c r="V6" s="421">
        <v>22</v>
      </c>
      <c r="W6" s="418">
        <f t="shared" ref="W6:W17" si="8">(U6-T6)*24*60</f>
        <v>64.000000000000014</v>
      </c>
      <c r="X6" s="53">
        <v>0.36805555555555558</v>
      </c>
      <c r="Y6" s="53">
        <v>0.37777777777777777</v>
      </c>
      <c r="Z6" s="54"/>
      <c r="AA6" s="54"/>
      <c r="AB6" s="447"/>
      <c r="AC6" s="447"/>
      <c r="AD6" s="435"/>
      <c r="AE6" s="435"/>
      <c r="AF6" s="48">
        <f t="shared" si="6"/>
        <v>-393.18750000000045</v>
      </c>
      <c r="AG6" s="425">
        <f t="shared" si="7"/>
        <v>0.84706826137689595</v>
      </c>
      <c r="AH6" s="459"/>
    </row>
    <row r="7" spans="1:34" ht="19.149999999999999" customHeight="1">
      <c r="A7" s="457"/>
      <c r="B7" s="40" t="s">
        <v>193</v>
      </c>
      <c r="C7" s="41"/>
      <c r="D7" s="42" t="s">
        <v>196</v>
      </c>
      <c r="E7" s="43"/>
      <c r="F7" s="343">
        <v>35.89</v>
      </c>
      <c r="G7" s="44">
        <v>2419</v>
      </c>
      <c r="H7" s="45">
        <f t="shared" si="0"/>
        <v>86817.91</v>
      </c>
      <c r="I7" s="418"/>
      <c r="J7" s="46">
        <v>18</v>
      </c>
      <c r="K7" s="44">
        <v>2571</v>
      </c>
      <c r="L7" s="47">
        <v>142.83333333333334</v>
      </c>
      <c r="M7" s="419">
        <v>18</v>
      </c>
      <c r="N7" s="44">
        <f t="shared" si="1"/>
        <v>2340.967741935483</v>
      </c>
      <c r="O7" s="47">
        <f t="shared" si="2"/>
        <v>130.05376344086017</v>
      </c>
      <c r="P7" s="48">
        <f t="shared" si="3"/>
        <v>0</v>
      </c>
      <c r="Q7" s="49">
        <f t="shared" si="4"/>
        <v>-12.779569892473177</v>
      </c>
      <c r="R7" s="425">
        <f t="shared" si="5"/>
        <v>0.91052809876914931</v>
      </c>
      <c r="S7" s="459"/>
      <c r="T7" s="89">
        <v>0.42777777777777776</v>
      </c>
      <c r="U7" s="89">
        <v>0.47083333333333333</v>
      </c>
      <c r="V7" s="421">
        <v>7</v>
      </c>
      <c r="W7" s="418">
        <f t="shared" si="8"/>
        <v>62.000000000000021</v>
      </c>
      <c r="X7" s="53"/>
      <c r="Y7" s="53"/>
      <c r="Z7" s="54"/>
      <c r="AA7" s="54"/>
      <c r="AB7" s="447"/>
      <c r="AC7" s="447"/>
      <c r="AD7" s="435"/>
      <c r="AE7" s="435"/>
      <c r="AF7" s="48">
        <f t="shared" si="6"/>
        <v>-230.03225806451701</v>
      </c>
      <c r="AG7" s="425">
        <f t="shared" si="7"/>
        <v>0.91052809876914931</v>
      </c>
      <c r="AH7" s="459"/>
    </row>
    <row r="8" spans="1:34" ht="19.149999999999999" customHeight="1">
      <c r="A8" s="457"/>
      <c r="B8" s="40" t="s">
        <v>193</v>
      </c>
      <c r="C8" s="41"/>
      <c r="D8" s="42" t="s">
        <v>198</v>
      </c>
      <c r="E8" s="43"/>
      <c r="F8" s="343">
        <v>28.86</v>
      </c>
      <c r="G8" s="44">
        <v>1586</v>
      </c>
      <c r="H8" s="45">
        <f t="shared" si="0"/>
        <v>45771.96</v>
      </c>
      <c r="I8" s="418"/>
      <c r="J8" s="46">
        <v>17</v>
      </c>
      <c r="K8" s="44">
        <v>2571</v>
      </c>
      <c r="L8" s="47">
        <v>151.23529411764707</v>
      </c>
      <c r="M8" s="419">
        <v>17</v>
      </c>
      <c r="N8" s="44">
        <f t="shared" si="1"/>
        <v>2378.9999999999991</v>
      </c>
      <c r="O8" s="47">
        <f t="shared" si="2"/>
        <v>139.94117647058818</v>
      </c>
      <c r="P8" s="48">
        <f t="shared" si="3"/>
        <v>0</v>
      </c>
      <c r="Q8" s="49">
        <f t="shared" si="4"/>
        <v>-11.294117647058897</v>
      </c>
      <c r="R8" s="425">
        <f t="shared" si="5"/>
        <v>0.92532088681446856</v>
      </c>
      <c r="S8" s="459"/>
      <c r="T8" s="89">
        <v>0.51111111111111107</v>
      </c>
      <c r="U8" s="89">
        <v>0.53888888888888886</v>
      </c>
      <c r="V8" s="421">
        <v>5</v>
      </c>
      <c r="W8" s="418">
        <f t="shared" si="8"/>
        <v>40.000000000000014</v>
      </c>
      <c r="X8" s="53"/>
      <c r="Y8" s="53"/>
      <c r="Z8" s="54"/>
      <c r="AA8" s="54"/>
      <c r="AB8" s="447"/>
      <c r="AC8" s="447"/>
      <c r="AD8" s="435"/>
      <c r="AE8" s="435"/>
      <c r="AF8" s="48">
        <f t="shared" si="6"/>
        <v>-192.00000000000091</v>
      </c>
      <c r="AG8" s="425">
        <f t="shared" si="7"/>
        <v>0.92532088681446878</v>
      </c>
      <c r="AH8" s="459"/>
    </row>
    <row r="9" spans="1:34" ht="19.149999999999999" customHeight="1">
      <c r="A9" s="457"/>
      <c r="B9" s="40" t="s">
        <v>193</v>
      </c>
      <c r="C9" s="55"/>
      <c r="D9" s="42" t="s">
        <v>199</v>
      </c>
      <c r="E9" s="56"/>
      <c r="F9" s="343">
        <v>31.11</v>
      </c>
      <c r="G9" s="57">
        <v>2470</v>
      </c>
      <c r="H9" s="45">
        <f t="shared" si="0"/>
        <v>76841.7</v>
      </c>
      <c r="I9" s="435"/>
      <c r="J9" s="46">
        <v>18</v>
      </c>
      <c r="K9" s="44">
        <v>2769</v>
      </c>
      <c r="L9" s="47">
        <v>153.83333333333334</v>
      </c>
      <c r="M9" s="419">
        <v>19</v>
      </c>
      <c r="N9" s="44">
        <f t="shared" si="1"/>
        <v>2470.0000000000023</v>
      </c>
      <c r="O9" s="47">
        <f t="shared" si="2"/>
        <v>130.00000000000011</v>
      </c>
      <c r="P9" s="48">
        <f t="shared" si="3"/>
        <v>1</v>
      </c>
      <c r="Q9" s="49">
        <f t="shared" si="4"/>
        <v>-23.833333333333229</v>
      </c>
      <c r="R9" s="425">
        <f t="shared" si="5"/>
        <v>0.84507042253521192</v>
      </c>
      <c r="S9" s="459"/>
      <c r="T9" s="89">
        <v>0.54374999999999996</v>
      </c>
      <c r="U9" s="89">
        <v>0.58541666666666659</v>
      </c>
      <c r="V9" s="421">
        <v>7</v>
      </c>
      <c r="W9" s="418">
        <f t="shared" si="8"/>
        <v>59.999999999999943</v>
      </c>
      <c r="X9" s="53"/>
      <c r="Y9" s="53"/>
      <c r="Z9" s="54"/>
      <c r="AA9" s="54"/>
      <c r="AB9" s="447"/>
      <c r="AC9" s="447"/>
      <c r="AD9" s="435"/>
      <c r="AE9" s="435"/>
      <c r="AF9" s="48">
        <f t="shared" si="6"/>
        <v>-298.99999999999773</v>
      </c>
      <c r="AG9" s="425">
        <f t="shared" si="7"/>
        <v>0.89201877934272378</v>
      </c>
      <c r="AH9" s="459"/>
    </row>
    <row r="10" spans="1:34" ht="19.149999999999999" customHeight="1">
      <c r="A10" s="458"/>
      <c r="B10" s="40" t="s">
        <v>193</v>
      </c>
      <c r="C10" s="41"/>
      <c r="D10" s="42" t="s">
        <v>210</v>
      </c>
      <c r="E10" s="43"/>
      <c r="F10" s="343">
        <v>38.479999999999997</v>
      </c>
      <c r="G10" s="44">
        <v>3228</v>
      </c>
      <c r="H10" s="45">
        <f t="shared" si="0"/>
        <v>124213.43999999999</v>
      </c>
      <c r="I10" s="418"/>
      <c r="J10" s="46">
        <v>19</v>
      </c>
      <c r="K10" s="44">
        <v>2769</v>
      </c>
      <c r="L10" s="47">
        <v>145.73684210526315</v>
      </c>
      <c r="M10" s="419">
        <v>20</v>
      </c>
      <c r="N10" s="44">
        <f t="shared" si="1"/>
        <v>2548.4210526315774</v>
      </c>
      <c r="O10" s="47">
        <f t="shared" si="2"/>
        <v>127.42105263157887</v>
      </c>
      <c r="P10" s="48">
        <f t="shared" si="3"/>
        <v>1</v>
      </c>
      <c r="Q10" s="49">
        <f t="shared" si="4"/>
        <v>-18.315789473684276</v>
      </c>
      <c r="R10" s="425">
        <f t="shared" si="5"/>
        <v>0.87432286023835271</v>
      </c>
      <c r="S10" s="460"/>
      <c r="T10" s="89">
        <v>0.60069444444444431</v>
      </c>
      <c r="U10" s="89">
        <v>0.65347222222222212</v>
      </c>
      <c r="V10" s="421">
        <v>22</v>
      </c>
      <c r="W10" s="418">
        <f t="shared" si="8"/>
        <v>76.000000000000057</v>
      </c>
      <c r="X10" s="53">
        <v>0.59027777777777779</v>
      </c>
      <c r="Y10" s="53">
        <v>0.6</v>
      </c>
      <c r="Z10" s="54"/>
      <c r="AA10" s="54"/>
      <c r="AB10" s="447"/>
      <c r="AC10" s="447"/>
      <c r="AD10" s="435">
        <v>1</v>
      </c>
      <c r="AE10" s="435"/>
      <c r="AF10" s="48">
        <f t="shared" si="6"/>
        <v>-220.57894736842263</v>
      </c>
      <c r="AG10" s="425">
        <f t="shared" si="7"/>
        <v>0.92033985288247644</v>
      </c>
      <c r="AH10" s="460"/>
    </row>
    <row r="11" spans="1:34" ht="19.149999999999999" customHeight="1">
      <c r="A11" s="458"/>
      <c r="B11" s="40">
        <v>0</v>
      </c>
      <c r="C11" s="41"/>
      <c r="D11" s="42"/>
      <c r="E11" s="43"/>
      <c r="F11" s="343" t="s">
        <v>109</v>
      </c>
      <c r="G11" s="44"/>
      <c r="H11" s="45">
        <f t="shared" si="0"/>
        <v>0</v>
      </c>
      <c r="I11" s="418"/>
      <c r="J11" s="46"/>
      <c r="K11" s="44"/>
      <c r="L11" s="47"/>
      <c r="M11" s="419"/>
      <c r="N11" s="44"/>
      <c r="O11" s="47"/>
      <c r="P11" s="48"/>
      <c r="Q11" s="49"/>
      <c r="R11" s="425"/>
      <c r="S11" s="460"/>
      <c r="T11" s="89"/>
      <c r="U11" s="89"/>
      <c r="V11" s="421"/>
      <c r="W11" s="418">
        <f t="shared" si="8"/>
        <v>0</v>
      </c>
      <c r="X11" s="53"/>
      <c r="Y11" s="53"/>
      <c r="Z11" s="54"/>
      <c r="AA11" s="54"/>
      <c r="AB11" s="447"/>
      <c r="AC11" s="447"/>
      <c r="AD11" s="435"/>
      <c r="AE11" s="435"/>
      <c r="AF11" s="48">
        <f t="shared" si="6"/>
        <v>0</v>
      </c>
      <c r="AG11" s="425" t="e">
        <f t="shared" si="7"/>
        <v>#DIV/0!</v>
      </c>
      <c r="AH11" s="460"/>
    </row>
    <row r="12" spans="1:34" ht="19.149999999999999" customHeight="1">
      <c r="A12" s="458"/>
      <c r="B12" s="40">
        <v>0</v>
      </c>
      <c r="C12" s="41"/>
      <c r="D12" s="59"/>
      <c r="E12" s="43"/>
      <c r="F12" s="343" t="s">
        <v>109</v>
      </c>
      <c r="G12" s="44"/>
      <c r="H12" s="45">
        <f t="shared" si="0"/>
        <v>0</v>
      </c>
      <c r="I12" s="418"/>
      <c r="J12" s="46"/>
      <c r="K12" s="44"/>
      <c r="L12" s="47"/>
      <c r="M12" s="419"/>
      <c r="N12" s="44"/>
      <c r="O12" s="47"/>
      <c r="P12" s="48"/>
      <c r="Q12" s="49"/>
      <c r="R12" s="425"/>
      <c r="S12" s="460"/>
      <c r="T12" s="89"/>
      <c r="U12" s="89"/>
      <c r="V12" s="421"/>
      <c r="W12" s="418">
        <f t="shared" si="8"/>
        <v>0</v>
      </c>
      <c r="X12" s="53"/>
      <c r="Y12" s="53"/>
      <c r="Z12" s="54"/>
      <c r="AA12" s="54"/>
      <c r="AB12" s="447"/>
      <c r="AC12" s="447"/>
      <c r="AD12" s="435"/>
      <c r="AE12" s="435"/>
      <c r="AF12" s="48">
        <f t="shared" si="6"/>
        <v>0</v>
      </c>
      <c r="AG12" s="425" t="e">
        <f t="shared" si="7"/>
        <v>#DIV/0!</v>
      </c>
      <c r="AH12" s="460"/>
    </row>
    <row r="13" spans="1:34" ht="19.149999999999999" customHeight="1">
      <c r="A13" s="458"/>
      <c r="B13" s="40">
        <v>0</v>
      </c>
      <c r="C13" s="58"/>
      <c r="D13" s="59"/>
      <c r="E13" s="60"/>
      <c r="F13" s="343" t="s">
        <v>109</v>
      </c>
      <c r="G13" s="61"/>
      <c r="H13" s="45">
        <f t="shared" si="0"/>
        <v>0</v>
      </c>
      <c r="I13" s="422"/>
      <c r="J13" s="46"/>
      <c r="K13" s="44"/>
      <c r="L13" s="47"/>
      <c r="M13" s="62"/>
      <c r="N13" s="44"/>
      <c r="O13" s="47"/>
      <c r="P13" s="48"/>
      <c r="Q13" s="49"/>
      <c r="R13" s="425"/>
      <c r="S13" s="460"/>
      <c r="T13" s="89"/>
      <c r="U13" s="89"/>
      <c r="V13" s="422"/>
      <c r="W13" s="418">
        <f t="shared" si="8"/>
        <v>0</v>
      </c>
      <c r="X13" s="64"/>
      <c r="Y13" s="64"/>
      <c r="Z13" s="54"/>
      <c r="AA13" s="54"/>
      <c r="AB13" s="447"/>
      <c r="AC13" s="447"/>
      <c r="AD13" s="435"/>
      <c r="AE13" s="435"/>
      <c r="AF13" s="48">
        <f t="shared" si="6"/>
        <v>0</v>
      </c>
      <c r="AG13" s="425" t="e">
        <f t="shared" si="7"/>
        <v>#DIV/0!</v>
      </c>
      <c r="AH13" s="460"/>
    </row>
    <row r="14" spans="1:34" ht="19.149999999999999" customHeight="1">
      <c r="A14" s="458"/>
      <c r="B14" s="40">
        <v>0</v>
      </c>
      <c r="C14" s="66"/>
      <c r="D14" s="42"/>
      <c r="E14" s="43"/>
      <c r="F14" s="343" t="s">
        <v>109</v>
      </c>
      <c r="G14" s="61"/>
      <c r="H14" s="45">
        <f t="shared" si="0"/>
        <v>0</v>
      </c>
      <c r="I14" s="422"/>
      <c r="J14" s="46"/>
      <c r="K14" s="44"/>
      <c r="L14" s="47"/>
      <c r="M14" s="62"/>
      <c r="N14" s="44"/>
      <c r="O14" s="47"/>
      <c r="P14" s="48"/>
      <c r="Q14" s="49"/>
      <c r="R14" s="425"/>
      <c r="S14" s="460"/>
      <c r="T14" s="89"/>
      <c r="U14" s="89"/>
      <c r="V14" s="422"/>
      <c r="W14" s="418">
        <f t="shared" si="8"/>
        <v>0</v>
      </c>
      <c r="X14" s="64"/>
      <c r="Y14" s="64"/>
      <c r="Z14" s="54"/>
      <c r="AA14" s="54"/>
      <c r="AB14" s="447"/>
      <c r="AC14" s="447"/>
      <c r="AD14" s="435"/>
      <c r="AE14" s="435"/>
      <c r="AF14" s="48">
        <f t="shared" si="6"/>
        <v>0</v>
      </c>
      <c r="AG14" s="425" t="e">
        <f t="shared" si="7"/>
        <v>#DIV/0!</v>
      </c>
      <c r="AH14" s="460"/>
    </row>
    <row r="15" spans="1:34" ht="19.149999999999999" customHeight="1">
      <c r="A15" s="458"/>
      <c r="B15" s="67">
        <v>0</v>
      </c>
      <c r="C15" s="58"/>
      <c r="D15" s="59"/>
      <c r="E15" s="60"/>
      <c r="F15" s="343" t="s">
        <v>109</v>
      </c>
      <c r="G15" s="61"/>
      <c r="H15" s="45">
        <f t="shared" si="0"/>
        <v>0</v>
      </c>
      <c r="I15" s="422"/>
      <c r="J15" s="46"/>
      <c r="K15" s="44"/>
      <c r="L15" s="47"/>
      <c r="M15" s="62"/>
      <c r="N15" s="68"/>
      <c r="O15" s="47"/>
      <c r="P15" s="48"/>
      <c r="Q15" s="49"/>
      <c r="R15" s="425"/>
      <c r="S15" s="460"/>
      <c r="T15" s="89"/>
      <c r="U15" s="89"/>
      <c r="V15" s="422"/>
      <c r="W15" s="418">
        <f t="shared" si="8"/>
        <v>0</v>
      </c>
      <c r="X15" s="64"/>
      <c r="Y15" s="64"/>
      <c r="Z15" s="54"/>
      <c r="AA15" s="54"/>
      <c r="AB15" s="447"/>
      <c r="AC15" s="447"/>
      <c r="AD15" s="435"/>
      <c r="AE15" s="435"/>
      <c r="AF15" s="48">
        <f t="shared" si="6"/>
        <v>0</v>
      </c>
      <c r="AG15" s="425" t="e">
        <f t="shared" si="7"/>
        <v>#DIV/0!</v>
      </c>
      <c r="AH15" s="460"/>
    </row>
    <row r="16" spans="1:34" ht="19.149999999999999" customHeight="1">
      <c r="A16" s="458"/>
      <c r="B16" s="67">
        <v>0</v>
      </c>
      <c r="C16" s="58"/>
      <c r="D16" s="59"/>
      <c r="E16" s="60"/>
      <c r="F16" s="343" t="s">
        <v>109</v>
      </c>
      <c r="G16" s="61"/>
      <c r="H16" s="45">
        <f t="shared" si="0"/>
        <v>0</v>
      </c>
      <c r="I16" s="422"/>
      <c r="J16" s="46"/>
      <c r="K16" s="44"/>
      <c r="L16" s="47"/>
      <c r="M16" s="62"/>
      <c r="N16" s="68"/>
      <c r="O16" s="47"/>
      <c r="P16" s="48"/>
      <c r="Q16" s="49"/>
      <c r="R16" s="425"/>
      <c r="S16" s="460"/>
      <c r="T16" s="89"/>
      <c r="U16" s="89"/>
      <c r="V16" s="422"/>
      <c r="W16" s="418">
        <f t="shared" si="8"/>
        <v>0</v>
      </c>
      <c r="X16" s="64"/>
      <c r="Y16" s="64"/>
      <c r="Z16" s="54"/>
      <c r="AA16" s="54"/>
      <c r="AB16" s="447"/>
      <c r="AC16" s="447"/>
      <c r="AD16" s="435"/>
      <c r="AE16" s="435"/>
      <c r="AF16" s="48">
        <f t="shared" si="6"/>
        <v>0</v>
      </c>
      <c r="AG16" s="425" t="e">
        <f t="shared" si="7"/>
        <v>#DIV/0!</v>
      </c>
      <c r="AH16" s="460"/>
    </row>
    <row r="17" spans="1:34" ht="19.149999999999999" customHeight="1">
      <c r="A17" s="458"/>
      <c r="B17" s="69">
        <v>0</v>
      </c>
      <c r="C17" s="69" t="s">
        <v>201</v>
      </c>
      <c r="D17" s="465" t="s">
        <v>111</v>
      </c>
      <c r="E17" s="465"/>
      <c r="F17" s="344"/>
      <c r="G17" s="70"/>
      <c r="H17" s="71"/>
      <c r="I17" s="72"/>
      <c r="J17" s="70">
        <v>18.5</v>
      </c>
      <c r="K17" s="70">
        <v>2608.5</v>
      </c>
      <c r="L17" s="73">
        <v>141.49243206054351</v>
      </c>
      <c r="M17" s="70">
        <f t="shared" ref="J17:O17" si="9">AVERAGE(M5:M16)</f>
        <v>19</v>
      </c>
      <c r="N17" s="70">
        <f t="shared" si="9"/>
        <v>2384.6225061497248</v>
      </c>
      <c r="O17" s="73">
        <f t="shared" si="9"/>
        <v>125.98671037132931</v>
      </c>
      <c r="P17" s="65">
        <f t="shared" ref="P17:P24" si="10">M17-J17</f>
        <v>0.5</v>
      </c>
      <c r="Q17" s="74">
        <f t="shared" ref="Q17:Q24" si="11">O17-L17</f>
        <v>-15.505721689214198</v>
      </c>
      <c r="R17" s="75">
        <f>O17/L17</f>
        <v>0.89041306687993449</v>
      </c>
      <c r="S17" s="460"/>
      <c r="T17" s="89"/>
      <c r="U17" s="89"/>
      <c r="V17" s="422"/>
      <c r="W17" s="76">
        <f t="shared" si="8"/>
        <v>0</v>
      </c>
      <c r="X17" s="77"/>
      <c r="Y17" s="77"/>
      <c r="Z17" s="78">
        <f>SUM(Z5:Z16)</f>
        <v>0</v>
      </c>
      <c r="AA17" s="78">
        <f>SUM(AA5:AA16)</f>
        <v>0</v>
      </c>
      <c r="AB17" s="447"/>
      <c r="AC17" s="447"/>
      <c r="AD17" s="79">
        <f>SUM(AD5:AD16)</f>
        <v>1</v>
      </c>
      <c r="AE17" s="79">
        <f>SUM(AE5:AE16)</f>
        <v>0</v>
      </c>
      <c r="AF17" s="65">
        <f t="shared" si="6"/>
        <v>-223.87749385027519</v>
      </c>
      <c r="AG17" s="426">
        <f t="shared" si="7"/>
        <v>0.91417385706334098</v>
      </c>
      <c r="AH17" s="460"/>
    </row>
    <row r="18" spans="1:34" ht="19.149999999999999" customHeight="1">
      <c r="A18" s="467" t="s">
        <v>202</v>
      </c>
      <c r="B18" s="80" t="s">
        <v>203</v>
      </c>
      <c r="C18" s="81"/>
      <c r="D18" s="82" t="s">
        <v>204</v>
      </c>
      <c r="E18" s="83"/>
      <c r="F18" s="345">
        <v>27.5</v>
      </c>
      <c r="G18" s="57">
        <v>777</v>
      </c>
      <c r="H18" s="84">
        <f t="shared" ref="H18:H29" si="12">F18*G18</f>
        <v>21367.5</v>
      </c>
      <c r="I18" s="435"/>
      <c r="J18" s="85">
        <v>12</v>
      </c>
      <c r="K18" s="57">
        <v>2000</v>
      </c>
      <c r="L18" s="86">
        <v>166.66666666666666</v>
      </c>
      <c r="M18" s="85">
        <v>12</v>
      </c>
      <c r="N18" s="57">
        <f t="shared" ref="N18:N24" si="13">G18/W18*60</f>
        <v>1553.9999999999993</v>
      </c>
      <c r="O18" s="86">
        <f t="shared" ref="O18:O24" si="14">N18/M18</f>
        <v>129.49999999999994</v>
      </c>
      <c r="P18" s="54">
        <f t="shared" si="10"/>
        <v>0</v>
      </c>
      <c r="Q18" s="88">
        <f t="shared" si="11"/>
        <v>-37.166666666666714</v>
      </c>
      <c r="R18" s="428">
        <f t="shared" ref="R18:R24" si="15">O18/L18</f>
        <v>0.77699999999999969</v>
      </c>
      <c r="S18" s="468">
        <f>R30</f>
        <v>0.86801574233251522</v>
      </c>
      <c r="T18" s="89">
        <v>0.125</v>
      </c>
      <c r="U18" s="89">
        <v>0.14583333333333334</v>
      </c>
      <c r="V18" s="435">
        <v>5</v>
      </c>
      <c r="W18" s="90">
        <f>(U18-T18)*24*60</f>
        <v>30.000000000000014</v>
      </c>
      <c r="X18" s="86"/>
      <c r="Y18" s="86"/>
      <c r="Z18" s="54"/>
      <c r="AA18" s="54"/>
      <c r="AB18" s="447"/>
      <c r="AC18" s="447"/>
      <c r="AD18" s="435"/>
      <c r="AE18" s="435"/>
      <c r="AF18" s="91">
        <f t="shared" si="6"/>
        <v>-446.00000000000068</v>
      </c>
      <c r="AG18" s="92">
        <f t="shared" si="7"/>
        <v>0.77699999999999969</v>
      </c>
      <c r="AH18" s="469">
        <f>AG30</f>
        <v>0.89298177816995583</v>
      </c>
    </row>
    <row r="19" spans="1:34" ht="19.149999999999999" customHeight="1">
      <c r="A19" s="467"/>
      <c r="B19" s="432" t="s">
        <v>193</v>
      </c>
      <c r="C19" s="431"/>
      <c r="D19" s="82" t="s">
        <v>195</v>
      </c>
      <c r="E19" s="83"/>
      <c r="F19" s="343">
        <v>46.93</v>
      </c>
      <c r="G19" s="57">
        <v>2310</v>
      </c>
      <c r="H19" s="84">
        <f t="shared" si="12"/>
        <v>108408.3</v>
      </c>
      <c r="I19" s="435"/>
      <c r="J19" s="93">
        <v>21</v>
      </c>
      <c r="K19" s="44">
        <v>2400</v>
      </c>
      <c r="L19" s="47">
        <v>114.28571428571429</v>
      </c>
      <c r="M19" s="93">
        <v>21</v>
      </c>
      <c r="N19" s="94">
        <f t="shared" si="13"/>
        <v>2165.6249999999995</v>
      </c>
      <c r="O19" s="95">
        <f t="shared" si="14"/>
        <v>103.12499999999997</v>
      </c>
      <c r="P19" s="54">
        <f t="shared" si="10"/>
        <v>0</v>
      </c>
      <c r="Q19" s="88">
        <f t="shared" si="11"/>
        <v>-11.16071428571432</v>
      </c>
      <c r="R19" s="428">
        <f t="shared" si="15"/>
        <v>0.90234374999999967</v>
      </c>
      <c r="S19" s="468"/>
      <c r="T19" s="89">
        <v>0.15069444444444446</v>
      </c>
      <c r="U19" s="89">
        <v>0.19513888888888892</v>
      </c>
      <c r="V19" s="435">
        <v>7</v>
      </c>
      <c r="W19" s="90">
        <f>(U19-T19)*24*60</f>
        <v>64.000000000000014</v>
      </c>
      <c r="X19" s="96"/>
      <c r="Y19" s="96"/>
      <c r="Z19" s="54"/>
      <c r="AA19" s="54"/>
      <c r="AB19" s="447"/>
      <c r="AC19" s="447"/>
      <c r="AD19" s="435"/>
      <c r="AE19" s="435"/>
      <c r="AF19" s="48">
        <f t="shared" si="6"/>
        <v>-234.37500000000045</v>
      </c>
      <c r="AG19" s="425">
        <f t="shared" si="7"/>
        <v>0.90234374999999978</v>
      </c>
      <c r="AH19" s="470"/>
    </row>
    <row r="20" spans="1:34" ht="19.149999999999999" customHeight="1">
      <c r="A20" s="467"/>
      <c r="B20" s="432" t="s">
        <v>203</v>
      </c>
      <c r="C20" s="55"/>
      <c r="D20" s="42" t="s">
        <v>206</v>
      </c>
      <c r="E20" s="83"/>
      <c r="F20" s="343">
        <v>43.14</v>
      </c>
      <c r="G20" s="57">
        <v>1919.7</v>
      </c>
      <c r="H20" s="84">
        <f t="shared" si="12"/>
        <v>82815.858000000007</v>
      </c>
      <c r="I20" s="435"/>
      <c r="J20" s="93">
        <v>17</v>
      </c>
      <c r="K20" s="44">
        <v>1500</v>
      </c>
      <c r="L20" s="47">
        <v>88.235294117647058</v>
      </c>
      <c r="M20" s="93">
        <v>17</v>
      </c>
      <c r="N20" s="94">
        <f t="shared" si="13"/>
        <v>1371.2142857142853</v>
      </c>
      <c r="O20" s="95">
        <f t="shared" si="14"/>
        <v>80.659663865546193</v>
      </c>
      <c r="P20" s="54">
        <f t="shared" si="10"/>
        <v>0</v>
      </c>
      <c r="Q20" s="88">
        <f t="shared" si="11"/>
        <v>-7.5756302521008649</v>
      </c>
      <c r="R20" s="428">
        <f t="shared" si="15"/>
        <v>0.91414285714285681</v>
      </c>
      <c r="S20" s="468"/>
      <c r="T20" s="89">
        <v>0.2104166666666667</v>
      </c>
      <c r="U20" s="89">
        <v>0.26875000000000004</v>
      </c>
      <c r="V20" s="435">
        <v>22</v>
      </c>
      <c r="W20" s="90">
        <f t="shared" ref="W20:W29" si="16">(U20-T20)*24*60</f>
        <v>84.000000000000028</v>
      </c>
      <c r="X20" s="96">
        <v>0.19999999999999998</v>
      </c>
      <c r="Y20" s="96">
        <v>0.20972222222222223</v>
      </c>
      <c r="Z20" s="54"/>
      <c r="AA20" s="54"/>
      <c r="AB20" s="447"/>
      <c r="AC20" s="447"/>
      <c r="AD20" s="435"/>
      <c r="AE20" s="435"/>
      <c r="AF20" s="91">
        <f t="shared" si="6"/>
        <v>-128.78571428571468</v>
      </c>
      <c r="AG20" s="92">
        <f t="shared" si="7"/>
        <v>0.91414285714285692</v>
      </c>
      <c r="AH20" s="470"/>
    </row>
    <row r="21" spans="1:34" ht="19.149999999999999" customHeight="1">
      <c r="A21" s="467"/>
      <c r="B21" s="432" t="s">
        <v>207</v>
      </c>
      <c r="C21" s="97"/>
      <c r="D21" s="98" t="s">
        <v>246</v>
      </c>
      <c r="E21" s="43"/>
      <c r="F21" s="343">
        <v>50.67</v>
      </c>
      <c r="G21" s="44">
        <v>3799</v>
      </c>
      <c r="H21" s="84">
        <f t="shared" si="12"/>
        <v>192495.33000000002</v>
      </c>
      <c r="I21" s="421"/>
      <c r="J21" s="93">
        <v>19</v>
      </c>
      <c r="K21" s="44">
        <v>1500</v>
      </c>
      <c r="L21" s="47">
        <v>78.94736842105263</v>
      </c>
      <c r="M21" s="93">
        <v>19</v>
      </c>
      <c r="N21" s="94">
        <f t="shared" si="13"/>
        <v>1389.8780487804879</v>
      </c>
      <c r="O21" s="95">
        <f t="shared" si="14"/>
        <v>73.15147625160462</v>
      </c>
      <c r="P21" s="54">
        <f t="shared" si="10"/>
        <v>0</v>
      </c>
      <c r="Q21" s="88">
        <f t="shared" si="11"/>
        <v>-5.7958921694480097</v>
      </c>
      <c r="R21" s="428">
        <f t="shared" si="15"/>
        <v>0.92658536585365858</v>
      </c>
      <c r="S21" s="468"/>
      <c r="T21" s="89">
        <v>0.27361111111111114</v>
      </c>
      <c r="U21" s="89">
        <v>0.38750000000000001</v>
      </c>
      <c r="V21" s="435">
        <v>7</v>
      </c>
      <c r="W21" s="90">
        <f t="shared" si="16"/>
        <v>163.99999999999997</v>
      </c>
      <c r="X21" s="96"/>
      <c r="Y21" s="96"/>
      <c r="Z21" s="54"/>
      <c r="AA21" s="54"/>
      <c r="AB21" s="447"/>
      <c r="AC21" s="447"/>
      <c r="AD21" s="435"/>
      <c r="AE21" s="435"/>
      <c r="AF21" s="48">
        <f t="shared" si="6"/>
        <v>-110.12195121951208</v>
      </c>
      <c r="AG21" s="425">
        <f t="shared" si="7"/>
        <v>0.92658536585365858</v>
      </c>
      <c r="AH21" s="471"/>
    </row>
    <row r="22" spans="1:34" ht="19.149999999999999" customHeight="1">
      <c r="A22" s="467"/>
      <c r="B22" s="432" t="s">
        <v>207</v>
      </c>
      <c r="C22" s="97"/>
      <c r="D22" s="42" t="s">
        <v>217</v>
      </c>
      <c r="E22" s="43"/>
      <c r="F22" s="343">
        <v>49.91</v>
      </c>
      <c r="G22" s="44">
        <v>3729.7999999999997</v>
      </c>
      <c r="H22" s="84">
        <f t="shared" si="12"/>
        <v>186154.31799999997</v>
      </c>
      <c r="I22" s="421"/>
      <c r="J22" s="85">
        <v>17</v>
      </c>
      <c r="K22" s="57">
        <v>1565</v>
      </c>
      <c r="L22" s="86">
        <v>92.058823529411768</v>
      </c>
      <c r="M22" s="93">
        <v>17</v>
      </c>
      <c r="N22" s="94">
        <f t="shared" si="13"/>
        <v>1425.4012738853501</v>
      </c>
      <c r="O22" s="95">
        <f t="shared" si="14"/>
        <v>83.847133757961771</v>
      </c>
      <c r="P22" s="54">
        <f t="shared" si="10"/>
        <v>0</v>
      </c>
      <c r="Q22" s="88">
        <f t="shared" si="11"/>
        <v>-8.211689771449997</v>
      </c>
      <c r="R22" s="428">
        <f t="shared" si="15"/>
        <v>0.91079953602897767</v>
      </c>
      <c r="S22" s="468"/>
      <c r="T22" s="89">
        <v>0.39305555555555555</v>
      </c>
      <c r="U22" s="89">
        <v>0.50208333333333333</v>
      </c>
      <c r="V22" s="435">
        <v>8</v>
      </c>
      <c r="W22" s="90">
        <f t="shared" si="16"/>
        <v>157</v>
      </c>
      <c r="X22" s="96"/>
      <c r="Y22" s="96"/>
      <c r="Z22" s="54"/>
      <c r="AA22" s="54"/>
      <c r="AB22" s="447"/>
      <c r="AC22" s="447"/>
      <c r="AD22" s="435"/>
      <c r="AE22" s="435"/>
      <c r="AF22" s="91">
        <f t="shared" si="6"/>
        <v>-139.59872611464993</v>
      </c>
      <c r="AG22" s="92">
        <f t="shared" si="7"/>
        <v>0.91079953602897767</v>
      </c>
      <c r="AH22" s="471"/>
    </row>
    <row r="23" spans="1:34" ht="19.149999999999999" customHeight="1">
      <c r="A23" s="467"/>
      <c r="B23" s="432" t="s">
        <v>193</v>
      </c>
      <c r="C23" s="97"/>
      <c r="D23" s="42" t="s">
        <v>389</v>
      </c>
      <c r="E23" s="43"/>
      <c r="F23" s="343">
        <v>48.4</v>
      </c>
      <c r="G23" s="44">
        <v>1656</v>
      </c>
      <c r="H23" s="84">
        <f t="shared" si="12"/>
        <v>80150.399999999994</v>
      </c>
      <c r="I23" s="421"/>
      <c r="J23" s="93">
        <v>17</v>
      </c>
      <c r="K23" s="44">
        <v>2571</v>
      </c>
      <c r="L23" s="47">
        <v>151.23529411764707</v>
      </c>
      <c r="M23" s="93">
        <v>18</v>
      </c>
      <c r="N23" s="94">
        <f t="shared" si="13"/>
        <v>2310.697674418604</v>
      </c>
      <c r="O23" s="95">
        <f t="shared" si="14"/>
        <v>128.37209302325579</v>
      </c>
      <c r="P23" s="54">
        <f t="shared" si="10"/>
        <v>1</v>
      </c>
      <c r="Q23" s="88">
        <f t="shared" si="11"/>
        <v>-22.863201094391286</v>
      </c>
      <c r="R23" s="428">
        <f t="shared" si="15"/>
        <v>0.8488236411494936</v>
      </c>
      <c r="S23" s="468"/>
      <c r="T23" s="89">
        <v>0.54236111111111107</v>
      </c>
      <c r="U23" s="89">
        <v>0.57222222222222219</v>
      </c>
      <c r="V23" s="435">
        <v>5</v>
      </c>
      <c r="W23" s="90">
        <f t="shared" si="16"/>
        <v>43.000000000000007</v>
      </c>
      <c r="X23" s="96"/>
      <c r="Y23" s="96"/>
      <c r="Z23" s="54"/>
      <c r="AA23" s="54"/>
      <c r="AB23" s="447"/>
      <c r="AC23" s="447"/>
      <c r="AD23" s="435">
        <v>1</v>
      </c>
      <c r="AE23" s="435"/>
      <c r="AF23" s="48">
        <f t="shared" si="6"/>
        <v>-260.30232558139596</v>
      </c>
      <c r="AG23" s="425">
        <f t="shared" si="7"/>
        <v>0.89875444357005219</v>
      </c>
      <c r="AH23" s="471"/>
    </row>
    <row r="24" spans="1:34" ht="19.149999999999999" customHeight="1">
      <c r="A24" s="467"/>
      <c r="B24" s="432" t="s">
        <v>193</v>
      </c>
      <c r="C24" s="81"/>
      <c r="D24" s="82" t="s">
        <v>205</v>
      </c>
      <c r="E24" s="83"/>
      <c r="F24" s="343">
        <v>36.729999999999997</v>
      </c>
      <c r="G24" s="57">
        <v>2005</v>
      </c>
      <c r="H24" s="84">
        <f t="shared" si="12"/>
        <v>73643.649999999994</v>
      </c>
      <c r="I24" s="421"/>
      <c r="J24" s="93">
        <v>18</v>
      </c>
      <c r="K24" s="44">
        <v>2400</v>
      </c>
      <c r="L24" s="47">
        <v>133.33333333333334</v>
      </c>
      <c r="M24" s="93">
        <v>19</v>
      </c>
      <c r="N24" s="94">
        <f t="shared" si="13"/>
        <v>2227.7777777777787</v>
      </c>
      <c r="O24" s="95">
        <f t="shared" si="14"/>
        <v>117.25146198830414</v>
      </c>
      <c r="P24" s="54">
        <f t="shared" si="10"/>
        <v>1</v>
      </c>
      <c r="Q24" s="88">
        <f t="shared" si="11"/>
        <v>-16.081871345029199</v>
      </c>
      <c r="R24" s="428">
        <f t="shared" si="15"/>
        <v>0.87938596491228105</v>
      </c>
      <c r="S24" s="468"/>
      <c r="T24" s="89">
        <v>0.57777777777777772</v>
      </c>
      <c r="U24" s="89">
        <v>0.6152777777777777</v>
      </c>
      <c r="V24" s="435">
        <v>8</v>
      </c>
      <c r="W24" s="90">
        <f t="shared" si="16"/>
        <v>53.999999999999972</v>
      </c>
      <c r="X24" s="96"/>
      <c r="Y24" s="96"/>
      <c r="Z24" s="54"/>
      <c r="AA24" s="54"/>
      <c r="AB24" s="447"/>
      <c r="AC24" s="447"/>
      <c r="AD24" s="435"/>
      <c r="AE24" s="435"/>
      <c r="AF24" s="91">
        <f t="shared" si="6"/>
        <v>-172.22222222222126</v>
      </c>
      <c r="AG24" s="92">
        <f t="shared" si="7"/>
        <v>0.92824074074074114</v>
      </c>
      <c r="AH24" s="471"/>
    </row>
    <row r="25" spans="1:34" ht="19.149999999999999" customHeight="1">
      <c r="A25" s="467"/>
      <c r="B25" s="432">
        <v>0</v>
      </c>
      <c r="C25" s="81"/>
      <c r="D25" s="82"/>
      <c r="E25" s="83"/>
      <c r="F25" s="343" t="s">
        <v>109</v>
      </c>
      <c r="G25" s="57"/>
      <c r="H25" s="84">
        <f t="shared" si="12"/>
        <v>0</v>
      </c>
      <c r="I25" s="90"/>
      <c r="J25" s="93"/>
      <c r="K25" s="44"/>
      <c r="L25" s="47"/>
      <c r="M25" s="93"/>
      <c r="N25" s="94"/>
      <c r="O25" s="95"/>
      <c r="P25" s="54"/>
      <c r="Q25" s="88"/>
      <c r="R25" s="428"/>
      <c r="S25" s="468"/>
      <c r="T25" s="89"/>
      <c r="U25" s="89"/>
      <c r="V25" s="435"/>
      <c r="W25" s="90">
        <f t="shared" si="16"/>
        <v>0</v>
      </c>
      <c r="X25" s="435"/>
      <c r="Y25" s="435"/>
      <c r="Z25" s="54"/>
      <c r="AA25" s="54"/>
      <c r="AB25" s="447"/>
      <c r="AC25" s="447"/>
      <c r="AD25" s="435"/>
      <c r="AE25" s="435"/>
      <c r="AF25" s="48">
        <f t="shared" si="6"/>
        <v>0</v>
      </c>
      <c r="AG25" s="425" t="e">
        <f t="shared" si="7"/>
        <v>#DIV/0!</v>
      </c>
      <c r="AH25" s="471"/>
    </row>
    <row r="26" spans="1:34" ht="19.149999999999999" customHeight="1">
      <c r="A26" s="467"/>
      <c r="B26" s="432">
        <v>0</v>
      </c>
      <c r="C26" s="81"/>
      <c r="D26" s="82"/>
      <c r="E26" s="83"/>
      <c r="F26" s="343" t="s">
        <v>109</v>
      </c>
      <c r="G26" s="57"/>
      <c r="H26" s="84">
        <f t="shared" si="12"/>
        <v>0</v>
      </c>
      <c r="I26" s="90"/>
      <c r="J26" s="87"/>
      <c r="K26" s="57"/>
      <c r="L26" s="86"/>
      <c r="M26" s="87"/>
      <c r="N26" s="57"/>
      <c r="O26" s="86"/>
      <c r="P26" s="54"/>
      <c r="Q26" s="88"/>
      <c r="R26" s="428"/>
      <c r="S26" s="468"/>
      <c r="T26" s="89"/>
      <c r="U26" s="89"/>
      <c r="V26" s="435"/>
      <c r="W26" s="90">
        <f t="shared" si="16"/>
        <v>0</v>
      </c>
      <c r="X26" s="435"/>
      <c r="Y26" s="435"/>
      <c r="Z26" s="54"/>
      <c r="AA26" s="54"/>
      <c r="AB26" s="447"/>
      <c r="AC26" s="447"/>
      <c r="AD26" s="435"/>
      <c r="AE26" s="435"/>
      <c r="AF26" s="91">
        <f t="shared" si="6"/>
        <v>0</v>
      </c>
      <c r="AG26" s="92" t="e">
        <f t="shared" si="7"/>
        <v>#DIV/0!</v>
      </c>
      <c r="AH26" s="471"/>
    </row>
    <row r="27" spans="1:34" ht="19.149999999999999" customHeight="1">
      <c r="A27" s="467"/>
      <c r="B27" s="80">
        <v>0</v>
      </c>
      <c r="C27" s="81"/>
      <c r="D27" s="82"/>
      <c r="E27" s="83"/>
      <c r="F27" s="346" t="s">
        <v>109</v>
      </c>
      <c r="G27" s="57"/>
      <c r="H27" s="84">
        <f t="shared" si="12"/>
        <v>0</v>
      </c>
      <c r="I27" s="90"/>
      <c r="J27" s="87"/>
      <c r="K27" s="57"/>
      <c r="L27" s="86"/>
      <c r="M27" s="87"/>
      <c r="N27" s="57"/>
      <c r="O27" s="86"/>
      <c r="P27" s="54"/>
      <c r="Q27" s="88"/>
      <c r="R27" s="428"/>
      <c r="S27" s="468"/>
      <c r="T27" s="89"/>
      <c r="U27" s="89"/>
      <c r="V27" s="435"/>
      <c r="W27" s="90">
        <f t="shared" si="16"/>
        <v>0</v>
      </c>
      <c r="X27" s="435"/>
      <c r="Y27" s="435"/>
      <c r="Z27" s="54"/>
      <c r="AA27" s="54"/>
      <c r="AB27" s="447"/>
      <c r="AC27" s="447"/>
      <c r="AD27" s="435"/>
      <c r="AE27" s="435"/>
      <c r="AF27" s="48">
        <f t="shared" si="6"/>
        <v>0</v>
      </c>
      <c r="AG27" s="425" t="e">
        <f t="shared" si="7"/>
        <v>#DIV/0!</v>
      </c>
      <c r="AH27" s="471"/>
    </row>
    <row r="28" spans="1:34" ht="19.149999999999999" customHeight="1">
      <c r="A28" s="467"/>
      <c r="B28" s="80">
        <v>0</v>
      </c>
      <c r="C28" s="81"/>
      <c r="D28" s="82"/>
      <c r="E28" s="83"/>
      <c r="F28" s="346" t="s">
        <v>109</v>
      </c>
      <c r="G28" s="57"/>
      <c r="H28" s="84">
        <f t="shared" si="12"/>
        <v>0</v>
      </c>
      <c r="I28" s="90"/>
      <c r="J28" s="87"/>
      <c r="K28" s="57"/>
      <c r="L28" s="86"/>
      <c r="M28" s="87"/>
      <c r="N28" s="57"/>
      <c r="O28" s="86"/>
      <c r="P28" s="54"/>
      <c r="Q28" s="88"/>
      <c r="R28" s="428"/>
      <c r="S28" s="468"/>
      <c r="T28" s="89"/>
      <c r="U28" s="89"/>
      <c r="V28" s="435"/>
      <c r="W28" s="90">
        <f t="shared" si="16"/>
        <v>0</v>
      </c>
      <c r="X28" s="435"/>
      <c r="Y28" s="435"/>
      <c r="Z28" s="54"/>
      <c r="AA28" s="54"/>
      <c r="AB28" s="447"/>
      <c r="AC28" s="447"/>
      <c r="AD28" s="435"/>
      <c r="AE28" s="435"/>
      <c r="AF28" s="91">
        <f t="shared" si="6"/>
        <v>0</v>
      </c>
      <c r="AG28" s="92" t="e">
        <f t="shared" si="7"/>
        <v>#DIV/0!</v>
      </c>
      <c r="AH28" s="471"/>
    </row>
    <row r="29" spans="1:34" ht="19.149999999999999" customHeight="1">
      <c r="A29" s="467"/>
      <c r="B29" s="80">
        <v>0</v>
      </c>
      <c r="C29" s="81"/>
      <c r="D29" s="82"/>
      <c r="E29" s="83"/>
      <c r="F29" s="346" t="s">
        <v>109</v>
      </c>
      <c r="G29" s="57"/>
      <c r="H29" s="84">
        <f t="shared" si="12"/>
        <v>0</v>
      </c>
      <c r="I29" s="90"/>
      <c r="J29" s="87"/>
      <c r="K29" s="57"/>
      <c r="L29" s="86"/>
      <c r="M29" s="87"/>
      <c r="N29" s="57"/>
      <c r="O29" s="86"/>
      <c r="P29" s="54"/>
      <c r="Q29" s="88"/>
      <c r="R29" s="428"/>
      <c r="S29" s="468"/>
      <c r="T29" s="89"/>
      <c r="U29" s="89"/>
      <c r="V29" s="435"/>
      <c r="W29" s="90">
        <f t="shared" si="16"/>
        <v>0</v>
      </c>
      <c r="X29" s="435"/>
      <c r="Y29" s="435"/>
      <c r="Z29" s="54"/>
      <c r="AA29" s="54"/>
      <c r="AB29" s="447"/>
      <c r="AC29" s="447"/>
      <c r="AD29" s="435"/>
      <c r="AE29" s="435"/>
      <c r="AF29" s="48">
        <f t="shared" si="6"/>
        <v>0</v>
      </c>
      <c r="AG29" s="425"/>
      <c r="AH29" s="471"/>
    </row>
    <row r="30" spans="1:34" ht="19.149999999999999" customHeight="1">
      <c r="A30" s="467"/>
      <c r="B30" s="99">
        <v>0</v>
      </c>
      <c r="C30" s="100" t="s">
        <v>211</v>
      </c>
      <c r="D30" s="466" t="s">
        <v>111</v>
      </c>
      <c r="E30" s="466"/>
      <c r="F30" s="347"/>
      <c r="G30" s="101"/>
      <c r="H30" s="102"/>
      <c r="I30" s="103"/>
      <c r="J30" s="101">
        <v>17.285714285714285</v>
      </c>
      <c r="K30" s="101">
        <v>1990.8571428571429</v>
      </c>
      <c r="L30" s="104">
        <v>117.8232134959247</v>
      </c>
      <c r="M30" s="101">
        <f t="shared" ref="J30:O30" si="17">AVERAGE(M18:M29)</f>
        <v>17.571428571428573</v>
      </c>
      <c r="N30" s="101">
        <f t="shared" si="17"/>
        <v>1777.7991515109293</v>
      </c>
      <c r="O30" s="104">
        <f t="shared" si="17"/>
        <v>102.27240412666751</v>
      </c>
      <c r="P30" s="54">
        <f t="shared" ref="P30:P39" si="18">M30-J30</f>
        <v>0.28571428571428825</v>
      </c>
      <c r="Q30" s="88">
        <f t="shared" ref="Q30:Q39" si="19">O30-L30</f>
        <v>-15.550809369257195</v>
      </c>
      <c r="R30" s="105">
        <f t="shared" ref="R30:R39" si="20">O30/L30</f>
        <v>0.86801574233251522</v>
      </c>
      <c r="S30" s="468"/>
      <c r="T30" s="89"/>
      <c r="U30" s="89"/>
      <c r="V30" s="57"/>
      <c r="W30" s="57"/>
      <c r="X30" s="86"/>
      <c r="Y30" s="86"/>
      <c r="Z30" s="106">
        <f>SUM(Z18:Z29)</f>
        <v>0</v>
      </c>
      <c r="AA30" s="106">
        <f>SUM(AA18:AA29)</f>
        <v>0</v>
      </c>
      <c r="AB30" s="447"/>
      <c r="AC30" s="447"/>
      <c r="AD30" s="107">
        <f>SUM(AD18:AD29)</f>
        <v>1</v>
      </c>
      <c r="AE30" s="107">
        <f>SUM(AE18:AE29)</f>
        <v>0</v>
      </c>
      <c r="AF30" s="108">
        <f t="shared" si="6"/>
        <v>-213.05799134621361</v>
      </c>
      <c r="AG30" s="109">
        <f t="shared" ref="AG30" si="21">N30/K30</f>
        <v>0.89298177816995583</v>
      </c>
      <c r="AH30" s="472"/>
    </row>
    <row r="31" spans="1:34" ht="19.149999999999999" customHeight="1">
      <c r="A31" s="475" t="s">
        <v>212</v>
      </c>
      <c r="B31" s="110" t="s">
        <v>203</v>
      </c>
      <c r="C31" s="66"/>
      <c r="D31" s="42" t="s">
        <v>213</v>
      </c>
      <c r="E31" s="111"/>
      <c r="F31" s="348">
        <v>26.5</v>
      </c>
      <c r="G31" s="134">
        <v>1781.65</v>
      </c>
      <c r="H31" s="112">
        <f t="shared" ref="H31:H40" si="22">F31*G31</f>
        <v>47213.725000000006</v>
      </c>
      <c r="I31" s="52"/>
      <c r="J31" s="113">
        <v>12</v>
      </c>
      <c r="K31" s="94">
        <v>2000</v>
      </c>
      <c r="L31" s="95">
        <v>166.66666666666666</v>
      </c>
      <c r="M31" s="62">
        <v>12</v>
      </c>
      <c r="N31" s="114">
        <f t="shared" ref="N31:N39" si="23">G31/W31*60</f>
        <v>1484.7083333333337</v>
      </c>
      <c r="O31" s="115">
        <f t="shared" ref="O31:O39" si="24">N31/M31</f>
        <v>123.72569444444447</v>
      </c>
      <c r="P31" s="116">
        <f t="shared" si="18"/>
        <v>0</v>
      </c>
      <c r="Q31" s="117">
        <f t="shared" si="19"/>
        <v>-42.940972222222186</v>
      </c>
      <c r="R31" s="429">
        <f t="shared" si="20"/>
        <v>0.74235416666666687</v>
      </c>
      <c r="S31" s="477">
        <f>R43</f>
        <v>0.87065789436783303</v>
      </c>
      <c r="T31" s="118">
        <v>0.125</v>
      </c>
      <c r="U31" s="118">
        <v>0.17499999999999999</v>
      </c>
      <c r="V31" s="142">
        <v>5</v>
      </c>
      <c r="W31" s="119">
        <f t="shared" ref="W31:W42" si="25">(U31-T31)*24*60</f>
        <v>71.999999999999986</v>
      </c>
      <c r="X31" s="52"/>
      <c r="Y31" s="52"/>
      <c r="Z31" s="51"/>
      <c r="AA31" s="51"/>
      <c r="AB31" s="447"/>
      <c r="AC31" s="447"/>
      <c r="AD31" s="52"/>
      <c r="AE31" s="52"/>
      <c r="AF31" s="116">
        <f t="shared" si="6"/>
        <v>-515.29166666666629</v>
      </c>
      <c r="AG31" s="120">
        <f t="shared" si="7"/>
        <v>0.74235416666666687</v>
      </c>
      <c r="AH31" s="473">
        <f>AG43</f>
        <v>0.86712616875655446</v>
      </c>
    </row>
    <row r="32" spans="1:34" ht="19.149999999999999" customHeight="1">
      <c r="A32" s="476"/>
      <c r="B32" s="121" t="s">
        <v>118</v>
      </c>
      <c r="C32" s="122"/>
      <c r="D32" s="42" t="s">
        <v>299</v>
      </c>
      <c r="E32" s="43"/>
      <c r="F32" s="343">
        <v>34.229999999999997</v>
      </c>
      <c r="G32" s="134">
        <v>2443.35</v>
      </c>
      <c r="H32" s="84">
        <f t="shared" si="22"/>
        <v>83635.87049999999</v>
      </c>
      <c r="I32" s="418"/>
      <c r="J32" s="46">
        <v>13</v>
      </c>
      <c r="K32" s="44">
        <v>2250</v>
      </c>
      <c r="L32" s="47">
        <v>173.07692307692307</v>
      </c>
      <c r="M32" s="62">
        <v>13</v>
      </c>
      <c r="N32" s="44">
        <f t="shared" si="23"/>
        <v>2064.8028169014087</v>
      </c>
      <c r="O32" s="47">
        <f t="shared" si="24"/>
        <v>158.83098591549299</v>
      </c>
      <c r="P32" s="116">
        <f t="shared" si="18"/>
        <v>0</v>
      </c>
      <c r="Q32" s="49">
        <f t="shared" si="19"/>
        <v>-14.245937161430078</v>
      </c>
      <c r="R32" s="425">
        <f t="shared" si="20"/>
        <v>0.91769014084507061</v>
      </c>
      <c r="S32" s="468"/>
      <c r="T32" s="89">
        <v>0.17986111111111111</v>
      </c>
      <c r="U32" s="89">
        <v>0.22916666666666666</v>
      </c>
      <c r="V32" s="142">
        <v>7</v>
      </c>
      <c r="W32" s="90">
        <f t="shared" si="25"/>
        <v>70.999999999999986</v>
      </c>
      <c r="X32" s="123"/>
      <c r="Y32" s="123"/>
      <c r="Z32" s="124"/>
      <c r="AA32" s="124"/>
      <c r="AB32" s="447"/>
      <c r="AC32" s="447"/>
      <c r="AD32" s="435"/>
      <c r="AE32" s="435"/>
      <c r="AF32" s="48">
        <f t="shared" si="6"/>
        <v>-185.19718309859127</v>
      </c>
      <c r="AG32" s="425">
        <f t="shared" si="7"/>
        <v>0.9176901408450705</v>
      </c>
      <c r="AH32" s="459"/>
    </row>
    <row r="33" spans="1:34" ht="19.149999999999999" customHeight="1">
      <c r="A33" s="476"/>
      <c r="B33" s="121" t="s">
        <v>118</v>
      </c>
      <c r="C33" s="435"/>
      <c r="D33" s="42" t="s">
        <v>215</v>
      </c>
      <c r="E33" s="83"/>
      <c r="F33" s="343">
        <v>34.229999999999997</v>
      </c>
      <c r="G33" s="134">
        <v>2232.75</v>
      </c>
      <c r="H33" s="84">
        <f t="shared" si="22"/>
        <v>76427.032499999987</v>
      </c>
      <c r="I33" s="435"/>
      <c r="J33" s="46">
        <v>13</v>
      </c>
      <c r="K33" s="44">
        <v>2250</v>
      </c>
      <c r="L33" s="47">
        <v>173.07692307692307</v>
      </c>
      <c r="M33" s="62">
        <v>13</v>
      </c>
      <c r="N33" s="44">
        <f t="shared" si="23"/>
        <v>2061.0000000000009</v>
      </c>
      <c r="O33" s="47">
        <f t="shared" si="24"/>
        <v>158.5384615384616</v>
      </c>
      <c r="P33" s="116">
        <f t="shared" si="18"/>
        <v>0</v>
      </c>
      <c r="Q33" s="49">
        <f t="shared" si="19"/>
        <v>-14.538461538461462</v>
      </c>
      <c r="R33" s="425">
        <f t="shared" si="20"/>
        <v>0.91600000000000048</v>
      </c>
      <c r="S33" s="468"/>
      <c r="T33" s="89">
        <v>0.24444444444444444</v>
      </c>
      <c r="U33" s="89">
        <v>0.2895833333333333</v>
      </c>
      <c r="V33" s="142">
        <v>22</v>
      </c>
      <c r="W33" s="90">
        <f t="shared" si="25"/>
        <v>64.999999999999972</v>
      </c>
      <c r="X33" s="123">
        <v>0.23333333333333331</v>
      </c>
      <c r="Y33" s="123">
        <v>0.24305555555555555</v>
      </c>
      <c r="Z33" s="124"/>
      <c r="AA33" s="124"/>
      <c r="AB33" s="447"/>
      <c r="AC33" s="447"/>
      <c r="AD33" s="435"/>
      <c r="AE33" s="435"/>
      <c r="AF33" s="48">
        <f t="shared" si="6"/>
        <v>-188.99999999999909</v>
      </c>
      <c r="AG33" s="125">
        <f t="shared" si="7"/>
        <v>0.91600000000000037</v>
      </c>
      <c r="AH33" s="459"/>
    </row>
    <row r="34" spans="1:34" ht="19.149999999999999" customHeight="1">
      <c r="A34" s="476"/>
      <c r="B34" s="121" t="s">
        <v>207</v>
      </c>
      <c r="C34" s="126"/>
      <c r="D34" s="147" t="s">
        <v>209</v>
      </c>
      <c r="E34" s="83"/>
      <c r="F34" s="343">
        <v>49.91</v>
      </c>
      <c r="G34" s="137">
        <v>2669.92</v>
      </c>
      <c r="H34" s="84">
        <f t="shared" si="22"/>
        <v>133255.7072</v>
      </c>
      <c r="I34" s="435"/>
      <c r="J34" s="113">
        <v>17</v>
      </c>
      <c r="K34" s="94">
        <v>1565</v>
      </c>
      <c r="L34" s="95">
        <v>92.058823529411768</v>
      </c>
      <c r="M34" s="149">
        <v>17</v>
      </c>
      <c r="N34" s="44">
        <f t="shared" si="23"/>
        <v>1369.1897435897438</v>
      </c>
      <c r="O34" s="47">
        <f t="shared" si="24"/>
        <v>80.540573152337871</v>
      </c>
      <c r="P34" s="116">
        <f t="shared" si="18"/>
        <v>0</v>
      </c>
      <c r="Q34" s="49">
        <f t="shared" si="19"/>
        <v>-11.518250377073898</v>
      </c>
      <c r="R34" s="425">
        <f t="shared" si="20"/>
        <v>0.8748816252969609</v>
      </c>
      <c r="S34" s="468"/>
      <c r="T34" s="89">
        <v>0.2944444444444444</v>
      </c>
      <c r="U34" s="89">
        <v>0.37569444444444439</v>
      </c>
      <c r="V34" s="137">
        <v>7</v>
      </c>
      <c r="W34" s="90">
        <f t="shared" si="25"/>
        <v>116.99999999999999</v>
      </c>
      <c r="X34" s="123"/>
      <c r="Y34" s="123"/>
      <c r="Z34" s="124"/>
      <c r="AA34" s="124"/>
      <c r="AB34" s="447"/>
      <c r="AC34" s="447"/>
      <c r="AD34" s="435"/>
      <c r="AE34" s="435"/>
      <c r="AF34" s="48">
        <f t="shared" si="6"/>
        <v>-195.81025641025622</v>
      </c>
      <c r="AG34" s="125">
        <f t="shared" si="7"/>
        <v>0.8748816252969609</v>
      </c>
      <c r="AH34" s="459"/>
    </row>
    <row r="35" spans="1:34" ht="19.149999999999999" customHeight="1">
      <c r="A35" s="476"/>
      <c r="B35" s="121" t="s">
        <v>207</v>
      </c>
      <c r="C35" s="41"/>
      <c r="D35" s="150" t="s">
        <v>208</v>
      </c>
      <c r="E35" s="43"/>
      <c r="F35" s="343">
        <v>44.3</v>
      </c>
      <c r="G35" s="137">
        <v>2313</v>
      </c>
      <c r="H35" s="84">
        <f t="shared" si="22"/>
        <v>102465.9</v>
      </c>
      <c r="I35" s="421"/>
      <c r="J35" s="46">
        <v>18</v>
      </c>
      <c r="K35" s="44">
        <v>1565</v>
      </c>
      <c r="L35" s="47">
        <v>86.944444444444443</v>
      </c>
      <c r="M35" s="149">
        <v>18</v>
      </c>
      <c r="N35" s="44">
        <f t="shared" si="23"/>
        <v>1387.8000000000004</v>
      </c>
      <c r="O35" s="47">
        <f t="shared" si="24"/>
        <v>77.100000000000023</v>
      </c>
      <c r="P35" s="116">
        <f t="shared" si="18"/>
        <v>0</v>
      </c>
      <c r="Q35" s="49">
        <f t="shared" si="19"/>
        <v>-9.8444444444444201</v>
      </c>
      <c r="R35" s="425">
        <f t="shared" si="20"/>
        <v>0.88677316293929742</v>
      </c>
      <c r="S35" s="468"/>
      <c r="T35" s="89">
        <v>0.39166666666666661</v>
      </c>
      <c r="U35" s="89">
        <v>0.46111111111111103</v>
      </c>
      <c r="V35" s="134">
        <v>23</v>
      </c>
      <c r="W35" s="90">
        <f t="shared" si="25"/>
        <v>99.999999999999972</v>
      </c>
      <c r="X35" s="123">
        <v>0.38055555555555554</v>
      </c>
      <c r="Y35" s="123">
        <v>0.39027777777777778</v>
      </c>
      <c r="Z35" s="124"/>
      <c r="AA35" s="124"/>
      <c r="AB35" s="447"/>
      <c r="AC35" s="447"/>
      <c r="AD35" s="435"/>
      <c r="AE35" s="435"/>
      <c r="AF35" s="116">
        <f t="shared" si="6"/>
        <v>-177.19999999999959</v>
      </c>
      <c r="AG35" s="120">
        <f t="shared" si="7"/>
        <v>0.88677316293929742</v>
      </c>
      <c r="AH35" s="460"/>
    </row>
    <row r="36" spans="1:34" ht="19.149999999999999" customHeight="1">
      <c r="A36" s="476"/>
      <c r="B36" s="121" t="s">
        <v>193</v>
      </c>
      <c r="C36" s="128"/>
      <c r="D36" s="150" t="s">
        <v>218</v>
      </c>
      <c r="E36" s="83"/>
      <c r="F36" s="343">
        <v>46.93</v>
      </c>
      <c r="G36" s="134">
        <v>1038</v>
      </c>
      <c r="H36" s="84">
        <f t="shared" si="22"/>
        <v>48713.34</v>
      </c>
      <c r="I36" s="435"/>
      <c r="J36" s="113">
        <v>19</v>
      </c>
      <c r="K36" s="94">
        <v>2400</v>
      </c>
      <c r="L36" s="95">
        <v>126.31578947368421</v>
      </c>
      <c r="M36" s="149">
        <v>18</v>
      </c>
      <c r="N36" s="44">
        <f t="shared" si="23"/>
        <v>2075.9999999999964</v>
      </c>
      <c r="O36" s="47">
        <f t="shared" si="24"/>
        <v>115.33333333333313</v>
      </c>
      <c r="P36" s="116">
        <f t="shared" si="18"/>
        <v>-1</v>
      </c>
      <c r="Q36" s="49">
        <f t="shared" si="19"/>
        <v>-10.982456140351076</v>
      </c>
      <c r="R36" s="425">
        <f t="shared" si="20"/>
        <v>0.91305555555555395</v>
      </c>
      <c r="S36" s="468"/>
      <c r="T36" s="89">
        <v>0.50069444444444433</v>
      </c>
      <c r="U36" s="89">
        <v>0.5215277777777777</v>
      </c>
      <c r="V36" s="134">
        <v>4</v>
      </c>
      <c r="W36" s="90">
        <f t="shared" si="25"/>
        <v>30.000000000000053</v>
      </c>
      <c r="X36" s="123"/>
      <c r="Y36" s="123"/>
      <c r="Z36" s="124"/>
      <c r="AA36" s="124"/>
      <c r="AB36" s="447"/>
      <c r="AC36" s="447"/>
      <c r="AD36" s="435"/>
      <c r="AE36" s="435">
        <v>1</v>
      </c>
      <c r="AF36" s="48">
        <f t="shared" si="6"/>
        <v>-324.00000000000364</v>
      </c>
      <c r="AG36" s="425">
        <f t="shared" si="7"/>
        <v>0.86499999999999844</v>
      </c>
      <c r="AH36" s="460"/>
    </row>
    <row r="37" spans="1:34" ht="19.149999999999999" customHeight="1">
      <c r="A37" s="476"/>
      <c r="B37" s="121" t="s">
        <v>193</v>
      </c>
      <c r="C37" s="128"/>
      <c r="D37" s="42" t="s">
        <v>219</v>
      </c>
      <c r="E37" s="83"/>
      <c r="F37" s="343">
        <v>43.96</v>
      </c>
      <c r="G37" s="134">
        <v>1245</v>
      </c>
      <c r="H37" s="84">
        <f t="shared" si="22"/>
        <v>54730.200000000004</v>
      </c>
      <c r="I37" s="435"/>
      <c r="J37" s="113">
        <v>19</v>
      </c>
      <c r="K37" s="94">
        <v>2400</v>
      </c>
      <c r="L37" s="95">
        <v>126.31578947368421</v>
      </c>
      <c r="M37" s="149">
        <v>19</v>
      </c>
      <c r="N37" s="44">
        <f t="shared" si="23"/>
        <v>2074.9999999999986</v>
      </c>
      <c r="O37" s="47">
        <f t="shared" si="24"/>
        <v>109.21052631578941</v>
      </c>
      <c r="P37" s="116">
        <f t="shared" si="18"/>
        <v>0</v>
      </c>
      <c r="Q37" s="49">
        <f t="shared" si="19"/>
        <v>-17.105263157894797</v>
      </c>
      <c r="R37" s="425">
        <f t="shared" si="20"/>
        <v>0.86458333333333282</v>
      </c>
      <c r="S37" s="468"/>
      <c r="T37" s="89">
        <v>0.5263888888888888</v>
      </c>
      <c r="U37" s="89">
        <v>0.55138888888888882</v>
      </c>
      <c r="V37" s="134">
        <v>7</v>
      </c>
      <c r="W37" s="90">
        <f t="shared" si="25"/>
        <v>36.000000000000028</v>
      </c>
      <c r="X37" s="123"/>
      <c r="Y37" s="123"/>
      <c r="Z37" s="124"/>
      <c r="AA37" s="124"/>
      <c r="AB37" s="447"/>
      <c r="AC37" s="447"/>
      <c r="AD37" s="435"/>
      <c r="AE37" s="435"/>
      <c r="AF37" s="48">
        <f t="shared" si="6"/>
        <v>-325.00000000000136</v>
      </c>
      <c r="AG37" s="125">
        <f t="shared" si="7"/>
        <v>0.86458333333333282</v>
      </c>
      <c r="AH37" s="460"/>
    </row>
    <row r="38" spans="1:34" ht="19.149999999999999" customHeight="1">
      <c r="A38" s="476"/>
      <c r="B38" s="121" t="s">
        <v>207</v>
      </c>
      <c r="C38" s="128"/>
      <c r="D38" s="150" t="s">
        <v>209</v>
      </c>
      <c r="E38" s="83"/>
      <c r="F38" s="343">
        <v>49.91</v>
      </c>
      <c r="G38" s="134">
        <v>364.08</v>
      </c>
      <c r="H38" s="84">
        <f t="shared" si="22"/>
        <v>18171.232799999998</v>
      </c>
      <c r="I38" s="435">
        <v>1</v>
      </c>
      <c r="J38" s="46">
        <v>17</v>
      </c>
      <c r="K38" s="44">
        <v>1565</v>
      </c>
      <c r="L38" s="47">
        <v>92.058823529411768</v>
      </c>
      <c r="M38" s="149">
        <v>17</v>
      </c>
      <c r="N38" s="44">
        <f t="shared" si="23"/>
        <v>1365.3000000000047</v>
      </c>
      <c r="O38" s="47">
        <f t="shared" si="24"/>
        <v>80.311764705882638</v>
      </c>
      <c r="P38" s="116">
        <f t="shared" si="18"/>
        <v>0</v>
      </c>
      <c r="Q38" s="49">
        <f t="shared" si="19"/>
        <v>-11.74705882352913</v>
      </c>
      <c r="R38" s="425">
        <f t="shared" si="20"/>
        <v>0.87239616613418836</v>
      </c>
      <c r="S38" s="468"/>
      <c r="T38" s="151">
        <v>0.55694444444444435</v>
      </c>
      <c r="U38" s="151">
        <v>0.56805555555555542</v>
      </c>
      <c r="V38" s="134">
        <v>8</v>
      </c>
      <c r="W38" s="90">
        <f t="shared" si="25"/>
        <v>15.999999999999943</v>
      </c>
      <c r="X38" s="123"/>
      <c r="Y38" s="123"/>
      <c r="Z38" s="124"/>
      <c r="AA38" s="124"/>
      <c r="AB38" s="447"/>
      <c r="AC38" s="447"/>
      <c r="AD38" s="435"/>
      <c r="AE38" s="435"/>
      <c r="AF38" s="48">
        <f t="shared" si="6"/>
        <v>-199.69999999999527</v>
      </c>
      <c r="AG38" s="125">
        <f t="shared" si="7"/>
        <v>0.87239616613418836</v>
      </c>
      <c r="AH38" s="460"/>
    </row>
    <row r="39" spans="1:34" ht="19.149999999999999" customHeight="1">
      <c r="A39" s="476"/>
      <c r="B39" s="121" t="s">
        <v>203</v>
      </c>
      <c r="C39" s="126"/>
      <c r="D39" s="42" t="s">
        <v>206</v>
      </c>
      <c r="E39" s="43"/>
      <c r="F39" s="343">
        <v>43.14</v>
      </c>
      <c r="G39" s="57">
        <v>450.3</v>
      </c>
      <c r="H39" s="84">
        <f t="shared" si="22"/>
        <v>19425.941999999999</v>
      </c>
      <c r="I39" s="435">
        <v>1</v>
      </c>
      <c r="J39" s="113">
        <v>17</v>
      </c>
      <c r="K39" s="94">
        <v>1500</v>
      </c>
      <c r="L39" s="95">
        <v>88.235294117647058</v>
      </c>
      <c r="M39" s="424">
        <v>17</v>
      </c>
      <c r="N39" s="44">
        <f t="shared" si="23"/>
        <v>1286.5714285714332</v>
      </c>
      <c r="O39" s="47">
        <f t="shared" si="24"/>
        <v>75.680672268907841</v>
      </c>
      <c r="P39" s="116">
        <f t="shared" si="18"/>
        <v>0</v>
      </c>
      <c r="Q39" s="49">
        <f t="shared" si="19"/>
        <v>-12.554621848739217</v>
      </c>
      <c r="R39" s="425">
        <f t="shared" si="20"/>
        <v>0.85771428571428887</v>
      </c>
      <c r="S39" s="468"/>
      <c r="T39" s="89">
        <v>0.57291666666666652</v>
      </c>
      <c r="U39" s="89">
        <v>0.5874999999999998</v>
      </c>
      <c r="V39" s="435">
        <v>7</v>
      </c>
      <c r="W39" s="90">
        <f t="shared" si="25"/>
        <v>20.999999999999925</v>
      </c>
      <c r="X39" s="123"/>
      <c r="Y39" s="123"/>
      <c r="Z39" s="124"/>
      <c r="AA39" s="124"/>
      <c r="AB39" s="447"/>
      <c r="AC39" s="447"/>
      <c r="AD39" s="435"/>
      <c r="AE39" s="435"/>
      <c r="AF39" s="116">
        <f t="shared" si="6"/>
        <v>-213.42857142856678</v>
      </c>
      <c r="AG39" s="120">
        <f t="shared" si="7"/>
        <v>0.85771428571428876</v>
      </c>
      <c r="AH39" s="460"/>
    </row>
    <row r="40" spans="1:34" ht="19.149999999999999" customHeight="1">
      <c r="A40" s="476"/>
      <c r="B40" s="130">
        <v>0</v>
      </c>
      <c r="C40" s="97"/>
      <c r="D40" s="42"/>
      <c r="E40" s="43"/>
      <c r="F40" s="343" t="s">
        <v>109</v>
      </c>
      <c r="G40" s="44"/>
      <c r="H40" s="84">
        <f t="shared" si="22"/>
        <v>0</v>
      </c>
      <c r="I40" s="421"/>
      <c r="J40" s="46"/>
      <c r="K40" s="44"/>
      <c r="L40" s="47"/>
      <c r="M40" s="419" t="s">
        <v>49</v>
      </c>
      <c r="N40" s="44"/>
      <c r="O40" s="47"/>
      <c r="P40" s="116"/>
      <c r="Q40" s="49"/>
      <c r="R40" s="425"/>
      <c r="S40" s="468"/>
      <c r="T40" s="89"/>
      <c r="U40" s="89"/>
      <c r="V40" s="435"/>
      <c r="W40" s="90">
        <f t="shared" si="25"/>
        <v>0</v>
      </c>
      <c r="X40" s="123"/>
      <c r="Y40" s="123"/>
      <c r="Z40" s="124"/>
      <c r="AA40" s="124"/>
      <c r="AB40" s="447"/>
      <c r="AC40" s="447"/>
      <c r="AD40" s="435"/>
      <c r="AE40" s="435"/>
      <c r="AF40" s="48">
        <f t="shared" si="6"/>
        <v>0</v>
      </c>
      <c r="AG40" s="425" t="e">
        <f t="shared" si="7"/>
        <v>#DIV/0!</v>
      </c>
      <c r="AH40" s="460"/>
    </row>
    <row r="41" spans="1:34" ht="19.149999999999999" customHeight="1">
      <c r="A41" s="476"/>
      <c r="B41" s="435">
        <v>0</v>
      </c>
      <c r="C41" s="55"/>
      <c r="D41" s="82"/>
      <c r="E41" s="83"/>
      <c r="F41" s="343" t="s">
        <v>109</v>
      </c>
      <c r="G41" s="57"/>
      <c r="H41" s="84"/>
      <c r="I41" s="435"/>
      <c r="J41" s="87"/>
      <c r="K41" s="57"/>
      <c r="L41" s="86"/>
      <c r="M41" s="424"/>
      <c r="N41" s="57"/>
      <c r="O41" s="86"/>
      <c r="P41" s="54"/>
      <c r="Q41" s="88"/>
      <c r="R41" s="428"/>
      <c r="S41" s="468"/>
      <c r="T41" s="89"/>
      <c r="U41" s="89"/>
      <c r="V41" s="435"/>
      <c r="W41" s="90">
        <f t="shared" si="25"/>
        <v>0</v>
      </c>
      <c r="X41" s="123"/>
      <c r="Y41" s="123"/>
      <c r="Z41" s="124"/>
      <c r="AA41" s="124"/>
      <c r="AB41" s="447"/>
      <c r="AC41" s="447"/>
      <c r="AD41" s="435"/>
      <c r="AE41" s="435"/>
      <c r="AF41" s="48"/>
      <c r="AG41" s="129"/>
      <c r="AH41" s="460"/>
    </row>
    <row r="42" spans="1:34" ht="19.149999999999999" customHeight="1">
      <c r="A42" s="476"/>
      <c r="B42" s="435">
        <v>0</v>
      </c>
      <c r="C42" s="55"/>
      <c r="D42" s="82"/>
      <c r="E42" s="83"/>
      <c r="F42" s="349" t="s">
        <v>109</v>
      </c>
      <c r="G42" s="57"/>
      <c r="H42" s="84">
        <f>F42*G42</f>
        <v>0</v>
      </c>
      <c r="I42" s="435"/>
      <c r="J42" s="87"/>
      <c r="K42" s="57"/>
      <c r="L42" s="86"/>
      <c r="M42" s="424"/>
      <c r="N42" s="57"/>
      <c r="O42" s="86"/>
      <c r="P42" s="54"/>
      <c r="Q42" s="88"/>
      <c r="R42" s="428"/>
      <c r="S42" s="468"/>
      <c r="T42" s="89"/>
      <c r="U42" s="89"/>
      <c r="V42" s="435"/>
      <c r="W42" s="90">
        <f t="shared" si="25"/>
        <v>0</v>
      </c>
      <c r="X42" s="123"/>
      <c r="Y42" s="123"/>
      <c r="Z42" s="124"/>
      <c r="AA42" s="124"/>
      <c r="AB42" s="447"/>
      <c r="AC42" s="447"/>
      <c r="AD42" s="435"/>
      <c r="AE42" s="435"/>
      <c r="AF42" s="48"/>
      <c r="AG42" s="129"/>
      <c r="AH42" s="460"/>
    </row>
    <row r="43" spans="1:34" ht="19.149999999999999" customHeight="1">
      <c r="A43" s="476"/>
      <c r="B43" s="121">
        <v>0</v>
      </c>
      <c r="C43" s="100" t="s">
        <v>220</v>
      </c>
      <c r="D43" s="474" t="s">
        <v>111</v>
      </c>
      <c r="E43" s="474"/>
      <c r="F43" s="347"/>
      <c r="G43" s="101"/>
      <c r="H43" s="102"/>
      <c r="I43" s="103"/>
      <c r="J43" s="101">
        <v>16.111111111111111</v>
      </c>
      <c r="K43" s="101">
        <v>1943.8888888888889</v>
      </c>
      <c r="L43" s="104">
        <v>124.9721641543107</v>
      </c>
      <c r="M43" s="101">
        <f t="shared" ref="J43:O43" si="26">AVERAGE(M31:M42)</f>
        <v>16</v>
      </c>
      <c r="N43" s="101">
        <f t="shared" si="26"/>
        <v>1685.5969247106577</v>
      </c>
      <c r="O43" s="104">
        <f t="shared" si="26"/>
        <v>108.80800129718334</v>
      </c>
      <c r="P43" s="54">
        <f>M43-J43</f>
        <v>-0.11111111111111072</v>
      </c>
      <c r="Q43" s="88">
        <f>N43-K43</f>
        <v>-258.29196417823118</v>
      </c>
      <c r="R43" s="105">
        <f t="shared" ref="R43:R51" si="27">O43/L43</f>
        <v>0.87065789436783303</v>
      </c>
      <c r="S43" s="468"/>
      <c r="T43" s="89"/>
      <c r="U43" s="89"/>
      <c r="V43" s="435"/>
      <c r="W43" s="435"/>
      <c r="X43" s="123"/>
      <c r="Y43" s="123"/>
      <c r="Z43" s="132">
        <f>SUM(Z31:Z42)</f>
        <v>0</v>
      </c>
      <c r="AA43" s="132">
        <f>SUM(AA31:AA42)</f>
        <v>0</v>
      </c>
      <c r="AB43" s="447"/>
      <c r="AC43" s="447"/>
      <c r="AD43" s="107">
        <f>SUM(AD31:AD42)</f>
        <v>0</v>
      </c>
      <c r="AE43" s="107">
        <f>SUM(AE31:AE42)</f>
        <v>1</v>
      </c>
      <c r="AF43" s="48">
        <f t="shared" ref="AF43:AF54" si="28">N43-K43</f>
        <v>-258.29196417823118</v>
      </c>
      <c r="AG43" s="426">
        <f t="shared" si="7"/>
        <v>0.86712616875655446</v>
      </c>
      <c r="AH43" s="460"/>
    </row>
    <row r="44" spans="1:34" s="145" customFormat="1" ht="19.149999999999999" customHeight="1">
      <c r="A44" s="479" t="s">
        <v>221</v>
      </c>
      <c r="B44" s="97" t="s">
        <v>118</v>
      </c>
      <c r="C44" s="133"/>
      <c r="D44" s="164" t="s">
        <v>222</v>
      </c>
      <c r="E44" s="43"/>
      <c r="F44" s="350">
        <v>24.73</v>
      </c>
      <c r="G44" s="134">
        <v>2144</v>
      </c>
      <c r="H44" s="45">
        <f>F44*G44</f>
        <v>53021.120000000003</v>
      </c>
      <c r="I44" s="135"/>
      <c r="J44" s="136">
        <v>4</v>
      </c>
      <c r="K44" s="137">
        <v>2000</v>
      </c>
      <c r="L44" s="138">
        <v>500</v>
      </c>
      <c r="M44" s="62">
        <v>5</v>
      </c>
      <c r="N44" s="137">
        <f t="shared" ref="N44:N51" si="29">G44/W44*60</f>
        <v>2074.8387096774186</v>
      </c>
      <c r="O44" s="138">
        <f t="shared" ref="O44:O51" si="30">N44/M44</f>
        <v>414.96774193548373</v>
      </c>
      <c r="P44" s="51">
        <f t="shared" ref="P44:P51" si="31">M44-J44</f>
        <v>1</v>
      </c>
      <c r="Q44" s="139">
        <f t="shared" ref="Q44:Q51" si="32">O44-L44</f>
        <v>-85.03225806451627</v>
      </c>
      <c r="R44" s="140">
        <f t="shared" si="27"/>
        <v>0.82993548387096749</v>
      </c>
      <c r="S44" s="459">
        <f>R56</f>
        <v>0.8912600214018489</v>
      </c>
      <c r="T44" s="118">
        <v>0.125</v>
      </c>
      <c r="U44" s="118">
        <v>0.16805555555555557</v>
      </c>
      <c r="V44" s="142">
        <v>5</v>
      </c>
      <c r="W44" s="143">
        <f t="shared" ref="W44:W56" si="33">(U44-T44)*24*60</f>
        <v>62.000000000000021</v>
      </c>
      <c r="X44" s="123"/>
      <c r="Y44" s="123"/>
      <c r="Z44" s="124"/>
      <c r="AA44" s="124"/>
      <c r="AB44" s="447"/>
      <c r="AC44" s="447"/>
      <c r="AD44" s="435"/>
      <c r="AE44" s="435"/>
      <c r="AF44" s="144">
        <f t="shared" si="28"/>
        <v>74.838709677418592</v>
      </c>
      <c r="AG44" s="430">
        <f t="shared" si="7"/>
        <v>1.0374193548387094</v>
      </c>
      <c r="AH44" s="482">
        <f>AG56</f>
        <v>0.96329996791831829</v>
      </c>
    </row>
    <row r="45" spans="1:34" s="145" customFormat="1" ht="19.149999999999999" customHeight="1">
      <c r="A45" s="480"/>
      <c r="B45" s="97" t="s">
        <v>118</v>
      </c>
      <c r="C45" s="133"/>
      <c r="D45" s="42" t="s">
        <v>223</v>
      </c>
      <c r="E45" s="43"/>
      <c r="F45" s="350">
        <v>24.73</v>
      </c>
      <c r="G45" s="134">
        <v>1975</v>
      </c>
      <c r="H45" s="45">
        <f>F45*G45</f>
        <v>48841.75</v>
      </c>
      <c r="I45" s="146"/>
      <c r="J45" s="136">
        <v>4</v>
      </c>
      <c r="K45" s="137">
        <v>2000</v>
      </c>
      <c r="L45" s="138">
        <v>500</v>
      </c>
      <c r="M45" s="62">
        <v>5</v>
      </c>
      <c r="N45" s="137">
        <f t="shared" si="29"/>
        <v>2078.9473684210525</v>
      </c>
      <c r="O45" s="138">
        <f t="shared" si="30"/>
        <v>415.78947368421052</v>
      </c>
      <c r="P45" s="51">
        <f t="shared" si="31"/>
        <v>1</v>
      </c>
      <c r="Q45" s="139">
        <f t="shared" si="32"/>
        <v>-84.21052631578948</v>
      </c>
      <c r="R45" s="140">
        <f t="shared" si="27"/>
        <v>0.83157894736842108</v>
      </c>
      <c r="S45" s="459"/>
      <c r="T45" s="89">
        <v>0.17152777777777778</v>
      </c>
      <c r="U45" s="89">
        <v>0.21111111111111111</v>
      </c>
      <c r="V45" s="142">
        <v>5</v>
      </c>
      <c r="W45" s="143">
        <f t="shared" si="33"/>
        <v>57</v>
      </c>
      <c r="X45" s="123"/>
      <c r="Y45" s="123"/>
      <c r="Z45" s="124"/>
      <c r="AA45" s="124"/>
      <c r="AB45" s="447"/>
      <c r="AC45" s="447"/>
      <c r="AD45" s="435"/>
      <c r="AE45" s="435"/>
      <c r="AF45" s="144">
        <f t="shared" si="28"/>
        <v>78.947368421052488</v>
      </c>
      <c r="AG45" s="430">
        <f t="shared" si="7"/>
        <v>1.0394736842105263</v>
      </c>
      <c r="AH45" s="482"/>
    </row>
    <row r="46" spans="1:34" s="145" customFormat="1" ht="19.149999999999999" customHeight="1">
      <c r="A46" s="480"/>
      <c r="B46" s="97" t="s">
        <v>118</v>
      </c>
      <c r="C46" s="133"/>
      <c r="D46" s="42" t="s">
        <v>361</v>
      </c>
      <c r="E46" s="43"/>
      <c r="F46" s="350">
        <v>25.26</v>
      </c>
      <c r="G46" s="134">
        <v>1959</v>
      </c>
      <c r="H46" s="45">
        <f t="shared" ref="H46:H51" si="34">F46*G46</f>
        <v>49484.340000000004</v>
      </c>
      <c r="I46" s="146"/>
      <c r="J46" s="136">
        <v>7</v>
      </c>
      <c r="K46" s="137">
        <v>2200</v>
      </c>
      <c r="L46" s="138">
        <v>314.28571428571428</v>
      </c>
      <c r="M46" s="62">
        <v>7</v>
      </c>
      <c r="N46" s="137">
        <f t="shared" si="29"/>
        <v>2098.9285714285711</v>
      </c>
      <c r="O46" s="138">
        <f t="shared" si="30"/>
        <v>299.84693877551018</v>
      </c>
      <c r="P46" s="51">
        <f t="shared" si="31"/>
        <v>0</v>
      </c>
      <c r="Q46" s="139">
        <f t="shared" si="32"/>
        <v>-14.438775510204096</v>
      </c>
      <c r="R46" s="140">
        <f t="shared" si="27"/>
        <v>0.95405844155844155</v>
      </c>
      <c r="S46" s="459"/>
      <c r="T46" s="89">
        <v>0.21458333333333332</v>
      </c>
      <c r="U46" s="89">
        <v>0.25347222222222221</v>
      </c>
      <c r="V46" s="142">
        <v>5</v>
      </c>
      <c r="W46" s="143">
        <f t="shared" si="33"/>
        <v>56</v>
      </c>
      <c r="X46" s="123"/>
      <c r="Y46" s="123"/>
      <c r="Z46" s="124"/>
      <c r="AA46" s="124"/>
      <c r="AB46" s="447"/>
      <c r="AC46" s="447"/>
      <c r="AD46" s="435"/>
      <c r="AE46" s="435"/>
      <c r="AF46" s="144">
        <f t="shared" si="28"/>
        <v>-101.0714285714289</v>
      </c>
      <c r="AG46" s="430">
        <f t="shared" si="7"/>
        <v>0.95405844155844144</v>
      </c>
      <c r="AH46" s="482"/>
    </row>
    <row r="47" spans="1:34" s="145" customFormat="1" ht="19.149999999999999" customHeight="1">
      <c r="A47" s="480"/>
      <c r="B47" s="97" t="s">
        <v>203</v>
      </c>
      <c r="C47" s="133"/>
      <c r="D47" s="42" t="s">
        <v>224</v>
      </c>
      <c r="E47" s="148"/>
      <c r="F47" s="350">
        <v>31.43</v>
      </c>
      <c r="G47" s="137">
        <v>2029</v>
      </c>
      <c r="H47" s="45">
        <f t="shared" si="34"/>
        <v>63771.47</v>
      </c>
      <c r="I47" s="146"/>
      <c r="J47" s="136">
        <v>7</v>
      </c>
      <c r="K47" s="137">
        <v>1500</v>
      </c>
      <c r="L47" s="138">
        <v>214.28571428571428</v>
      </c>
      <c r="M47" s="149">
        <v>7</v>
      </c>
      <c r="N47" s="137">
        <f t="shared" si="29"/>
        <v>1415.5813953488371</v>
      </c>
      <c r="O47" s="138">
        <f t="shared" si="30"/>
        <v>202.22591362126244</v>
      </c>
      <c r="P47" s="51">
        <f t="shared" si="31"/>
        <v>0</v>
      </c>
      <c r="Q47" s="139">
        <f t="shared" si="32"/>
        <v>-12.059800664451842</v>
      </c>
      <c r="R47" s="140">
        <f t="shared" si="27"/>
        <v>0.9437209302325581</v>
      </c>
      <c r="S47" s="459"/>
      <c r="T47" s="89">
        <v>0.27083333333333331</v>
      </c>
      <c r="U47" s="89">
        <v>0.33055555555555555</v>
      </c>
      <c r="V47" s="137">
        <v>25</v>
      </c>
      <c r="W47" s="143">
        <f t="shared" si="33"/>
        <v>86.000000000000014</v>
      </c>
      <c r="X47" s="123">
        <v>0.25833333333333336</v>
      </c>
      <c r="Y47" s="123">
        <v>0.26944444444444443</v>
      </c>
      <c r="Z47" s="124"/>
      <c r="AA47" s="124"/>
      <c r="AB47" s="447"/>
      <c r="AC47" s="447"/>
      <c r="AD47" s="435"/>
      <c r="AE47" s="435"/>
      <c r="AF47" s="144">
        <f t="shared" si="28"/>
        <v>-84.418604651162923</v>
      </c>
      <c r="AG47" s="430">
        <f t="shared" si="7"/>
        <v>0.9437209302325581</v>
      </c>
      <c r="AH47" s="482"/>
    </row>
    <row r="48" spans="1:34" s="145" customFormat="1" ht="19.149999999999999" customHeight="1">
      <c r="A48" s="480"/>
      <c r="B48" s="97" t="s">
        <v>203</v>
      </c>
      <c r="C48" s="133"/>
      <c r="D48" s="42" t="s">
        <v>226</v>
      </c>
      <c r="E48" s="148"/>
      <c r="F48" s="350">
        <v>11.86</v>
      </c>
      <c r="G48" s="137">
        <v>1733</v>
      </c>
      <c r="H48" s="45">
        <f t="shared" si="34"/>
        <v>20553.379999999997</v>
      </c>
      <c r="I48" s="146"/>
      <c r="J48" s="136">
        <v>6</v>
      </c>
      <c r="K48" s="137">
        <v>1636</v>
      </c>
      <c r="L48" s="138">
        <v>272.66666666666669</v>
      </c>
      <c r="M48" s="149">
        <v>6</v>
      </c>
      <c r="N48" s="137">
        <f t="shared" si="29"/>
        <v>1405.1351351351357</v>
      </c>
      <c r="O48" s="138">
        <f t="shared" si="30"/>
        <v>234.18918918918928</v>
      </c>
      <c r="P48" s="51">
        <f t="shared" si="31"/>
        <v>0</v>
      </c>
      <c r="Q48" s="139">
        <f t="shared" si="32"/>
        <v>-38.477477477477407</v>
      </c>
      <c r="R48" s="140">
        <f t="shared" si="27"/>
        <v>0.85888455692856702</v>
      </c>
      <c r="S48" s="459"/>
      <c r="T48" s="89">
        <v>0.34097222222222223</v>
      </c>
      <c r="U48" s="89">
        <v>0.3923611111111111</v>
      </c>
      <c r="V48" s="134">
        <v>15</v>
      </c>
      <c r="W48" s="143">
        <f t="shared" si="33"/>
        <v>73.999999999999972</v>
      </c>
      <c r="X48" s="123"/>
      <c r="Y48" s="123"/>
      <c r="Z48" s="124"/>
      <c r="AA48" s="124"/>
      <c r="AB48" s="447"/>
      <c r="AC48" s="447"/>
      <c r="AD48" s="435"/>
      <c r="AE48" s="435"/>
      <c r="AF48" s="144">
        <f t="shared" si="28"/>
        <v>-230.86486486486433</v>
      </c>
      <c r="AG48" s="430">
        <f t="shared" si="7"/>
        <v>0.85888455692856702</v>
      </c>
      <c r="AH48" s="482"/>
    </row>
    <row r="49" spans="1:34" s="145" customFormat="1" ht="19.149999999999999" customHeight="1">
      <c r="A49" s="480"/>
      <c r="B49" s="97" t="s">
        <v>203</v>
      </c>
      <c r="C49" s="133"/>
      <c r="D49" s="42" t="s">
        <v>225</v>
      </c>
      <c r="E49" s="148"/>
      <c r="F49" s="350">
        <v>28.47</v>
      </c>
      <c r="G49" s="134">
        <v>1411</v>
      </c>
      <c r="H49" s="45">
        <f t="shared" si="34"/>
        <v>40171.17</v>
      </c>
      <c r="I49" s="146"/>
      <c r="J49" s="136">
        <v>7</v>
      </c>
      <c r="K49" s="137">
        <v>1500</v>
      </c>
      <c r="L49" s="138">
        <v>214.28571428571428</v>
      </c>
      <c r="M49" s="149">
        <v>7</v>
      </c>
      <c r="N49" s="137">
        <f t="shared" si="29"/>
        <v>1434.9152542372874</v>
      </c>
      <c r="O49" s="138">
        <f t="shared" si="30"/>
        <v>204.98789346246963</v>
      </c>
      <c r="P49" s="51">
        <f t="shared" si="31"/>
        <v>0</v>
      </c>
      <c r="Q49" s="139">
        <f t="shared" si="32"/>
        <v>-9.2978208232446491</v>
      </c>
      <c r="R49" s="140">
        <f t="shared" si="27"/>
        <v>0.956610169491525</v>
      </c>
      <c r="S49" s="459"/>
      <c r="T49" s="89">
        <v>0.40277777777777779</v>
      </c>
      <c r="U49" s="89">
        <v>0.44375000000000003</v>
      </c>
      <c r="V49" s="134">
        <v>15</v>
      </c>
      <c r="W49" s="143">
        <f t="shared" si="33"/>
        <v>59.000000000000028</v>
      </c>
      <c r="X49" s="152"/>
      <c r="Y49" s="152"/>
      <c r="Z49" s="153"/>
      <c r="AA49" s="124"/>
      <c r="AB49" s="447"/>
      <c r="AC49" s="447"/>
      <c r="AD49" s="435"/>
      <c r="AE49" s="435">
        <v>1</v>
      </c>
      <c r="AF49" s="144">
        <f t="shared" si="28"/>
        <v>-65.0847457627126</v>
      </c>
      <c r="AG49" s="430">
        <f t="shared" si="7"/>
        <v>0.95661016949152489</v>
      </c>
      <c r="AH49" s="482"/>
    </row>
    <row r="50" spans="1:34" s="145" customFormat="1" ht="19.149999999999999" customHeight="1">
      <c r="A50" s="480"/>
      <c r="B50" s="97" t="s">
        <v>227</v>
      </c>
      <c r="C50" s="133"/>
      <c r="D50" s="42" t="s">
        <v>228</v>
      </c>
      <c r="E50" s="148"/>
      <c r="F50" s="350">
        <v>10.09</v>
      </c>
      <c r="G50" s="134">
        <v>3345.76</v>
      </c>
      <c r="H50" s="45">
        <f t="shared" si="34"/>
        <v>33758.718400000005</v>
      </c>
      <c r="I50" s="146"/>
      <c r="J50" s="136">
        <v>6</v>
      </c>
      <c r="K50" s="137">
        <v>1500</v>
      </c>
      <c r="L50" s="138">
        <v>250</v>
      </c>
      <c r="M50" s="149">
        <v>6</v>
      </c>
      <c r="N50" s="137">
        <f t="shared" si="29"/>
        <v>1423.7276595744684</v>
      </c>
      <c r="O50" s="138">
        <f t="shared" si="30"/>
        <v>237.2879432624114</v>
      </c>
      <c r="P50" s="51">
        <f t="shared" si="31"/>
        <v>0</v>
      </c>
      <c r="Q50" s="139">
        <f t="shared" si="32"/>
        <v>-12.712056737588597</v>
      </c>
      <c r="R50" s="140">
        <f t="shared" si="27"/>
        <v>0.9491517730496456</v>
      </c>
      <c r="S50" s="459"/>
      <c r="T50" s="89">
        <v>0.46458333333333335</v>
      </c>
      <c r="U50" s="89">
        <v>0.5625</v>
      </c>
      <c r="V50" s="134">
        <v>30</v>
      </c>
      <c r="W50" s="143">
        <f t="shared" si="33"/>
        <v>140.99999999999997</v>
      </c>
      <c r="X50" s="152">
        <v>0.44791666666666669</v>
      </c>
      <c r="Y50" s="152">
        <v>0.46388888888888885</v>
      </c>
      <c r="Z50" s="153"/>
      <c r="AA50" s="153"/>
      <c r="AB50" s="447"/>
      <c r="AC50" s="447"/>
      <c r="AD50" s="435"/>
      <c r="AE50" s="435"/>
      <c r="AF50" s="144">
        <f t="shared" si="28"/>
        <v>-76.272340425531638</v>
      </c>
      <c r="AG50" s="430">
        <f t="shared" si="7"/>
        <v>0.9491517730496456</v>
      </c>
      <c r="AH50" s="482"/>
    </row>
    <row r="51" spans="1:34" s="145" customFormat="1" ht="19.149999999999999" customHeight="1">
      <c r="A51" s="480"/>
      <c r="B51" s="97" t="s">
        <v>227</v>
      </c>
      <c r="C51" s="133"/>
      <c r="D51" s="150" t="s">
        <v>228</v>
      </c>
      <c r="E51" s="148"/>
      <c r="F51" s="350">
        <v>10.09</v>
      </c>
      <c r="G51" s="134">
        <v>4258.2400000000007</v>
      </c>
      <c r="H51" s="45">
        <f t="shared" si="34"/>
        <v>42965.64160000001</v>
      </c>
      <c r="I51" s="146"/>
      <c r="J51" s="136">
        <v>6</v>
      </c>
      <c r="K51" s="137">
        <v>1500</v>
      </c>
      <c r="L51" s="138">
        <v>250</v>
      </c>
      <c r="M51" s="149">
        <v>6</v>
      </c>
      <c r="N51" s="137">
        <f t="shared" si="29"/>
        <v>1396.1442622950822</v>
      </c>
      <c r="O51" s="138">
        <f t="shared" si="30"/>
        <v>232.69071038251369</v>
      </c>
      <c r="P51" s="51">
        <f t="shared" si="31"/>
        <v>0</v>
      </c>
      <c r="Q51" s="139">
        <f t="shared" si="32"/>
        <v>-17.309289617486314</v>
      </c>
      <c r="R51" s="140">
        <f t="shared" si="27"/>
        <v>0.93076284153005473</v>
      </c>
      <c r="S51" s="459"/>
      <c r="T51" s="151">
        <v>0.58333333333333337</v>
      </c>
      <c r="U51" s="151">
        <v>0.7104166666666667</v>
      </c>
      <c r="V51" s="134">
        <v>30</v>
      </c>
      <c r="W51" s="143">
        <f t="shared" si="33"/>
        <v>183</v>
      </c>
      <c r="X51" s="152">
        <v>0.56666666666666665</v>
      </c>
      <c r="Y51" s="152">
        <v>0.58194444444444449</v>
      </c>
      <c r="Z51" s="153"/>
      <c r="AA51" s="153"/>
      <c r="AB51" s="447"/>
      <c r="AC51" s="447"/>
      <c r="AD51" s="435"/>
      <c r="AE51" s="435"/>
      <c r="AF51" s="144">
        <f t="shared" si="28"/>
        <v>-103.85573770491783</v>
      </c>
      <c r="AG51" s="430">
        <f t="shared" si="7"/>
        <v>0.93076284153005473</v>
      </c>
      <c r="AH51" s="482"/>
    </row>
    <row r="52" spans="1:34" s="145" customFormat="1" ht="19.149999999999999" customHeight="1">
      <c r="A52" s="480"/>
      <c r="B52" s="97">
        <v>0</v>
      </c>
      <c r="C52" s="133"/>
      <c r="D52" s="150"/>
      <c r="E52" s="148"/>
      <c r="F52" s="350" t="s">
        <v>109</v>
      </c>
      <c r="G52" s="134"/>
      <c r="H52" s="154">
        <f>F52*G52</f>
        <v>0</v>
      </c>
      <c r="I52" s="146"/>
      <c r="J52" s="136"/>
      <c r="K52" s="137"/>
      <c r="L52" s="138"/>
      <c r="M52" s="149"/>
      <c r="N52" s="137"/>
      <c r="O52" s="138"/>
      <c r="P52" s="51"/>
      <c r="Q52" s="139"/>
      <c r="R52" s="140"/>
      <c r="S52" s="459"/>
      <c r="T52" s="151"/>
      <c r="U52" s="151"/>
      <c r="V52" s="134"/>
      <c r="W52" s="143">
        <f t="shared" si="33"/>
        <v>0</v>
      </c>
      <c r="X52" s="152"/>
      <c r="Y52" s="152"/>
      <c r="Z52" s="153"/>
      <c r="AA52" s="153"/>
      <c r="AB52" s="447"/>
      <c r="AC52" s="447"/>
      <c r="AD52" s="435"/>
      <c r="AE52" s="435"/>
      <c r="AF52" s="144">
        <f t="shared" si="28"/>
        <v>0</v>
      </c>
      <c r="AG52" s="430" t="e">
        <f t="shared" si="7"/>
        <v>#DIV/0!</v>
      </c>
      <c r="AH52" s="482"/>
    </row>
    <row r="53" spans="1:34" s="145" customFormat="1" ht="19.149999999999999" customHeight="1">
      <c r="A53" s="480"/>
      <c r="B53" s="97">
        <v>0</v>
      </c>
      <c r="C53" s="133"/>
      <c r="D53" s="150"/>
      <c r="E53" s="148"/>
      <c r="F53" s="350" t="s">
        <v>109</v>
      </c>
      <c r="G53" s="134"/>
      <c r="H53" s="154">
        <f>F53*G53</f>
        <v>0</v>
      </c>
      <c r="I53" s="146"/>
      <c r="J53" s="149"/>
      <c r="K53" s="134"/>
      <c r="L53" s="155"/>
      <c r="M53" s="149"/>
      <c r="N53" s="134"/>
      <c r="O53" s="155"/>
      <c r="P53" s="54"/>
      <c r="Q53" s="88"/>
      <c r="R53" s="428"/>
      <c r="S53" s="459"/>
      <c r="T53" s="151"/>
      <c r="U53" s="151"/>
      <c r="V53" s="134"/>
      <c r="W53" s="143">
        <f t="shared" si="33"/>
        <v>0</v>
      </c>
      <c r="X53" s="152"/>
      <c r="Y53" s="152"/>
      <c r="Z53" s="153"/>
      <c r="AA53" s="153"/>
      <c r="AB53" s="447"/>
      <c r="AC53" s="447"/>
      <c r="AD53" s="435"/>
      <c r="AE53" s="435"/>
      <c r="AF53" s="144">
        <f t="shared" si="28"/>
        <v>0</v>
      </c>
      <c r="AG53" s="430" t="e">
        <f t="shared" si="7"/>
        <v>#DIV/0!</v>
      </c>
      <c r="AH53" s="482"/>
    </row>
    <row r="54" spans="1:34" s="145" customFormat="1" ht="19.149999999999999" customHeight="1">
      <c r="A54" s="480"/>
      <c r="B54" s="156">
        <v>0</v>
      </c>
      <c r="C54" s="133"/>
      <c r="D54" s="150"/>
      <c r="E54" s="148"/>
      <c r="F54" s="351" t="s">
        <v>109</v>
      </c>
      <c r="G54" s="134"/>
      <c r="H54" s="154">
        <f>F54*G54</f>
        <v>0</v>
      </c>
      <c r="I54" s="146"/>
      <c r="J54" s="149"/>
      <c r="K54" s="134"/>
      <c r="L54" s="155"/>
      <c r="M54" s="149"/>
      <c r="N54" s="134"/>
      <c r="O54" s="155"/>
      <c r="P54" s="54"/>
      <c r="Q54" s="88"/>
      <c r="R54" s="428"/>
      <c r="S54" s="459"/>
      <c r="T54" s="151"/>
      <c r="U54" s="151"/>
      <c r="V54" s="134"/>
      <c r="W54" s="143">
        <f t="shared" si="33"/>
        <v>0</v>
      </c>
      <c r="X54" s="152"/>
      <c r="Y54" s="152"/>
      <c r="Z54" s="153"/>
      <c r="AA54" s="153"/>
      <c r="AB54" s="447"/>
      <c r="AC54" s="447"/>
      <c r="AD54" s="435"/>
      <c r="AE54" s="435"/>
      <c r="AF54" s="144">
        <f t="shared" si="28"/>
        <v>0</v>
      </c>
      <c r="AG54" s="430" t="e">
        <f t="shared" si="7"/>
        <v>#DIV/0!</v>
      </c>
      <c r="AH54" s="482"/>
    </row>
    <row r="55" spans="1:34" s="145" customFormat="1" ht="19.149999999999999" customHeight="1">
      <c r="A55" s="480"/>
      <c r="B55" s="156">
        <v>0</v>
      </c>
      <c r="C55" s="133"/>
      <c r="D55" s="150"/>
      <c r="E55" s="148"/>
      <c r="F55" s="351" t="s">
        <v>109</v>
      </c>
      <c r="G55" s="134"/>
      <c r="H55" s="154">
        <f>F55*G55</f>
        <v>0</v>
      </c>
      <c r="I55" s="146"/>
      <c r="J55" s="149"/>
      <c r="K55" s="134"/>
      <c r="L55" s="155"/>
      <c r="M55" s="149"/>
      <c r="N55" s="134"/>
      <c r="O55" s="155"/>
      <c r="P55" s="54"/>
      <c r="Q55" s="88"/>
      <c r="R55" s="428"/>
      <c r="S55" s="459"/>
      <c r="T55" s="151"/>
      <c r="U55" s="151"/>
      <c r="V55" s="134"/>
      <c r="W55" s="143">
        <f t="shared" si="33"/>
        <v>0</v>
      </c>
      <c r="X55" s="152"/>
      <c r="Y55" s="152"/>
      <c r="Z55" s="153"/>
      <c r="AA55" s="153"/>
      <c r="AB55" s="447"/>
      <c r="AC55" s="447"/>
      <c r="AD55" s="435"/>
      <c r="AE55" s="435"/>
      <c r="AF55" s="144"/>
      <c r="AG55" s="430"/>
      <c r="AH55" s="482"/>
    </row>
    <row r="56" spans="1:34" ht="19.149999999999999" customHeight="1">
      <c r="A56" s="481"/>
      <c r="B56" s="157">
        <v>0</v>
      </c>
      <c r="C56" s="268" t="s">
        <v>229</v>
      </c>
      <c r="D56" s="478" t="s">
        <v>111</v>
      </c>
      <c r="E56" s="474"/>
      <c r="F56" s="347"/>
      <c r="G56" s="101"/>
      <c r="H56" s="102"/>
      <c r="I56" s="103"/>
      <c r="J56" s="101">
        <v>5.875</v>
      </c>
      <c r="K56" s="101">
        <v>1729.5</v>
      </c>
      <c r="L56" s="104">
        <v>314.44047619047615</v>
      </c>
      <c r="M56" s="101">
        <f t="shared" ref="J56:O56" si="35">AVERAGE(M44:M55)</f>
        <v>6.125</v>
      </c>
      <c r="N56" s="101">
        <f t="shared" si="35"/>
        <v>1666.0272945147315</v>
      </c>
      <c r="O56" s="104">
        <f t="shared" si="35"/>
        <v>280.24822553913134</v>
      </c>
      <c r="P56" s="158">
        <f>M56-J56</f>
        <v>0.25</v>
      </c>
      <c r="Q56" s="117">
        <f>N56-K56</f>
        <v>-63.472705485268534</v>
      </c>
      <c r="R56" s="159">
        <f t="shared" ref="R56:R61" si="36">O56/L56</f>
        <v>0.8912600214018489</v>
      </c>
      <c r="S56" s="459"/>
      <c r="T56" s="160"/>
      <c r="U56" s="160"/>
      <c r="V56" s="423"/>
      <c r="W56" s="143">
        <f t="shared" si="33"/>
        <v>0</v>
      </c>
      <c r="X56" s="161"/>
      <c r="Y56" s="161"/>
      <c r="Z56" s="106">
        <f>SUM(Z44:Z55)</f>
        <v>0</v>
      </c>
      <c r="AA56" s="106">
        <f>SUM(AA44:AA55)</f>
        <v>0</v>
      </c>
      <c r="AB56" s="447"/>
      <c r="AC56" s="447"/>
      <c r="AD56" s="107">
        <f>SUM(AD44:AD55)</f>
        <v>0</v>
      </c>
      <c r="AE56" s="107">
        <f>SUM(AE44:AE55)</f>
        <v>1</v>
      </c>
      <c r="AF56" s="162">
        <f>N56-K56</f>
        <v>-63.472705485268534</v>
      </c>
      <c r="AG56" s="428">
        <f>N56/K56</f>
        <v>0.96329996791831829</v>
      </c>
      <c r="AH56" s="482"/>
    </row>
    <row r="57" spans="1:34" ht="19.149999999999999" customHeight="1">
      <c r="A57" s="485" t="s">
        <v>230</v>
      </c>
      <c r="B57" s="121" t="s">
        <v>203</v>
      </c>
      <c r="C57" s="121"/>
      <c r="D57" s="42" t="s">
        <v>231</v>
      </c>
      <c r="E57" s="43"/>
      <c r="F57" s="343">
        <v>28.26</v>
      </c>
      <c r="G57" s="57">
        <v>1532</v>
      </c>
      <c r="H57" s="84">
        <f t="shared" ref="H57:H66" si="37">F57*G57</f>
        <v>43294.32</v>
      </c>
      <c r="I57" s="435"/>
      <c r="J57" s="87">
        <v>7</v>
      </c>
      <c r="K57" s="57">
        <v>1500</v>
      </c>
      <c r="L57" s="86">
        <v>214.28571428571428</v>
      </c>
      <c r="M57" s="424">
        <v>7</v>
      </c>
      <c r="N57" s="57">
        <f t="shared" ref="N57:N61" si="38">G57/W57*60</f>
        <v>1459.0476190476188</v>
      </c>
      <c r="O57" s="86">
        <f t="shared" ref="O57:O61" si="39">N57/M57</f>
        <v>208.43537414965982</v>
      </c>
      <c r="P57" s="165">
        <f t="shared" ref="P57:P61" si="40">M57-J57</f>
        <v>0</v>
      </c>
      <c r="Q57" s="49">
        <f t="shared" ref="Q57:Q61" si="41">O57-L57</f>
        <v>-5.8503401360544558</v>
      </c>
      <c r="R57" s="425">
        <f t="shared" si="36"/>
        <v>0.97269841269841251</v>
      </c>
      <c r="S57" s="459">
        <f>R69</f>
        <v>0.96967904232564139</v>
      </c>
      <c r="T57" s="50">
        <v>0.125</v>
      </c>
      <c r="U57" s="50">
        <v>0.16875000000000001</v>
      </c>
      <c r="V57" s="421">
        <v>5</v>
      </c>
      <c r="W57" s="418">
        <f>(U57-T57)*24*60</f>
        <v>63.000000000000014</v>
      </c>
      <c r="X57" s="53"/>
      <c r="Y57" s="53"/>
      <c r="Z57" s="54"/>
      <c r="AA57" s="54"/>
      <c r="AB57" s="447"/>
      <c r="AC57" s="447"/>
      <c r="AD57" s="435"/>
      <c r="AE57" s="435"/>
      <c r="AF57" s="48">
        <f t="shared" si="6"/>
        <v>-40.952380952381191</v>
      </c>
      <c r="AG57" s="429">
        <f t="shared" si="7"/>
        <v>0.97269841269841251</v>
      </c>
      <c r="AH57" s="473">
        <f>AG69</f>
        <v>0.97014342373174289</v>
      </c>
    </row>
    <row r="58" spans="1:34" ht="19.149999999999999" customHeight="1">
      <c r="A58" s="476"/>
      <c r="B58" s="121" t="s">
        <v>203</v>
      </c>
      <c r="C58" s="435"/>
      <c r="D58" s="42" t="s">
        <v>232</v>
      </c>
      <c r="E58" s="43"/>
      <c r="F58" s="343">
        <v>27.88</v>
      </c>
      <c r="G58" s="44">
        <v>4232</v>
      </c>
      <c r="H58" s="45">
        <f t="shared" si="37"/>
        <v>117988.15999999999</v>
      </c>
      <c r="I58" s="421"/>
      <c r="J58" s="46">
        <v>7</v>
      </c>
      <c r="K58" s="44">
        <v>1500</v>
      </c>
      <c r="L58" s="86">
        <v>214.28571428571428</v>
      </c>
      <c r="M58" s="419">
        <v>7</v>
      </c>
      <c r="N58" s="44">
        <f t="shared" si="38"/>
        <v>1450.9714285714283</v>
      </c>
      <c r="O58" s="47">
        <f t="shared" si="39"/>
        <v>207.28163265306119</v>
      </c>
      <c r="P58" s="165">
        <f t="shared" si="40"/>
        <v>0</v>
      </c>
      <c r="Q58" s="49">
        <f t="shared" si="41"/>
        <v>-7.004081632653083</v>
      </c>
      <c r="R58" s="425">
        <f t="shared" si="36"/>
        <v>0.96731428571428557</v>
      </c>
      <c r="S58" s="459"/>
      <c r="T58" s="50">
        <v>0.18263888888888891</v>
      </c>
      <c r="U58" s="50">
        <v>0.3041666666666667</v>
      </c>
      <c r="V58" s="421">
        <v>20</v>
      </c>
      <c r="W58" s="418">
        <f>(U58-T58)*24*60</f>
        <v>175.00000000000003</v>
      </c>
      <c r="X58" s="53">
        <v>0.17361111111111113</v>
      </c>
      <c r="Y58" s="53">
        <v>0.18194444444444444</v>
      </c>
      <c r="Z58" s="54"/>
      <c r="AA58" s="54"/>
      <c r="AB58" s="483"/>
      <c r="AC58" s="484"/>
      <c r="AD58" s="435"/>
      <c r="AE58" s="435">
        <v>1</v>
      </c>
      <c r="AF58" s="48">
        <f t="shared" si="6"/>
        <v>-49.028571428571695</v>
      </c>
      <c r="AG58" s="425">
        <f t="shared" si="7"/>
        <v>0.96731428571428557</v>
      </c>
      <c r="AH58" s="459"/>
    </row>
    <row r="59" spans="1:34" ht="19.149999999999999" customHeight="1">
      <c r="A59" s="476"/>
      <c r="B59" s="121" t="s">
        <v>203</v>
      </c>
      <c r="C59" s="435"/>
      <c r="D59" s="42" t="s">
        <v>233</v>
      </c>
      <c r="E59" s="43"/>
      <c r="F59" s="343">
        <v>28</v>
      </c>
      <c r="G59" s="44">
        <v>3547</v>
      </c>
      <c r="H59" s="45">
        <f t="shared" si="37"/>
        <v>99316</v>
      </c>
      <c r="I59" s="421"/>
      <c r="J59" s="46">
        <v>7</v>
      </c>
      <c r="K59" s="44">
        <v>1500</v>
      </c>
      <c r="L59" s="86">
        <v>214.28571428571428</v>
      </c>
      <c r="M59" s="419">
        <v>7</v>
      </c>
      <c r="N59" s="44">
        <f t="shared" si="38"/>
        <v>1477.9166666666661</v>
      </c>
      <c r="O59" s="47">
        <f t="shared" si="39"/>
        <v>211.13095238095229</v>
      </c>
      <c r="P59" s="165">
        <f t="shared" si="40"/>
        <v>0</v>
      </c>
      <c r="Q59" s="49">
        <f t="shared" si="41"/>
        <v>-3.1547619047619833</v>
      </c>
      <c r="R59" s="425">
        <f t="shared" si="36"/>
        <v>0.98527777777777736</v>
      </c>
      <c r="S59" s="459"/>
      <c r="T59" s="50">
        <v>0.3215277777777778</v>
      </c>
      <c r="U59" s="50">
        <v>0.42152777777777783</v>
      </c>
      <c r="V59" s="142">
        <v>25</v>
      </c>
      <c r="W59" s="418">
        <f t="shared" ref="W59:W69" si="42">(U59-T59)*24*60</f>
        <v>144.00000000000006</v>
      </c>
      <c r="X59" s="53">
        <v>0.30833333333333335</v>
      </c>
      <c r="Y59" s="53">
        <v>0.32083333333333336</v>
      </c>
      <c r="Z59" s="54"/>
      <c r="AA59" s="54"/>
      <c r="AB59" s="447"/>
      <c r="AC59" s="447"/>
      <c r="AD59" s="435"/>
      <c r="AE59" s="435"/>
      <c r="AF59" s="48">
        <f t="shared" si="6"/>
        <v>-22.08333333333394</v>
      </c>
      <c r="AG59" s="425">
        <f t="shared" si="7"/>
        <v>0.98527777777777736</v>
      </c>
      <c r="AH59" s="459"/>
    </row>
    <row r="60" spans="1:34" ht="19.149999999999999" customHeight="1">
      <c r="A60" s="476"/>
      <c r="B60" s="121" t="s">
        <v>227</v>
      </c>
      <c r="C60" s="435"/>
      <c r="D60" s="42" t="s">
        <v>228</v>
      </c>
      <c r="E60" s="43"/>
      <c r="F60" s="343">
        <v>10.09</v>
      </c>
      <c r="G60" s="44">
        <v>3497.84</v>
      </c>
      <c r="H60" s="45">
        <f t="shared" si="37"/>
        <v>35293.205600000001</v>
      </c>
      <c r="I60" s="421"/>
      <c r="J60" s="46">
        <v>6</v>
      </c>
      <c r="K60" s="44">
        <v>1500</v>
      </c>
      <c r="L60" s="86">
        <v>250</v>
      </c>
      <c r="M60" s="62">
        <v>6</v>
      </c>
      <c r="N60" s="44">
        <f t="shared" si="38"/>
        <v>1447.3820689655167</v>
      </c>
      <c r="O60" s="47">
        <f t="shared" si="39"/>
        <v>241.23034482758612</v>
      </c>
      <c r="P60" s="165">
        <f t="shared" si="40"/>
        <v>0</v>
      </c>
      <c r="Q60" s="49">
        <f t="shared" si="41"/>
        <v>-8.7696551724138772</v>
      </c>
      <c r="R60" s="425">
        <f t="shared" si="36"/>
        <v>0.9649213793103445</v>
      </c>
      <c r="S60" s="459"/>
      <c r="T60" s="50">
        <v>0.44236111111111115</v>
      </c>
      <c r="U60" s="50">
        <v>0.54305555555555562</v>
      </c>
      <c r="V60" s="142">
        <v>30</v>
      </c>
      <c r="W60" s="418">
        <f t="shared" si="42"/>
        <v>145.00000000000006</v>
      </c>
      <c r="X60" s="53">
        <v>0.42638888888888887</v>
      </c>
      <c r="Y60" s="53">
        <v>0.44166666666666665</v>
      </c>
      <c r="Z60" s="54"/>
      <c r="AA60" s="54"/>
      <c r="AB60" s="447"/>
      <c r="AC60" s="447"/>
      <c r="AD60" s="435"/>
      <c r="AE60" s="435"/>
      <c r="AF60" s="48">
        <f t="shared" si="6"/>
        <v>-52.617931034483263</v>
      </c>
      <c r="AG60" s="429">
        <f t="shared" si="7"/>
        <v>0.9649213793103445</v>
      </c>
      <c r="AH60" s="459"/>
    </row>
    <row r="61" spans="1:34" ht="19.149999999999999" customHeight="1">
      <c r="A61" s="476"/>
      <c r="B61" s="121" t="s">
        <v>227</v>
      </c>
      <c r="C61" s="435"/>
      <c r="D61" s="42" t="s">
        <v>228</v>
      </c>
      <c r="E61" s="43"/>
      <c r="F61" s="343">
        <v>10.09</v>
      </c>
      <c r="G61" s="44">
        <v>4106.16</v>
      </c>
      <c r="H61" s="45">
        <f t="shared" si="37"/>
        <v>41431.154399999999</v>
      </c>
      <c r="I61" s="421"/>
      <c r="J61" s="46">
        <v>6</v>
      </c>
      <c r="K61" s="44">
        <v>1500</v>
      </c>
      <c r="L61" s="86">
        <v>250</v>
      </c>
      <c r="M61" s="62">
        <v>6</v>
      </c>
      <c r="N61" s="44">
        <f t="shared" si="38"/>
        <v>1440.7578947368418</v>
      </c>
      <c r="O61" s="47">
        <f t="shared" si="39"/>
        <v>240.12631578947364</v>
      </c>
      <c r="P61" s="165">
        <f t="shared" si="40"/>
        <v>0</v>
      </c>
      <c r="Q61" s="49">
        <f t="shared" si="41"/>
        <v>-9.8736842105263634</v>
      </c>
      <c r="R61" s="425">
        <f t="shared" si="36"/>
        <v>0.96050526315789453</v>
      </c>
      <c r="S61" s="459"/>
      <c r="T61" s="50">
        <v>0.56388888888888899</v>
      </c>
      <c r="U61" s="50">
        <v>0.68263888888888902</v>
      </c>
      <c r="V61" s="142">
        <v>30</v>
      </c>
      <c r="W61" s="418">
        <f t="shared" si="42"/>
        <v>171.00000000000003</v>
      </c>
      <c r="X61" s="53">
        <v>0.54722222222222217</v>
      </c>
      <c r="Y61" s="53">
        <v>0.5625</v>
      </c>
      <c r="Z61" s="54"/>
      <c r="AA61" s="54"/>
      <c r="AB61" s="447"/>
      <c r="AC61" s="447"/>
      <c r="AD61" s="435"/>
      <c r="AE61" s="435"/>
      <c r="AF61" s="48">
        <f t="shared" si="6"/>
        <v>-59.242105263158237</v>
      </c>
      <c r="AG61" s="425">
        <f t="shared" si="7"/>
        <v>0.96050526315789453</v>
      </c>
      <c r="AH61" s="459"/>
    </row>
    <row r="62" spans="1:34" ht="19.149999999999999" customHeight="1">
      <c r="A62" s="476"/>
      <c r="B62" s="121">
        <v>0</v>
      </c>
      <c r="C62" s="435"/>
      <c r="D62" s="42"/>
      <c r="E62" s="43"/>
      <c r="F62" s="343" t="s">
        <v>109</v>
      </c>
      <c r="G62" s="134"/>
      <c r="H62" s="45">
        <f t="shared" si="37"/>
        <v>0</v>
      </c>
      <c r="I62" s="421"/>
      <c r="J62" s="46"/>
      <c r="K62" s="44"/>
      <c r="L62" s="86"/>
      <c r="M62" s="62"/>
      <c r="N62" s="44"/>
      <c r="O62" s="47"/>
      <c r="P62" s="165"/>
      <c r="Q62" s="49"/>
      <c r="R62" s="425"/>
      <c r="S62" s="459"/>
      <c r="T62" s="166"/>
      <c r="U62" s="166"/>
      <c r="V62" s="142"/>
      <c r="W62" s="418">
        <f t="shared" si="42"/>
        <v>0</v>
      </c>
      <c r="X62" s="53"/>
      <c r="Y62" s="53"/>
      <c r="Z62" s="54"/>
      <c r="AA62" s="54"/>
      <c r="AB62" s="447"/>
      <c r="AC62" s="447"/>
      <c r="AD62" s="435"/>
      <c r="AE62" s="435"/>
      <c r="AF62" s="48">
        <f t="shared" si="6"/>
        <v>0</v>
      </c>
      <c r="AG62" s="425" t="e">
        <f t="shared" si="7"/>
        <v>#DIV/0!</v>
      </c>
      <c r="AH62" s="459"/>
    </row>
    <row r="63" spans="1:34" ht="19.149999999999999" customHeight="1">
      <c r="A63" s="476"/>
      <c r="B63" s="121">
        <v>0</v>
      </c>
      <c r="C63" s="435"/>
      <c r="D63" s="42"/>
      <c r="E63" s="43"/>
      <c r="F63" s="343" t="s">
        <v>109</v>
      </c>
      <c r="G63" s="134"/>
      <c r="H63" s="45">
        <f t="shared" si="37"/>
        <v>0</v>
      </c>
      <c r="I63" s="421"/>
      <c r="J63" s="46"/>
      <c r="K63" s="44"/>
      <c r="L63" s="86"/>
      <c r="M63" s="62" t="s">
        <v>49</v>
      </c>
      <c r="N63" s="44"/>
      <c r="O63" s="47"/>
      <c r="P63" s="165"/>
      <c r="Q63" s="49"/>
      <c r="R63" s="425"/>
      <c r="S63" s="459"/>
      <c r="T63" s="166"/>
      <c r="U63" s="166"/>
      <c r="V63" s="142"/>
      <c r="W63" s="418">
        <f t="shared" si="42"/>
        <v>0</v>
      </c>
      <c r="X63" s="53"/>
      <c r="Y63" s="53"/>
      <c r="Z63" s="54"/>
      <c r="AA63" s="54"/>
      <c r="AB63" s="447"/>
      <c r="AC63" s="447"/>
      <c r="AD63" s="435"/>
      <c r="AE63" s="435"/>
      <c r="AF63" s="48">
        <f t="shared" si="6"/>
        <v>0</v>
      </c>
      <c r="AG63" s="429" t="e">
        <f t="shared" si="7"/>
        <v>#DIV/0!</v>
      </c>
      <c r="AH63" s="459"/>
    </row>
    <row r="64" spans="1:34" ht="19.149999999999999" customHeight="1">
      <c r="A64" s="445"/>
      <c r="B64" s="163">
        <v>0</v>
      </c>
      <c r="C64" s="393"/>
      <c r="D64" s="42"/>
      <c r="E64" s="43"/>
      <c r="F64" s="343" t="s">
        <v>109</v>
      </c>
      <c r="G64" s="134"/>
      <c r="H64" s="45">
        <f t="shared" si="37"/>
        <v>0</v>
      </c>
      <c r="I64" s="421"/>
      <c r="J64" s="167"/>
      <c r="K64" s="61"/>
      <c r="L64" s="86"/>
      <c r="M64" s="62"/>
      <c r="N64" s="44"/>
      <c r="O64" s="47"/>
      <c r="P64" s="165"/>
      <c r="Q64" s="49"/>
      <c r="R64" s="425"/>
      <c r="S64" s="459"/>
      <c r="T64" s="166"/>
      <c r="U64" s="166"/>
      <c r="V64" s="142"/>
      <c r="W64" s="418">
        <f t="shared" si="42"/>
        <v>0</v>
      </c>
      <c r="X64" s="421"/>
      <c r="Y64" s="421"/>
      <c r="Z64" s="54"/>
      <c r="AA64" s="54"/>
      <c r="AB64" s="447"/>
      <c r="AC64" s="447"/>
      <c r="AD64" s="435"/>
      <c r="AE64" s="435"/>
      <c r="AF64" s="48">
        <f t="shared" si="6"/>
        <v>0</v>
      </c>
      <c r="AG64" s="425" t="e">
        <f t="shared" si="7"/>
        <v>#DIV/0!</v>
      </c>
      <c r="AH64" s="459"/>
    </row>
    <row r="65" spans="1:34" ht="19.149999999999999" customHeight="1">
      <c r="A65" s="445"/>
      <c r="B65" s="97">
        <v>0</v>
      </c>
      <c r="C65" s="431"/>
      <c r="D65" s="42"/>
      <c r="E65" s="43"/>
      <c r="F65" s="343" t="s">
        <v>109</v>
      </c>
      <c r="G65" s="134"/>
      <c r="H65" s="45">
        <f t="shared" si="37"/>
        <v>0</v>
      </c>
      <c r="I65" s="421"/>
      <c r="J65" s="167"/>
      <c r="K65" s="61"/>
      <c r="L65" s="86"/>
      <c r="M65" s="62"/>
      <c r="N65" s="61"/>
      <c r="O65" s="77"/>
      <c r="P65" s="48"/>
      <c r="Q65" s="49"/>
      <c r="R65" s="425"/>
      <c r="S65" s="459"/>
      <c r="T65" s="166"/>
      <c r="U65" s="166"/>
      <c r="V65" s="142"/>
      <c r="W65" s="418">
        <f t="shared" si="42"/>
        <v>0</v>
      </c>
      <c r="X65" s="421"/>
      <c r="Y65" s="421"/>
      <c r="Z65" s="54"/>
      <c r="AA65" s="54"/>
      <c r="AB65" s="447"/>
      <c r="AC65" s="447"/>
      <c r="AD65" s="435"/>
      <c r="AE65" s="435"/>
      <c r="AF65" s="48">
        <f t="shared" si="6"/>
        <v>0</v>
      </c>
      <c r="AG65" s="425" t="e">
        <f t="shared" si="7"/>
        <v>#DIV/0!</v>
      </c>
      <c r="AH65" s="459"/>
    </row>
    <row r="66" spans="1:34" ht="19.149999999999999" customHeight="1">
      <c r="A66" s="445"/>
      <c r="B66" s="97">
        <v>0</v>
      </c>
      <c r="C66" s="431"/>
      <c r="D66" s="42"/>
      <c r="E66" s="43"/>
      <c r="F66" s="343" t="s">
        <v>109</v>
      </c>
      <c r="G66" s="134"/>
      <c r="H66" s="45">
        <f t="shared" si="37"/>
        <v>0</v>
      </c>
      <c r="I66" s="421"/>
      <c r="J66" s="167"/>
      <c r="K66" s="61"/>
      <c r="L66" s="86"/>
      <c r="M66" s="62"/>
      <c r="N66" s="61"/>
      <c r="O66" s="77"/>
      <c r="P66" s="48"/>
      <c r="Q66" s="49"/>
      <c r="R66" s="425"/>
      <c r="S66" s="459"/>
      <c r="T66" s="166"/>
      <c r="U66" s="166"/>
      <c r="V66" s="142"/>
      <c r="W66" s="418">
        <f t="shared" si="42"/>
        <v>0</v>
      </c>
      <c r="X66" s="421"/>
      <c r="Y66" s="421"/>
      <c r="Z66" s="54"/>
      <c r="AA66" s="54"/>
      <c r="AB66" s="447"/>
      <c r="AC66" s="447"/>
      <c r="AD66" s="435"/>
      <c r="AE66" s="435"/>
      <c r="AF66" s="48">
        <f t="shared" si="6"/>
        <v>0</v>
      </c>
      <c r="AG66" s="429" t="e">
        <f t="shared" si="7"/>
        <v>#DIV/0!</v>
      </c>
      <c r="AH66" s="459"/>
    </row>
    <row r="67" spans="1:34" ht="19.149999999999999" customHeight="1">
      <c r="A67" s="445"/>
      <c r="B67" s="97">
        <v>0</v>
      </c>
      <c r="C67" s="431"/>
      <c r="D67" s="42"/>
      <c r="E67" s="43"/>
      <c r="F67" s="343" t="s">
        <v>109</v>
      </c>
      <c r="G67" s="134"/>
      <c r="H67" s="45">
        <f>F67*G67</f>
        <v>0</v>
      </c>
      <c r="I67" s="421"/>
      <c r="J67" s="167"/>
      <c r="K67" s="61"/>
      <c r="L67" s="86"/>
      <c r="M67" s="62"/>
      <c r="N67" s="61"/>
      <c r="O67" s="77"/>
      <c r="P67" s="48"/>
      <c r="Q67" s="49"/>
      <c r="R67" s="425"/>
      <c r="S67" s="459"/>
      <c r="T67" s="166"/>
      <c r="U67" s="166"/>
      <c r="V67" s="142"/>
      <c r="W67" s="418">
        <f t="shared" si="42"/>
        <v>0</v>
      </c>
      <c r="X67" s="421"/>
      <c r="Y67" s="421"/>
      <c r="Z67" s="54"/>
      <c r="AA67" s="54"/>
      <c r="AB67" s="447"/>
      <c r="AC67" s="447"/>
      <c r="AD67" s="435"/>
      <c r="AE67" s="435"/>
      <c r="AF67" s="48">
        <f t="shared" si="6"/>
        <v>0</v>
      </c>
      <c r="AG67" s="425" t="e">
        <f t="shared" si="7"/>
        <v>#DIV/0!</v>
      </c>
      <c r="AH67" s="459"/>
    </row>
    <row r="68" spans="1:34" ht="19.149999999999999" customHeight="1">
      <c r="A68" s="445"/>
      <c r="B68" s="421">
        <v>0</v>
      </c>
      <c r="C68" s="431"/>
      <c r="D68" s="42"/>
      <c r="E68" s="43"/>
      <c r="F68" s="350" t="s">
        <v>109</v>
      </c>
      <c r="G68" s="134"/>
      <c r="H68" s="45">
        <f>F68*G68</f>
        <v>0</v>
      </c>
      <c r="I68" s="421"/>
      <c r="J68" s="167"/>
      <c r="K68" s="61"/>
      <c r="L68" s="86"/>
      <c r="M68" s="62"/>
      <c r="N68" s="61"/>
      <c r="O68" s="77"/>
      <c r="P68" s="48"/>
      <c r="Q68" s="49"/>
      <c r="R68" s="425"/>
      <c r="S68" s="459"/>
      <c r="T68" s="166"/>
      <c r="U68" s="166"/>
      <c r="V68" s="142"/>
      <c r="W68" s="418">
        <f t="shared" si="42"/>
        <v>0</v>
      </c>
      <c r="X68" s="421"/>
      <c r="Y68" s="421"/>
      <c r="Z68" s="54"/>
      <c r="AA68" s="54"/>
      <c r="AB68" s="447"/>
      <c r="AC68" s="447"/>
      <c r="AD68" s="435"/>
      <c r="AE68" s="435"/>
      <c r="AF68" s="48"/>
      <c r="AG68" s="425"/>
      <c r="AH68" s="459"/>
    </row>
    <row r="69" spans="1:34" ht="19.149999999999999" customHeight="1">
      <c r="A69" s="445"/>
      <c r="B69" s="168">
        <v>0</v>
      </c>
      <c r="C69" s="6" t="s">
        <v>234</v>
      </c>
      <c r="D69" s="474" t="s">
        <v>111</v>
      </c>
      <c r="E69" s="474"/>
      <c r="F69" s="352"/>
      <c r="G69" s="169"/>
      <c r="H69" s="170"/>
      <c r="I69" s="171"/>
      <c r="J69" s="70">
        <v>6.6</v>
      </c>
      <c r="K69" s="70">
        <v>1500</v>
      </c>
      <c r="L69" s="73">
        <v>228.57142857142858</v>
      </c>
      <c r="M69" s="70">
        <f t="shared" ref="J69:O69" si="43">AVERAGE(M57:M68)</f>
        <v>6.6</v>
      </c>
      <c r="N69" s="70">
        <f t="shared" si="43"/>
        <v>1455.2151355976143</v>
      </c>
      <c r="O69" s="73">
        <f t="shared" si="43"/>
        <v>221.64092396014661</v>
      </c>
      <c r="P69" s="48">
        <f>M69-J69</f>
        <v>0</v>
      </c>
      <c r="Q69" s="49">
        <f>N69-K69</f>
        <v>-44.784864402385665</v>
      </c>
      <c r="R69" s="172">
        <f t="shared" ref="R69:R75" si="44">O69/L69</f>
        <v>0.96967904232564139</v>
      </c>
      <c r="S69" s="459"/>
      <c r="T69" s="141"/>
      <c r="U69" s="141"/>
      <c r="V69" s="44"/>
      <c r="W69" s="418">
        <f t="shared" si="42"/>
        <v>0</v>
      </c>
      <c r="X69" s="47"/>
      <c r="Y69" s="47"/>
      <c r="Z69" s="106">
        <f>SUM(Z57:Z68)</f>
        <v>0</v>
      </c>
      <c r="AA69" s="106">
        <f>SUM(AA57:AA68)</f>
        <v>0</v>
      </c>
      <c r="AB69" s="447"/>
      <c r="AC69" s="447"/>
      <c r="AD69" s="107">
        <f>SUM(AD57:AD68)</f>
        <v>0</v>
      </c>
      <c r="AE69" s="107">
        <f>SUM(AE57:AE68)</f>
        <v>1</v>
      </c>
      <c r="AF69" s="48">
        <f t="shared" si="6"/>
        <v>-44.784864402385665</v>
      </c>
      <c r="AG69" s="425">
        <f t="shared" si="7"/>
        <v>0.97014342373174289</v>
      </c>
      <c r="AH69" s="459"/>
    </row>
    <row r="70" spans="1:34" ht="19.149999999999999" customHeight="1">
      <c r="A70" s="455" t="s">
        <v>235</v>
      </c>
      <c r="B70" s="421" t="s">
        <v>227</v>
      </c>
      <c r="C70" s="97"/>
      <c r="D70" s="42" t="s">
        <v>236</v>
      </c>
      <c r="E70" s="43"/>
      <c r="F70" s="343">
        <v>54.09</v>
      </c>
      <c r="G70" s="57">
        <v>1208.8</v>
      </c>
      <c r="H70" s="45">
        <f>F70*G70</f>
        <v>65383.991999999998</v>
      </c>
      <c r="I70" s="421"/>
      <c r="J70" s="46">
        <v>16</v>
      </c>
      <c r="K70" s="44">
        <v>1500</v>
      </c>
      <c r="L70" s="47">
        <v>93.75</v>
      </c>
      <c r="M70" s="419">
        <v>17</v>
      </c>
      <c r="N70" s="44">
        <f t="shared" ref="N70:N75" si="45">G70/W70*60</f>
        <v>1394.7692307692316</v>
      </c>
      <c r="O70" s="47">
        <f t="shared" ref="O70:O75" si="46">N70/M70</f>
        <v>82.04524886877833</v>
      </c>
      <c r="P70" s="48">
        <f t="shared" ref="P70:P75" si="47">M70-J70</f>
        <v>1</v>
      </c>
      <c r="Q70" s="49">
        <f t="shared" ref="Q70:Q75" si="48">O70-L70</f>
        <v>-11.70475113122167</v>
      </c>
      <c r="R70" s="425">
        <f t="shared" si="44"/>
        <v>0.87514932126696887</v>
      </c>
      <c r="S70" s="459">
        <f>R82</f>
        <v>0.90223316758959726</v>
      </c>
      <c r="T70" s="50">
        <v>0.25</v>
      </c>
      <c r="U70" s="50">
        <v>0.28611111111111109</v>
      </c>
      <c r="V70" s="421">
        <v>5</v>
      </c>
      <c r="W70" s="418">
        <f>(U70-T70)*24*60</f>
        <v>51.999999999999972</v>
      </c>
      <c r="X70" s="421"/>
      <c r="Y70" s="421"/>
      <c r="Z70" s="54"/>
      <c r="AA70" s="54"/>
      <c r="AB70" s="447"/>
      <c r="AC70" s="447"/>
      <c r="AD70" s="435"/>
      <c r="AE70" s="435"/>
      <c r="AF70" s="48">
        <f t="shared" si="6"/>
        <v>-105.23076923076837</v>
      </c>
      <c r="AG70" s="425">
        <f t="shared" si="7"/>
        <v>0.92984615384615443</v>
      </c>
      <c r="AH70" s="459">
        <f>AG82</f>
        <v>0.91103119118374121</v>
      </c>
    </row>
    <row r="71" spans="1:34" ht="19.149999999999999" customHeight="1">
      <c r="A71" s="455"/>
      <c r="B71" s="421" t="s">
        <v>238</v>
      </c>
      <c r="C71" s="41"/>
      <c r="D71" s="173" t="s">
        <v>335</v>
      </c>
      <c r="E71" s="43"/>
      <c r="F71" s="343">
        <v>65.27</v>
      </c>
      <c r="G71" s="44">
        <v>1821</v>
      </c>
      <c r="H71" s="45">
        <f>F71*G71</f>
        <v>118856.67</v>
      </c>
      <c r="I71" s="421"/>
      <c r="J71" s="46">
        <v>18</v>
      </c>
      <c r="K71" s="174">
        <v>1440</v>
      </c>
      <c r="L71" s="47">
        <v>80</v>
      </c>
      <c r="M71" s="424">
        <v>18</v>
      </c>
      <c r="N71" s="44">
        <f t="shared" si="45"/>
        <v>1332.4390243902435</v>
      </c>
      <c r="O71" s="47">
        <f t="shared" si="46"/>
        <v>74.024390243902417</v>
      </c>
      <c r="P71" s="48">
        <f t="shared" si="47"/>
        <v>0</v>
      </c>
      <c r="Q71" s="49">
        <f t="shared" si="48"/>
        <v>-5.9756097560975832</v>
      </c>
      <c r="R71" s="425">
        <f t="shared" si="44"/>
        <v>0.92530487804878025</v>
      </c>
      <c r="S71" s="459"/>
      <c r="T71" s="50">
        <v>0.30138888888888887</v>
      </c>
      <c r="U71" s="50">
        <v>0.35833333333333334</v>
      </c>
      <c r="V71" s="421">
        <v>22</v>
      </c>
      <c r="W71" s="418">
        <f t="shared" ref="W71:W81" si="49">(U71-T71)*24*60</f>
        <v>82.000000000000028</v>
      </c>
      <c r="X71" s="53">
        <v>0.2902777777777778</v>
      </c>
      <c r="Y71" s="53">
        <v>0.3</v>
      </c>
      <c r="Z71" s="54"/>
      <c r="AA71" s="54"/>
      <c r="AB71" s="447"/>
      <c r="AC71" s="447"/>
      <c r="AD71" s="435"/>
      <c r="AE71" s="435"/>
      <c r="AF71" s="48">
        <f>N71-K71</f>
        <v>-107.5609756097565</v>
      </c>
      <c r="AG71" s="425">
        <f>N71/K71</f>
        <v>0.92530487804878025</v>
      </c>
      <c r="AH71" s="459"/>
    </row>
    <row r="72" spans="1:34" ht="19.149999999999999" customHeight="1">
      <c r="A72" s="455"/>
      <c r="B72" s="421" t="s">
        <v>238</v>
      </c>
      <c r="C72" s="66"/>
      <c r="D72" s="173" t="s">
        <v>239</v>
      </c>
      <c r="E72" s="43"/>
      <c r="F72" s="343">
        <v>53.36</v>
      </c>
      <c r="G72" s="44">
        <v>4514.0999999999995</v>
      </c>
      <c r="H72" s="45">
        <f t="shared" ref="H72:H80" si="50">F72*G72</f>
        <v>240872.37599999996</v>
      </c>
      <c r="I72" s="421"/>
      <c r="J72" s="87">
        <v>19</v>
      </c>
      <c r="K72" s="57">
        <v>1636</v>
      </c>
      <c r="L72" s="86">
        <v>86.10526315789474</v>
      </c>
      <c r="M72" s="419">
        <v>19</v>
      </c>
      <c r="N72" s="44">
        <f t="shared" si="45"/>
        <v>1456.16129032258</v>
      </c>
      <c r="O72" s="47">
        <f t="shared" si="46"/>
        <v>76.640067911714738</v>
      </c>
      <c r="P72" s="48">
        <f t="shared" si="47"/>
        <v>0</v>
      </c>
      <c r="Q72" s="49">
        <f t="shared" si="48"/>
        <v>-9.4651952461800022</v>
      </c>
      <c r="R72" s="425">
        <f t="shared" si="44"/>
        <v>0.8900741383389853</v>
      </c>
      <c r="S72" s="459"/>
      <c r="T72" s="50">
        <v>0.36319444444444443</v>
      </c>
      <c r="U72" s="50">
        <v>0.49236111111111114</v>
      </c>
      <c r="V72" s="421">
        <v>7</v>
      </c>
      <c r="W72" s="418">
        <f t="shared" si="49"/>
        <v>186.00000000000006</v>
      </c>
      <c r="X72" s="53"/>
      <c r="Y72" s="53"/>
      <c r="Z72" s="54"/>
      <c r="AA72" s="54"/>
      <c r="AB72" s="447"/>
      <c r="AC72" s="447"/>
      <c r="AD72" s="435">
        <v>1</v>
      </c>
      <c r="AE72" s="435"/>
      <c r="AF72" s="48">
        <f>N72-K72</f>
        <v>-179.83870967741996</v>
      </c>
      <c r="AG72" s="425">
        <f>N72/K72</f>
        <v>0.89007413833898541</v>
      </c>
      <c r="AH72" s="459"/>
    </row>
    <row r="73" spans="1:34" ht="19.149999999999999" customHeight="1">
      <c r="A73" s="455"/>
      <c r="B73" s="421" t="s">
        <v>227</v>
      </c>
      <c r="C73" s="175"/>
      <c r="D73" s="176" t="s">
        <v>240</v>
      </c>
      <c r="E73" s="177"/>
      <c r="F73" s="343">
        <v>56.43</v>
      </c>
      <c r="G73" s="44">
        <v>1058</v>
      </c>
      <c r="H73" s="45">
        <f t="shared" si="50"/>
        <v>59702.94</v>
      </c>
      <c r="I73" s="435"/>
      <c r="J73" s="178">
        <v>18</v>
      </c>
      <c r="K73" s="179">
        <v>1500</v>
      </c>
      <c r="L73" s="86">
        <v>83.333333333333329</v>
      </c>
      <c r="M73" s="424">
        <v>18</v>
      </c>
      <c r="N73" s="44">
        <f t="shared" si="45"/>
        <v>1295.5102040816332</v>
      </c>
      <c r="O73" s="47">
        <f t="shared" si="46"/>
        <v>71.972789115646293</v>
      </c>
      <c r="P73" s="48">
        <f t="shared" si="47"/>
        <v>0</v>
      </c>
      <c r="Q73" s="49">
        <f t="shared" si="48"/>
        <v>-11.360544217687035</v>
      </c>
      <c r="R73" s="425">
        <f t="shared" si="44"/>
        <v>0.86367346938775558</v>
      </c>
      <c r="S73" s="459"/>
      <c r="T73" s="50">
        <v>0.53263888888888888</v>
      </c>
      <c r="U73" s="50">
        <v>0.56666666666666665</v>
      </c>
      <c r="V73" s="421">
        <v>5</v>
      </c>
      <c r="W73" s="418">
        <f t="shared" si="49"/>
        <v>48.999999999999986</v>
      </c>
      <c r="X73" s="180"/>
      <c r="Y73" s="180"/>
      <c r="Z73" s="124"/>
      <c r="AA73" s="124"/>
      <c r="AB73" s="447"/>
      <c r="AC73" s="447"/>
      <c r="AD73" s="435"/>
      <c r="AE73" s="435"/>
      <c r="AF73" s="48">
        <f>N73-K73</f>
        <v>-204.48979591836678</v>
      </c>
      <c r="AG73" s="425">
        <f>N73/K73</f>
        <v>0.86367346938775547</v>
      </c>
      <c r="AH73" s="459"/>
    </row>
    <row r="74" spans="1:34" ht="19.149999999999999" customHeight="1">
      <c r="A74" s="455"/>
      <c r="B74" s="421" t="s">
        <v>238</v>
      </c>
      <c r="C74" s="175"/>
      <c r="D74" s="176" t="s">
        <v>241</v>
      </c>
      <c r="E74" s="177"/>
      <c r="F74" s="343">
        <v>53.76</v>
      </c>
      <c r="G74" s="44">
        <v>2517</v>
      </c>
      <c r="H74" s="45">
        <f t="shared" si="50"/>
        <v>135313.91999999998</v>
      </c>
      <c r="I74" s="421"/>
      <c r="J74" s="87">
        <v>16</v>
      </c>
      <c r="K74" s="57">
        <v>1440</v>
      </c>
      <c r="L74" s="86">
        <v>90</v>
      </c>
      <c r="M74" s="419">
        <v>16</v>
      </c>
      <c r="N74" s="44">
        <f t="shared" si="45"/>
        <v>1336.4601769911515</v>
      </c>
      <c r="O74" s="47">
        <f t="shared" si="46"/>
        <v>83.528761061946966</v>
      </c>
      <c r="P74" s="48">
        <f t="shared" si="47"/>
        <v>0</v>
      </c>
      <c r="Q74" s="49">
        <f t="shared" si="48"/>
        <v>-6.471238938053034</v>
      </c>
      <c r="R74" s="425">
        <f t="shared" si="44"/>
        <v>0.92809734513274411</v>
      </c>
      <c r="S74" s="459"/>
      <c r="T74" s="50">
        <v>0.57152777777777775</v>
      </c>
      <c r="U74" s="50">
        <v>0.64999999999999991</v>
      </c>
      <c r="V74" s="421">
        <v>7</v>
      </c>
      <c r="W74" s="418">
        <f t="shared" si="49"/>
        <v>112.99999999999991</v>
      </c>
      <c r="X74" s="180"/>
      <c r="Y74" s="180"/>
      <c r="Z74" s="124"/>
      <c r="AA74" s="124"/>
      <c r="AB74" s="447"/>
      <c r="AC74" s="447"/>
      <c r="AD74" s="435"/>
      <c r="AE74" s="435"/>
      <c r="AF74" s="48">
        <f t="shared" ref="AF74:AF80" si="51">N74-K74</f>
        <v>-103.53982300884854</v>
      </c>
      <c r="AG74" s="425">
        <f t="shared" ref="AG74:AG80" si="52">N74/K74</f>
        <v>0.92809734513274411</v>
      </c>
      <c r="AH74" s="459"/>
    </row>
    <row r="75" spans="1:34" ht="19.149999999999999" customHeight="1">
      <c r="A75" s="455"/>
      <c r="B75" s="421" t="s">
        <v>238</v>
      </c>
      <c r="C75" s="66"/>
      <c r="D75" s="173" t="s">
        <v>242</v>
      </c>
      <c r="E75" s="43"/>
      <c r="F75" s="343">
        <v>47.51</v>
      </c>
      <c r="G75" s="57">
        <v>1859</v>
      </c>
      <c r="H75" s="45">
        <f t="shared" si="50"/>
        <v>88321.09</v>
      </c>
      <c r="I75" s="421"/>
      <c r="J75" s="87">
        <v>17</v>
      </c>
      <c r="K75" s="57">
        <v>1440</v>
      </c>
      <c r="L75" s="86">
        <v>84.705882352941174</v>
      </c>
      <c r="M75" s="419">
        <v>17</v>
      </c>
      <c r="N75" s="44">
        <f t="shared" si="45"/>
        <v>1343.8554216867465</v>
      </c>
      <c r="O75" s="47">
        <f t="shared" si="46"/>
        <v>79.050318922749796</v>
      </c>
      <c r="P75" s="48">
        <f t="shared" si="47"/>
        <v>0</v>
      </c>
      <c r="Q75" s="49">
        <f t="shared" si="48"/>
        <v>-5.6555634301913784</v>
      </c>
      <c r="R75" s="425">
        <f t="shared" si="44"/>
        <v>0.93323293172690736</v>
      </c>
      <c r="S75" s="459"/>
      <c r="T75" s="50">
        <v>0.66527777777777763</v>
      </c>
      <c r="U75" s="50">
        <v>0.72291666666666654</v>
      </c>
      <c r="V75" s="421">
        <v>22</v>
      </c>
      <c r="W75" s="418">
        <f t="shared" si="49"/>
        <v>83.000000000000028</v>
      </c>
      <c r="X75" s="180">
        <v>0.65416666666666667</v>
      </c>
      <c r="Y75" s="180">
        <v>0.66388888888888886</v>
      </c>
      <c r="Z75" s="124"/>
      <c r="AA75" s="124"/>
      <c r="AB75" s="447"/>
      <c r="AC75" s="447"/>
      <c r="AD75" s="435"/>
      <c r="AE75" s="435"/>
      <c r="AF75" s="48">
        <f t="shared" si="51"/>
        <v>-96.144578313253533</v>
      </c>
      <c r="AG75" s="425">
        <f t="shared" si="52"/>
        <v>0.93323293172690724</v>
      </c>
      <c r="AH75" s="459"/>
    </row>
    <row r="76" spans="1:34" ht="19.149999999999999" customHeight="1">
      <c r="A76" s="455"/>
      <c r="B76" s="421">
        <v>0</v>
      </c>
      <c r="C76" s="175"/>
      <c r="D76" s="176"/>
      <c r="E76" s="177"/>
      <c r="F76" s="343" t="s">
        <v>109</v>
      </c>
      <c r="G76" s="174"/>
      <c r="H76" s="45">
        <f t="shared" si="50"/>
        <v>0</v>
      </c>
      <c r="I76" s="421"/>
      <c r="J76" s="46"/>
      <c r="K76" s="174"/>
      <c r="L76" s="47"/>
      <c r="M76" s="424"/>
      <c r="N76" s="44"/>
      <c r="O76" s="47"/>
      <c r="P76" s="48"/>
      <c r="Q76" s="49"/>
      <c r="R76" s="425"/>
      <c r="S76" s="459"/>
      <c r="T76" s="50"/>
      <c r="U76" s="50"/>
      <c r="V76" s="421"/>
      <c r="W76" s="418">
        <f t="shared" si="49"/>
        <v>0</v>
      </c>
      <c r="X76" s="180"/>
      <c r="Y76" s="180"/>
      <c r="Z76" s="124"/>
      <c r="AA76" s="124"/>
      <c r="AB76" s="447"/>
      <c r="AC76" s="447"/>
      <c r="AD76" s="435"/>
      <c r="AE76" s="435"/>
      <c r="AF76" s="48">
        <f t="shared" si="51"/>
        <v>0</v>
      </c>
      <c r="AG76" s="425" t="e">
        <f t="shared" si="52"/>
        <v>#DIV/0!</v>
      </c>
      <c r="AH76" s="459"/>
    </row>
    <row r="77" spans="1:34" ht="19.149999999999999" customHeight="1">
      <c r="A77" s="455"/>
      <c r="B77" s="421">
        <v>0</v>
      </c>
      <c r="C77" s="431"/>
      <c r="D77" s="42"/>
      <c r="E77" s="43"/>
      <c r="F77" s="343" t="s">
        <v>109</v>
      </c>
      <c r="G77" s="174"/>
      <c r="H77" s="45">
        <f t="shared" si="50"/>
        <v>0</v>
      </c>
      <c r="I77" s="435"/>
      <c r="J77" s="46"/>
      <c r="K77" s="174"/>
      <c r="L77" s="47"/>
      <c r="M77" s="424"/>
      <c r="N77" s="44"/>
      <c r="O77" s="47"/>
      <c r="P77" s="48"/>
      <c r="Q77" s="49"/>
      <c r="R77" s="425"/>
      <c r="S77" s="459"/>
      <c r="T77" s="50"/>
      <c r="U77" s="50"/>
      <c r="V77" s="421"/>
      <c r="W77" s="418">
        <f t="shared" si="49"/>
        <v>0</v>
      </c>
      <c r="X77" s="180"/>
      <c r="Y77" s="180"/>
      <c r="Z77" s="124"/>
      <c r="AA77" s="124"/>
      <c r="AB77" s="447"/>
      <c r="AC77" s="447"/>
      <c r="AD77" s="435"/>
      <c r="AE77" s="435"/>
      <c r="AF77" s="48">
        <f t="shared" si="51"/>
        <v>0</v>
      </c>
      <c r="AG77" s="425" t="e">
        <f t="shared" si="52"/>
        <v>#DIV/0!</v>
      </c>
      <c r="AH77" s="459"/>
    </row>
    <row r="78" spans="1:34" ht="19.149999999999999" customHeight="1">
      <c r="A78" s="455"/>
      <c r="B78" s="421">
        <v>0</v>
      </c>
      <c r="C78" s="431"/>
      <c r="D78" s="42"/>
      <c r="E78" s="43"/>
      <c r="F78" s="343" t="s">
        <v>109</v>
      </c>
      <c r="G78" s="57"/>
      <c r="H78" s="45">
        <f t="shared" si="50"/>
        <v>0</v>
      </c>
      <c r="I78" s="435"/>
      <c r="J78" s="87"/>
      <c r="K78" s="57"/>
      <c r="L78" s="86"/>
      <c r="M78" s="424"/>
      <c r="N78" s="44"/>
      <c r="O78" s="47"/>
      <c r="P78" s="48"/>
      <c r="Q78" s="49"/>
      <c r="R78" s="425"/>
      <c r="S78" s="459"/>
      <c r="T78" s="50"/>
      <c r="U78" s="50"/>
      <c r="V78" s="421"/>
      <c r="W78" s="418">
        <f t="shared" si="49"/>
        <v>0</v>
      </c>
      <c r="X78" s="180"/>
      <c r="Y78" s="180"/>
      <c r="Z78" s="124"/>
      <c r="AA78" s="124"/>
      <c r="AB78" s="447"/>
      <c r="AC78" s="447"/>
      <c r="AD78" s="435"/>
      <c r="AE78" s="435"/>
      <c r="AF78" s="48">
        <f t="shared" si="51"/>
        <v>0</v>
      </c>
      <c r="AG78" s="425" t="e">
        <f t="shared" si="52"/>
        <v>#DIV/0!</v>
      </c>
      <c r="AH78" s="459"/>
    </row>
    <row r="79" spans="1:34" ht="19.149999999999999" customHeight="1">
      <c r="A79" s="455"/>
      <c r="B79" s="421">
        <v>0</v>
      </c>
      <c r="C79" s="175"/>
      <c r="D79" s="176"/>
      <c r="E79" s="177"/>
      <c r="F79" s="343" t="s">
        <v>109</v>
      </c>
      <c r="G79" s="57"/>
      <c r="H79" s="45">
        <f t="shared" si="50"/>
        <v>0</v>
      </c>
      <c r="I79" s="435"/>
      <c r="J79" s="87"/>
      <c r="K79" s="57"/>
      <c r="L79" s="86"/>
      <c r="M79" s="424"/>
      <c r="N79" s="57"/>
      <c r="O79" s="181"/>
      <c r="P79" s="108"/>
      <c r="Q79" s="182"/>
      <c r="R79" s="109"/>
      <c r="S79" s="459"/>
      <c r="T79" s="50"/>
      <c r="U79" s="50"/>
      <c r="V79" s="421"/>
      <c r="W79" s="418">
        <f t="shared" si="49"/>
        <v>0</v>
      </c>
      <c r="X79" s="180"/>
      <c r="Y79" s="180"/>
      <c r="Z79" s="124"/>
      <c r="AA79" s="124"/>
      <c r="AB79" s="447"/>
      <c r="AC79" s="447"/>
      <c r="AD79" s="435"/>
      <c r="AE79" s="435"/>
      <c r="AF79" s="48">
        <f t="shared" si="51"/>
        <v>0</v>
      </c>
      <c r="AG79" s="425" t="e">
        <f t="shared" si="52"/>
        <v>#DIV/0!</v>
      </c>
      <c r="AH79" s="459"/>
    </row>
    <row r="80" spans="1:34" ht="19.149999999999999" customHeight="1">
      <c r="A80" s="455"/>
      <c r="B80" s="421">
        <v>0</v>
      </c>
      <c r="C80" s="431"/>
      <c r="D80" s="42"/>
      <c r="E80" s="43"/>
      <c r="F80" s="343"/>
      <c r="G80" s="57"/>
      <c r="H80" s="45">
        <f t="shared" si="50"/>
        <v>0</v>
      </c>
      <c r="I80" s="435"/>
      <c r="J80" s="87"/>
      <c r="K80" s="57"/>
      <c r="L80" s="86"/>
      <c r="M80" s="424"/>
      <c r="N80" s="57"/>
      <c r="O80" s="183"/>
      <c r="P80" s="54"/>
      <c r="Q80" s="88"/>
      <c r="R80" s="434"/>
      <c r="S80" s="459"/>
      <c r="T80" s="50"/>
      <c r="U80" s="50"/>
      <c r="V80" s="421"/>
      <c r="W80" s="418">
        <f t="shared" si="49"/>
        <v>0</v>
      </c>
      <c r="X80" s="180"/>
      <c r="Y80" s="180"/>
      <c r="Z80" s="124"/>
      <c r="AA80" s="124"/>
      <c r="AB80" s="447"/>
      <c r="AC80" s="447"/>
      <c r="AD80" s="435"/>
      <c r="AE80" s="435"/>
      <c r="AF80" s="48">
        <f t="shared" si="51"/>
        <v>0</v>
      </c>
      <c r="AG80" s="425" t="e">
        <f t="shared" si="52"/>
        <v>#DIV/0!</v>
      </c>
      <c r="AH80" s="459"/>
    </row>
    <row r="81" spans="1:34" ht="19.149999999999999" customHeight="1">
      <c r="A81" s="455"/>
      <c r="B81" s="421">
        <v>0</v>
      </c>
      <c r="C81" s="431"/>
      <c r="D81" s="42"/>
      <c r="E81" s="43"/>
      <c r="F81" s="350"/>
      <c r="G81" s="57"/>
      <c r="H81" s="84"/>
      <c r="I81" s="435"/>
      <c r="J81" s="87"/>
      <c r="K81" s="57"/>
      <c r="L81" s="86"/>
      <c r="M81" s="424"/>
      <c r="N81" s="57"/>
      <c r="O81" s="183"/>
      <c r="P81" s="54"/>
      <c r="Q81" s="88"/>
      <c r="R81" s="434"/>
      <c r="S81" s="459"/>
      <c r="T81" s="50"/>
      <c r="U81" s="50"/>
      <c r="V81" s="421"/>
      <c r="W81" s="418">
        <f t="shared" si="49"/>
        <v>0</v>
      </c>
      <c r="X81" s="180"/>
      <c r="Y81" s="180"/>
      <c r="Z81" s="124"/>
      <c r="AA81" s="124"/>
      <c r="AB81" s="447"/>
      <c r="AC81" s="447"/>
      <c r="AD81" s="435"/>
      <c r="AE81" s="435"/>
      <c r="AF81" s="48"/>
      <c r="AG81" s="125"/>
      <c r="AH81" s="459"/>
    </row>
    <row r="82" spans="1:34" ht="19.149999999999999" customHeight="1">
      <c r="A82" s="486"/>
      <c r="B82" s="168">
        <v>0</v>
      </c>
      <c r="C82" s="100" t="s">
        <v>243</v>
      </c>
      <c r="D82" s="474" t="s">
        <v>111</v>
      </c>
      <c r="E82" s="474"/>
      <c r="F82" s="353"/>
      <c r="G82" s="101"/>
      <c r="H82" s="102"/>
      <c r="I82" s="103"/>
      <c r="J82" s="101">
        <v>17.333333333333332</v>
      </c>
      <c r="K82" s="101">
        <v>1492.6666666666667</v>
      </c>
      <c r="L82" s="104">
        <v>86.315746474028217</v>
      </c>
      <c r="M82" s="101">
        <f t="shared" ref="J82:O82" si="53">AVERAGE(M70:M81)</f>
        <v>17.5</v>
      </c>
      <c r="N82" s="101">
        <f t="shared" si="53"/>
        <v>1359.8658913735978</v>
      </c>
      <c r="O82" s="184">
        <f t="shared" si="53"/>
        <v>77.876929354123092</v>
      </c>
      <c r="P82" s="116">
        <f>M82-J82</f>
        <v>0.16666666666666785</v>
      </c>
      <c r="Q82" s="117">
        <f>N82-K82</f>
        <v>-132.80077529306891</v>
      </c>
      <c r="R82" s="172">
        <f>O82/L82</f>
        <v>0.90223316758959726</v>
      </c>
      <c r="S82" s="459"/>
      <c r="T82" s="50"/>
      <c r="U82" s="50"/>
      <c r="V82" s="421"/>
      <c r="W82" s="44"/>
      <c r="X82" s="47"/>
      <c r="Y82" s="47"/>
      <c r="Z82" s="106">
        <f>SUM(Z70:Z81)</f>
        <v>0</v>
      </c>
      <c r="AA82" s="106">
        <f>SUM(AA70:AA81)</f>
        <v>0</v>
      </c>
      <c r="AB82" s="447"/>
      <c r="AC82" s="447"/>
      <c r="AD82" s="107">
        <f>SUM(AD70:AD81)</f>
        <v>1</v>
      </c>
      <c r="AE82" s="107">
        <f>SUM(AE70:AE81)</f>
        <v>0</v>
      </c>
      <c r="AF82" s="48">
        <f>N82-K82</f>
        <v>-132.80077529306891</v>
      </c>
      <c r="AG82" s="425">
        <f>N82/K82</f>
        <v>0.91103119118374121</v>
      </c>
      <c r="AH82" s="459"/>
    </row>
    <row r="83" spans="1:34" ht="19.149999999999999" customHeight="1">
      <c r="A83" s="487" t="s">
        <v>244</v>
      </c>
      <c r="B83" s="110" t="s">
        <v>238</v>
      </c>
      <c r="C83" s="66"/>
      <c r="D83" s="358" t="s">
        <v>245</v>
      </c>
      <c r="E83" s="43"/>
      <c r="F83" s="350">
        <v>61.02</v>
      </c>
      <c r="G83" s="57">
        <v>1656.96</v>
      </c>
      <c r="H83" s="84">
        <f t="shared" ref="H83:H94" si="54">F83*G83</f>
        <v>101107.6992</v>
      </c>
      <c r="I83" s="435"/>
      <c r="J83" s="87">
        <v>17</v>
      </c>
      <c r="K83" s="57">
        <v>1440</v>
      </c>
      <c r="L83" s="86">
        <v>84.705882352941174</v>
      </c>
      <c r="M83" s="424">
        <v>17</v>
      </c>
      <c r="N83" s="57">
        <f t="shared" ref="N83:N90" si="55">G83/W83*60</f>
        <v>1380.8000000000004</v>
      </c>
      <c r="O83" s="183">
        <f t="shared" ref="O83:O90" si="56">N83/M83</f>
        <v>81.22352941176473</v>
      </c>
      <c r="P83" s="54">
        <f t="shared" ref="P83:P90" si="57">M83-J83</f>
        <v>0</v>
      </c>
      <c r="Q83" s="88">
        <f t="shared" ref="Q83:Q90" si="58">O83-L83</f>
        <v>-3.482352941176444</v>
      </c>
      <c r="R83" s="185">
        <f t="shared" ref="R83:R90" si="59">O83/L83</f>
        <v>0.95888888888888923</v>
      </c>
      <c r="S83" s="459">
        <f>R95</f>
        <v>0.86891497520601091</v>
      </c>
      <c r="T83" s="50">
        <v>0.33333333333333331</v>
      </c>
      <c r="U83" s="50">
        <v>0.3833333333333333</v>
      </c>
      <c r="V83" s="421">
        <v>5</v>
      </c>
      <c r="W83" s="418">
        <f t="shared" ref="W83:W93" si="60">(U83-T83)*24*60</f>
        <v>71.999999999999986</v>
      </c>
      <c r="X83" s="53"/>
      <c r="Y83" s="53"/>
      <c r="Z83" s="54"/>
      <c r="AA83" s="54"/>
      <c r="AB83" s="447"/>
      <c r="AC83" s="447"/>
      <c r="AD83" s="435"/>
      <c r="AE83" s="435"/>
      <c r="AF83" s="48">
        <f t="shared" ref="AF83:AF173" si="61">N83-K83</f>
        <v>-59.199999999999591</v>
      </c>
      <c r="AG83" s="425">
        <f t="shared" ref="AG83:AG173" si="62">N83/K83</f>
        <v>0.95888888888888912</v>
      </c>
      <c r="AH83" s="459">
        <f>AG95</f>
        <v>0.86905324998216338</v>
      </c>
    </row>
    <row r="84" spans="1:34" ht="19.149999999999999" customHeight="1">
      <c r="A84" s="488"/>
      <c r="B84" s="110" t="s">
        <v>207</v>
      </c>
      <c r="C84" s="431"/>
      <c r="D84" s="186" t="s">
        <v>388</v>
      </c>
      <c r="E84" s="43"/>
      <c r="F84" s="350">
        <v>53.27</v>
      </c>
      <c r="G84" s="44">
        <v>3222.4</v>
      </c>
      <c r="H84" s="84">
        <f t="shared" si="54"/>
        <v>171657.24800000002</v>
      </c>
      <c r="I84" s="421"/>
      <c r="J84" s="87">
        <v>17</v>
      </c>
      <c r="K84" s="57">
        <v>1565</v>
      </c>
      <c r="L84" s="86">
        <v>92.058823529411768</v>
      </c>
      <c r="M84" s="424">
        <v>17</v>
      </c>
      <c r="N84" s="57">
        <f t="shared" si="55"/>
        <v>1288.9599999999998</v>
      </c>
      <c r="O84" s="183">
        <f t="shared" si="56"/>
        <v>75.821176470588227</v>
      </c>
      <c r="P84" s="54">
        <f t="shared" si="57"/>
        <v>0</v>
      </c>
      <c r="Q84" s="88">
        <f t="shared" si="58"/>
        <v>-16.237647058823541</v>
      </c>
      <c r="R84" s="185">
        <f t="shared" si="59"/>
        <v>0.82361661341853021</v>
      </c>
      <c r="S84" s="459"/>
      <c r="T84" s="50">
        <v>0.39791666666666664</v>
      </c>
      <c r="U84" s="50">
        <v>0.50208333333333333</v>
      </c>
      <c r="V84" s="421">
        <v>21</v>
      </c>
      <c r="W84" s="418">
        <f t="shared" si="60"/>
        <v>150.00000000000003</v>
      </c>
      <c r="X84" s="53">
        <v>0.38750000000000001</v>
      </c>
      <c r="Y84" s="53">
        <v>0.3972222222222222</v>
      </c>
      <c r="Z84" s="54"/>
      <c r="AA84" s="54"/>
      <c r="AB84" s="447"/>
      <c r="AC84" s="447"/>
      <c r="AD84" s="435"/>
      <c r="AE84" s="435"/>
      <c r="AF84" s="48">
        <f t="shared" si="61"/>
        <v>-276.04000000000019</v>
      </c>
      <c r="AG84" s="425">
        <f t="shared" si="62"/>
        <v>0.82361661341853021</v>
      </c>
      <c r="AH84" s="459"/>
    </row>
    <row r="85" spans="1:34" ht="19.149999999999999" customHeight="1">
      <c r="A85" s="488"/>
      <c r="B85" s="110" t="s">
        <v>238</v>
      </c>
      <c r="C85" s="122"/>
      <c r="D85" s="186" t="s">
        <v>247</v>
      </c>
      <c r="E85" s="43"/>
      <c r="F85" s="350">
        <v>61.09</v>
      </c>
      <c r="G85" s="44">
        <v>2099</v>
      </c>
      <c r="H85" s="84">
        <f t="shared" si="54"/>
        <v>128227.91</v>
      </c>
      <c r="I85" s="421"/>
      <c r="J85" s="87">
        <v>17</v>
      </c>
      <c r="K85" s="57">
        <v>1440</v>
      </c>
      <c r="L85" s="86">
        <v>84.705882352941174</v>
      </c>
      <c r="M85" s="424">
        <v>17</v>
      </c>
      <c r="N85" s="57">
        <f t="shared" si="55"/>
        <v>1285.102040816327</v>
      </c>
      <c r="O85" s="183">
        <f t="shared" si="56"/>
        <v>75.59423769507805</v>
      </c>
      <c r="P85" s="54">
        <f t="shared" si="57"/>
        <v>0</v>
      </c>
      <c r="Q85" s="88">
        <f t="shared" si="58"/>
        <v>-9.1116446578631241</v>
      </c>
      <c r="R85" s="185">
        <f t="shared" si="59"/>
        <v>0.8924319727891159</v>
      </c>
      <c r="S85" s="459"/>
      <c r="T85" s="50">
        <v>0.54166666666666663</v>
      </c>
      <c r="U85" s="50">
        <v>0.60972222222222217</v>
      </c>
      <c r="V85" s="421">
        <v>4</v>
      </c>
      <c r="W85" s="418">
        <f t="shared" si="60"/>
        <v>97.999999999999972</v>
      </c>
      <c r="X85" s="53"/>
      <c r="Y85" s="53"/>
      <c r="Z85" s="54"/>
      <c r="AA85" s="54"/>
      <c r="AB85" s="447"/>
      <c r="AC85" s="447"/>
      <c r="AD85" s="435"/>
      <c r="AE85" s="435"/>
      <c r="AF85" s="48">
        <f t="shared" si="61"/>
        <v>-154.89795918367304</v>
      </c>
      <c r="AG85" s="425">
        <f t="shared" si="62"/>
        <v>0.8924319727891159</v>
      </c>
      <c r="AH85" s="459"/>
    </row>
    <row r="86" spans="1:34" ht="19.149999999999999" customHeight="1">
      <c r="A86" s="488"/>
      <c r="B86" s="110" t="s">
        <v>227</v>
      </c>
      <c r="C86" s="97"/>
      <c r="D86" s="186" t="s">
        <v>255</v>
      </c>
      <c r="E86" s="43"/>
      <c r="F86" s="350">
        <v>51.44</v>
      </c>
      <c r="G86" s="44">
        <v>1541</v>
      </c>
      <c r="H86" s="84">
        <f t="shared" si="54"/>
        <v>79269.039999999994</v>
      </c>
      <c r="I86" s="421"/>
      <c r="J86" s="87">
        <v>20</v>
      </c>
      <c r="K86" s="57">
        <v>1440</v>
      </c>
      <c r="L86" s="86">
        <v>72</v>
      </c>
      <c r="M86" s="424">
        <v>20</v>
      </c>
      <c r="N86" s="57">
        <f t="shared" si="55"/>
        <v>1266.5753424657523</v>
      </c>
      <c r="O86" s="183">
        <f t="shared" si="56"/>
        <v>63.328767123287619</v>
      </c>
      <c r="P86" s="54">
        <f t="shared" si="57"/>
        <v>0</v>
      </c>
      <c r="Q86" s="88">
        <f t="shared" si="58"/>
        <v>-8.6712328767123807</v>
      </c>
      <c r="R86" s="185">
        <f t="shared" si="59"/>
        <v>0.87956621004566138</v>
      </c>
      <c r="S86" s="459"/>
      <c r="T86" s="50">
        <v>0.61458333333333326</v>
      </c>
      <c r="U86" s="50">
        <v>0.66527777777777775</v>
      </c>
      <c r="V86" s="421">
        <v>7</v>
      </c>
      <c r="W86" s="418">
        <f t="shared" si="60"/>
        <v>73.000000000000057</v>
      </c>
      <c r="X86" s="53"/>
      <c r="Y86" s="53"/>
      <c r="Z86" s="54"/>
      <c r="AA86" s="54"/>
      <c r="AB86" s="447"/>
      <c r="AC86" s="447"/>
      <c r="AD86" s="435">
        <v>1</v>
      </c>
      <c r="AE86" s="435"/>
      <c r="AF86" s="48">
        <f t="shared" si="61"/>
        <v>-173.42465753424767</v>
      </c>
      <c r="AG86" s="425">
        <f t="shared" si="62"/>
        <v>0.87956621004566138</v>
      </c>
      <c r="AH86" s="459"/>
    </row>
    <row r="87" spans="1:34" ht="19.149999999999999" customHeight="1">
      <c r="A87" s="488"/>
      <c r="B87" s="110" t="s">
        <v>207</v>
      </c>
      <c r="C87" s="97"/>
      <c r="D87" s="186" t="s">
        <v>388</v>
      </c>
      <c r="E87" s="43"/>
      <c r="F87" s="350">
        <v>53.27</v>
      </c>
      <c r="G87" s="44">
        <v>805.6</v>
      </c>
      <c r="H87" s="84">
        <f t="shared" si="54"/>
        <v>42914.312000000005</v>
      </c>
      <c r="I87" s="421">
        <v>1</v>
      </c>
      <c r="J87" s="87">
        <v>17</v>
      </c>
      <c r="K87" s="57">
        <v>1565</v>
      </c>
      <c r="L87" s="86">
        <v>92.058823529411768</v>
      </c>
      <c r="M87" s="424">
        <v>17</v>
      </c>
      <c r="N87" s="57">
        <f t="shared" si="55"/>
        <v>1208.3999999999996</v>
      </c>
      <c r="O87" s="183">
        <f t="shared" si="56"/>
        <v>71.082352941176453</v>
      </c>
      <c r="P87" s="54">
        <f t="shared" si="57"/>
        <v>0</v>
      </c>
      <c r="Q87" s="88">
        <f t="shared" si="58"/>
        <v>-20.976470588235316</v>
      </c>
      <c r="R87" s="185">
        <f t="shared" si="59"/>
        <v>0.77214057507987199</v>
      </c>
      <c r="S87" s="459"/>
      <c r="T87" s="50">
        <v>0.68124999999999991</v>
      </c>
      <c r="U87" s="50">
        <v>0.7090277777777777</v>
      </c>
      <c r="V87" s="421">
        <v>23</v>
      </c>
      <c r="W87" s="418">
        <f t="shared" si="60"/>
        <v>40.000000000000014</v>
      </c>
      <c r="X87" s="53">
        <v>0.67013888888888884</v>
      </c>
      <c r="Y87" s="53">
        <v>0.68055555555555547</v>
      </c>
      <c r="Z87" s="54"/>
      <c r="AA87" s="54"/>
      <c r="AB87" s="447"/>
      <c r="AC87" s="447"/>
      <c r="AD87" s="435"/>
      <c r="AE87" s="435"/>
      <c r="AF87" s="48">
        <f t="shared" si="61"/>
        <v>-356.60000000000036</v>
      </c>
      <c r="AG87" s="425">
        <f t="shared" si="62"/>
        <v>0.77214057507987199</v>
      </c>
      <c r="AH87" s="459"/>
    </row>
    <row r="88" spans="1:34" ht="19.149999999999999" customHeight="1">
      <c r="A88" s="488"/>
      <c r="B88" s="110" t="s">
        <v>238</v>
      </c>
      <c r="C88" s="431"/>
      <c r="D88" s="186" t="s">
        <v>245</v>
      </c>
      <c r="E88" s="43"/>
      <c r="F88" s="350">
        <v>61.02</v>
      </c>
      <c r="G88" s="57">
        <v>932.04</v>
      </c>
      <c r="H88" s="84">
        <f t="shared" si="54"/>
        <v>56873.080800000003</v>
      </c>
      <c r="I88" s="421">
        <v>1</v>
      </c>
      <c r="J88" s="87">
        <v>17</v>
      </c>
      <c r="K88" s="57">
        <v>1440</v>
      </c>
      <c r="L88" s="86">
        <v>84.705882352941174</v>
      </c>
      <c r="M88" s="424">
        <v>17</v>
      </c>
      <c r="N88" s="57">
        <f t="shared" si="55"/>
        <v>1300.5209302325579</v>
      </c>
      <c r="O88" s="183">
        <f t="shared" si="56"/>
        <v>76.501231190150463</v>
      </c>
      <c r="P88" s="54">
        <f t="shared" si="57"/>
        <v>0</v>
      </c>
      <c r="Q88" s="88">
        <f t="shared" si="58"/>
        <v>-8.2046511627907108</v>
      </c>
      <c r="R88" s="185">
        <f t="shared" si="59"/>
        <v>0.90313953488372078</v>
      </c>
      <c r="S88" s="459"/>
      <c r="T88" s="50">
        <v>0.7138888888888888</v>
      </c>
      <c r="U88" s="50">
        <v>0.74374999999999991</v>
      </c>
      <c r="V88" s="421">
        <v>7</v>
      </c>
      <c r="W88" s="418">
        <f t="shared" si="60"/>
        <v>43.000000000000007</v>
      </c>
      <c r="X88" s="53"/>
      <c r="Y88" s="53"/>
      <c r="Z88" s="54"/>
      <c r="AA88" s="54"/>
      <c r="AB88" s="447"/>
      <c r="AC88" s="447"/>
      <c r="AD88" s="435"/>
      <c r="AE88" s="435"/>
      <c r="AF88" s="48">
        <f t="shared" si="61"/>
        <v>-139.47906976744207</v>
      </c>
      <c r="AG88" s="425">
        <f t="shared" si="62"/>
        <v>0.90313953488372078</v>
      </c>
      <c r="AH88" s="459"/>
    </row>
    <row r="89" spans="1:34" ht="19.149999999999999" customHeight="1">
      <c r="A89" s="488"/>
      <c r="B89" s="110" t="s">
        <v>207</v>
      </c>
      <c r="C89" s="431"/>
      <c r="D89" s="42" t="s">
        <v>217</v>
      </c>
      <c r="E89" s="43"/>
      <c r="F89" s="350">
        <v>49.91</v>
      </c>
      <c r="G89" s="114">
        <v>658.19999999999993</v>
      </c>
      <c r="H89" s="84">
        <f t="shared" si="54"/>
        <v>32850.761999999995</v>
      </c>
      <c r="I89" s="421">
        <v>1</v>
      </c>
      <c r="J89" s="87">
        <v>17</v>
      </c>
      <c r="K89" s="57">
        <v>1565</v>
      </c>
      <c r="L89" s="86">
        <v>92.058823529411768</v>
      </c>
      <c r="M89" s="424">
        <v>17</v>
      </c>
      <c r="N89" s="57">
        <f t="shared" si="55"/>
        <v>1361.7931034482731</v>
      </c>
      <c r="O89" s="183">
        <f t="shared" si="56"/>
        <v>80.10547667342783</v>
      </c>
      <c r="P89" s="54">
        <f t="shared" si="57"/>
        <v>0</v>
      </c>
      <c r="Q89" s="88">
        <f t="shared" si="58"/>
        <v>-11.953346855983938</v>
      </c>
      <c r="R89" s="185">
        <f t="shared" si="59"/>
        <v>0.87015533766662811</v>
      </c>
      <c r="S89" s="459"/>
      <c r="T89" s="50">
        <v>0.74930555555555545</v>
      </c>
      <c r="U89" s="50">
        <v>0.76944444444444438</v>
      </c>
      <c r="V89" s="421">
        <v>8</v>
      </c>
      <c r="W89" s="418">
        <f t="shared" si="60"/>
        <v>29.000000000000057</v>
      </c>
      <c r="X89" s="53"/>
      <c r="Y89" s="53"/>
      <c r="Z89" s="54"/>
      <c r="AA89" s="54"/>
      <c r="AB89" s="447"/>
      <c r="AC89" s="447"/>
      <c r="AD89" s="435"/>
      <c r="AE89" s="435"/>
      <c r="AF89" s="48">
        <f t="shared" si="61"/>
        <v>-203.20689655172691</v>
      </c>
      <c r="AG89" s="425">
        <f t="shared" si="62"/>
        <v>0.87015533766662823</v>
      </c>
      <c r="AH89" s="459"/>
    </row>
    <row r="90" spans="1:34" ht="19.149999999999999" customHeight="1">
      <c r="A90" s="488"/>
      <c r="B90" s="110" t="s">
        <v>238</v>
      </c>
      <c r="C90" s="431"/>
      <c r="D90" s="42" t="s">
        <v>239</v>
      </c>
      <c r="E90" s="43"/>
      <c r="F90" s="350">
        <v>53.36</v>
      </c>
      <c r="G90" s="127">
        <v>990.9</v>
      </c>
      <c r="H90" s="84">
        <f t="shared" si="54"/>
        <v>52874.423999999999</v>
      </c>
      <c r="I90" s="187">
        <v>1</v>
      </c>
      <c r="J90" s="87">
        <v>19</v>
      </c>
      <c r="K90" s="57">
        <v>1636</v>
      </c>
      <c r="L90" s="86">
        <v>86.10526315789474</v>
      </c>
      <c r="M90" s="424">
        <v>19</v>
      </c>
      <c r="N90" s="57">
        <f t="shared" si="55"/>
        <v>1415.571428571428</v>
      </c>
      <c r="O90" s="183">
        <f t="shared" si="56"/>
        <v>74.503759398496214</v>
      </c>
      <c r="P90" s="54">
        <f t="shared" si="57"/>
        <v>0</v>
      </c>
      <c r="Q90" s="88">
        <f t="shared" si="58"/>
        <v>-11.601503759398526</v>
      </c>
      <c r="R90" s="185">
        <f t="shared" si="59"/>
        <v>0.86526370939573838</v>
      </c>
      <c r="S90" s="459"/>
      <c r="T90" s="50">
        <v>0.77499999999999991</v>
      </c>
      <c r="U90" s="50">
        <v>0.80416666666666659</v>
      </c>
      <c r="V90" s="421">
        <v>8</v>
      </c>
      <c r="W90" s="418">
        <f t="shared" si="60"/>
        <v>42.000000000000014</v>
      </c>
      <c r="X90" s="188"/>
      <c r="Y90" s="188"/>
      <c r="Z90" s="54"/>
      <c r="AA90" s="54"/>
      <c r="AB90" s="447"/>
      <c r="AC90" s="447"/>
      <c r="AD90" s="435"/>
      <c r="AE90" s="435"/>
      <c r="AF90" s="48">
        <f t="shared" si="61"/>
        <v>-220.42857142857201</v>
      </c>
      <c r="AG90" s="425">
        <f t="shared" si="62"/>
        <v>0.86526370939573838</v>
      </c>
      <c r="AH90" s="459"/>
    </row>
    <row r="91" spans="1:34" ht="19.149999999999999" customHeight="1">
      <c r="A91" s="488"/>
      <c r="B91" s="110">
        <v>0</v>
      </c>
      <c r="C91" s="431"/>
      <c r="D91" s="42"/>
      <c r="E91" s="43"/>
      <c r="F91" s="350" t="s">
        <v>109</v>
      </c>
      <c r="G91" s="44"/>
      <c r="H91" s="84">
        <f t="shared" si="54"/>
        <v>0</v>
      </c>
      <c r="I91" s="189"/>
      <c r="J91" s="87"/>
      <c r="K91" s="57"/>
      <c r="L91" s="86"/>
      <c r="M91" s="424"/>
      <c r="N91" s="57"/>
      <c r="O91" s="183"/>
      <c r="P91" s="54"/>
      <c r="Q91" s="88"/>
      <c r="R91" s="185"/>
      <c r="S91" s="460"/>
      <c r="T91" s="50"/>
      <c r="U91" s="50"/>
      <c r="V91" s="421"/>
      <c r="W91" s="418">
        <f t="shared" si="60"/>
        <v>0</v>
      </c>
      <c r="X91" s="115"/>
      <c r="Y91" s="115"/>
      <c r="Z91" s="54"/>
      <c r="AA91" s="54"/>
      <c r="AB91" s="447"/>
      <c r="AC91" s="447"/>
      <c r="AD91" s="435"/>
      <c r="AE91" s="435"/>
      <c r="AF91" s="48">
        <f t="shared" si="61"/>
        <v>0</v>
      </c>
      <c r="AG91" s="425" t="e">
        <f t="shared" si="62"/>
        <v>#DIV/0!</v>
      </c>
      <c r="AH91" s="460"/>
    </row>
    <row r="92" spans="1:34" ht="19.149999999999999" customHeight="1">
      <c r="A92" s="488"/>
      <c r="B92" s="110">
        <v>0</v>
      </c>
      <c r="C92" s="431"/>
      <c r="D92" s="42"/>
      <c r="E92" s="43"/>
      <c r="F92" s="350" t="s">
        <v>109</v>
      </c>
      <c r="G92" s="44"/>
      <c r="H92" s="84">
        <f t="shared" si="54"/>
        <v>0</v>
      </c>
      <c r="I92" s="189"/>
      <c r="J92" s="87"/>
      <c r="K92" s="57"/>
      <c r="L92" s="86"/>
      <c r="M92" s="62"/>
      <c r="N92" s="57"/>
      <c r="O92" s="183"/>
      <c r="P92" s="54"/>
      <c r="Q92" s="88"/>
      <c r="R92" s="185"/>
      <c r="S92" s="460"/>
      <c r="T92" s="50"/>
      <c r="U92" s="50"/>
      <c r="V92" s="421"/>
      <c r="W92" s="418">
        <f t="shared" si="60"/>
        <v>0</v>
      </c>
      <c r="X92" s="180"/>
      <c r="Y92" s="180"/>
      <c r="Z92" s="124"/>
      <c r="AA92" s="124"/>
      <c r="AB92" s="447"/>
      <c r="AC92" s="447"/>
      <c r="AD92" s="435"/>
      <c r="AE92" s="435"/>
      <c r="AF92" s="48">
        <f t="shared" si="61"/>
        <v>0</v>
      </c>
      <c r="AG92" s="425" t="e">
        <f t="shared" si="62"/>
        <v>#DIV/0!</v>
      </c>
      <c r="AH92" s="460"/>
    </row>
    <row r="93" spans="1:34" ht="19.149999999999999" customHeight="1">
      <c r="A93" s="488"/>
      <c r="B93" s="422">
        <v>0</v>
      </c>
      <c r="C93" s="195"/>
      <c r="D93" s="59"/>
      <c r="E93" s="60"/>
      <c r="F93" s="350" t="s">
        <v>109</v>
      </c>
      <c r="G93" s="44"/>
      <c r="H93" s="84">
        <f t="shared" si="54"/>
        <v>0</v>
      </c>
      <c r="I93" s="196"/>
      <c r="J93" s="87"/>
      <c r="K93" s="57"/>
      <c r="L93" s="192"/>
      <c r="M93" s="424"/>
      <c r="N93" s="57"/>
      <c r="O93" s="86"/>
      <c r="P93" s="54"/>
      <c r="Q93" s="88"/>
      <c r="R93" s="428"/>
      <c r="S93" s="489"/>
      <c r="T93" s="63"/>
      <c r="U93" s="63"/>
      <c r="V93" s="422"/>
      <c r="W93" s="418">
        <f t="shared" si="60"/>
        <v>0</v>
      </c>
      <c r="X93" s="197"/>
      <c r="Y93" s="197"/>
      <c r="Z93" s="124"/>
      <c r="AA93" s="124"/>
      <c r="AB93" s="447"/>
      <c r="AC93" s="447"/>
      <c r="AD93" s="435"/>
      <c r="AE93" s="435"/>
      <c r="AF93" s="48">
        <f t="shared" si="61"/>
        <v>0</v>
      </c>
      <c r="AG93" s="425" t="e">
        <f t="shared" si="62"/>
        <v>#DIV/0!</v>
      </c>
      <c r="AH93" s="460"/>
    </row>
    <row r="94" spans="1:34" ht="19.149999999999999" customHeight="1">
      <c r="A94" s="488"/>
      <c r="B94" s="422">
        <v>0</v>
      </c>
      <c r="C94" s="195"/>
      <c r="D94" s="42"/>
      <c r="E94" s="43"/>
      <c r="F94" s="350" t="s">
        <v>109</v>
      </c>
      <c r="G94" s="44"/>
      <c r="H94" s="84">
        <f t="shared" si="54"/>
        <v>0</v>
      </c>
      <c r="I94" s="189"/>
      <c r="J94" s="87"/>
      <c r="K94" s="198"/>
      <c r="L94" s="47"/>
      <c r="M94" s="199"/>
      <c r="N94" s="57"/>
      <c r="O94" s="86"/>
      <c r="P94" s="54"/>
      <c r="Q94" s="88"/>
      <c r="R94" s="428"/>
      <c r="S94" s="489"/>
      <c r="T94" s="63"/>
      <c r="U94" s="63"/>
      <c r="V94" s="422"/>
      <c r="W94" s="418">
        <f>(U94-T94)*24*60</f>
        <v>0</v>
      </c>
      <c r="X94" s="197"/>
      <c r="Y94" s="197"/>
      <c r="Z94" s="124"/>
      <c r="AA94" s="124"/>
      <c r="AB94" s="447"/>
      <c r="AC94" s="447"/>
      <c r="AD94" s="435"/>
      <c r="AE94" s="435"/>
      <c r="AF94" s="48">
        <f t="shared" si="61"/>
        <v>0</v>
      </c>
      <c r="AG94" s="425" t="e">
        <f t="shared" si="62"/>
        <v>#DIV/0!</v>
      </c>
      <c r="AH94" s="460"/>
    </row>
    <row r="95" spans="1:34" ht="19.149999999999999" customHeight="1">
      <c r="A95" s="488"/>
      <c r="B95" s="200">
        <v>0</v>
      </c>
      <c r="C95" s="100" t="s">
        <v>249</v>
      </c>
      <c r="D95" s="474" t="s">
        <v>111</v>
      </c>
      <c r="E95" s="474"/>
      <c r="F95" s="344"/>
      <c r="G95" s="70"/>
      <c r="H95" s="201"/>
      <c r="I95" s="103"/>
      <c r="J95" s="202">
        <v>17.625</v>
      </c>
      <c r="K95" s="202">
        <v>1511.375</v>
      </c>
      <c r="L95" s="203">
        <v>86.049922600619198</v>
      </c>
      <c r="M95" s="202">
        <f t="shared" ref="J95:O95" si="63">AVERAGE(M83:M94)</f>
        <v>17.625</v>
      </c>
      <c r="N95" s="202">
        <f t="shared" si="63"/>
        <v>1313.4653556917922</v>
      </c>
      <c r="O95" s="203">
        <f t="shared" si="63"/>
        <v>74.770066362996189</v>
      </c>
      <c r="P95" s="204">
        <f>M95-J95</f>
        <v>0</v>
      </c>
      <c r="Q95" s="205">
        <f t="shared" ref="Q95:Q102" si="64">O95-L95</f>
        <v>-11.279856237623008</v>
      </c>
      <c r="R95" s="206">
        <f>O95/L95</f>
        <v>0.86891497520601091</v>
      </c>
      <c r="S95" s="460"/>
      <c r="T95" s="63"/>
      <c r="U95" s="63"/>
      <c r="V95" s="61"/>
      <c r="W95" s="61"/>
      <c r="X95" s="77"/>
      <c r="Y95" s="77"/>
      <c r="Z95" s="106">
        <f>SUM(Z83:Z94)</f>
        <v>0</v>
      </c>
      <c r="AA95" s="106">
        <f>SUM(AA83:AA94)</f>
        <v>0</v>
      </c>
      <c r="AB95" s="447"/>
      <c r="AC95" s="447"/>
      <c r="AD95" s="107">
        <f>SUM(AD83:AD94)</f>
        <v>1</v>
      </c>
      <c r="AE95" s="107">
        <f>SUM(AE83:AE94)</f>
        <v>0</v>
      </c>
      <c r="AF95" s="65">
        <f t="shared" si="61"/>
        <v>-197.90964430820782</v>
      </c>
      <c r="AG95" s="426">
        <f t="shared" si="62"/>
        <v>0.86905324998216338</v>
      </c>
      <c r="AH95" s="460"/>
    </row>
    <row r="96" spans="1:34" ht="19.149999999999999" customHeight="1">
      <c r="A96" s="490" t="s">
        <v>250</v>
      </c>
      <c r="B96" s="421" t="s">
        <v>203</v>
      </c>
      <c r="C96" s="97"/>
      <c r="D96" s="42" t="s">
        <v>251</v>
      </c>
      <c r="E96" s="43"/>
      <c r="F96" s="343">
        <v>29.46</v>
      </c>
      <c r="G96" s="44">
        <v>1390.4</v>
      </c>
      <c r="H96" s="45">
        <f t="shared" ref="H96:H105" si="65">F96*G96</f>
        <v>40961.184000000001</v>
      </c>
      <c r="I96" s="421"/>
      <c r="J96" s="46">
        <v>16</v>
      </c>
      <c r="K96" s="44">
        <v>1385</v>
      </c>
      <c r="L96" s="47">
        <v>86.5625</v>
      </c>
      <c r="M96" s="419">
        <v>16</v>
      </c>
      <c r="N96" s="44">
        <f t="shared" ref="N96:N102" si="66">G96/W96*60</f>
        <v>1112.3200000000004</v>
      </c>
      <c r="O96" s="47">
        <f t="shared" ref="O96:O102" si="67">N96/M96</f>
        <v>69.520000000000024</v>
      </c>
      <c r="P96" s="48">
        <f t="shared" ref="P96:P102" si="68">M96-J96</f>
        <v>0</v>
      </c>
      <c r="Q96" s="49">
        <f t="shared" si="64"/>
        <v>-17.042499999999976</v>
      </c>
      <c r="R96" s="425">
        <f t="shared" ref="R96:R102" si="69">O96/L96</f>
        <v>0.80311913357400755</v>
      </c>
      <c r="S96" s="459">
        <f>R108</f>
        <v>0.8658983570723604</v>
      </c>
      <c r="T96" s="89">
        <v>0.33333333333333331</v>
      </c>
      <c r="U96" s="89">
        <v>0.38541666666666663</v>
      </c>
      <c r="V96" s="435">
        <v>5</v>
      </c>
      <c r="W96" s="90">
        <f t="shared" ref="W96:W133" si="70">(U96-T96)*24*60</f>
        <v>74.999999999999972</v>
      </c>
      <c r="X96" s="96"/>
      <c r="Y96" s="96"/>
      <c r="Z96" s="54"/>
      <c r="AA96" s="54"/>
      <c r="AB96" s="447"/>
      <c r="AC96" s="447"/>
      <c r="AD96" s="435"/>
      <c r="AE96" s="435"/>
      <c r="AF96" s="54">
        <f t="shared" si="61"/>
        <v>-272.67999999999961</v>
      </c>
      <c r="AG96" s="428">
        <f t="shared" si="62"/>
        <v>0.80311913357400755</v>
      </c>
      <c r="AH96" s="468">
        <f>AG108</f>
        <v>0.86976860470061401</v>
      </c>
    </row>
    <row r="97" spans="1:34" s="215" customFormat="1" ht="19.149999999999999" customHeight="1">
      <c r="A97" s="490"/>
      <c r="B97" s="421" t="s">
        <v>203</v>
      </c>
      <c r="C97" s="207"/>
      <c r="D97" s="208" t="s">
        <v>252</v>
      </c>
      <c r="E97" s="56"/>
      <c r="F97" s="354">
        <v>29.113149847094796</v>
      </c>
      <c r="G97" s="209">
        <v>3875.2000000000003</v>
      </c>
      <c r="H97" s="210">
        <f t="shared" si="65"/>
        <v>112819.27828746176</v>
      </c>
      <c r="I97" s="142"/>
      <c r="J97" s="46">
        <v>20</v>
      </c>
      <c r="K97" s="44">
        <v>1385</v>
      </c>
      <c r="L97" s="47">
        <v>69.25</v>
      </c>
      <c r="M97" s="87">
        <v>20</v>
      </c>
      <c r="N97" s="44">
        <f t="shared" si="66"/>
        <v>1306.2471910112354</v>
      </c>
      <c r="O97" s="47">
        <f t="shared" si="67"/>
        <v>65.312359550561766</v>
      </c>
      <c r="P97" s="48">
        <f t="shared" si="68"/>
        <v>0</v>
      </c>
      <c r="Q97" s="49">
        <f t="shared" si="64"/>
        <v>-3.9376404494382342</v>
      </c>
      <c r="R97" s="425">
        <f t="shared" si="69"/>
        <v>0.9431387660730941</v>
      </c>
      <c r="S97" s="459"/>
      <c r="T97" s="211">
        <v>0.40069444444444441</v>
      </c>
      <c r="U97" s="211">
        <v>0.52430555555555558</v>
      </c>
      <c r="V97" s="212">
        <v>22</v>
      </c>
      <c r="W97" s="90">
        <f t="shared" si="70"/>
        <v>178.00000000000009</v>
      </c>
      <c r="X97" s="53">
        <v>0.39027777777777778</v>
      </c>
      <c r="Y97" s="53">
        <v>0.39999999999999997</v>
      </c>
      <c r="Z97" s="54"/>
      <c r="AA97" s="54"/>
      <c r="AB97" s="447"/>
      <c r="AC97" s="447"/>
      <c r="AD97" s="212"/>
      <c r="AE97" s="212"/>
      <c r="AF97" s="213">
        <f t="shared" si="61"/>
        <v>-78.752808988764627</v>
      </c>
      <c r="AG97" s="214">
        <f t="shared" si="62"/>
        <v>0.9431387660730941</v>
      </c>
      <c r="AH97" s="468"/>
    </row>
    <row r="98" spans="1:34" s="218" customFormat="1" ht="19.149999999999999" customHeight="1">
      <c r="A98" s="490"/>
      <c r="B98" s="421" t="s">
        <v>238</v>
      </c>
      <c r="C98" s="55"/>
      <c r="D98" s="42" t="s">
        <v>260</v>
      </c>
      <c r="E98" s="83"/>
      <c r="F98" s="354">
        <v>71.55</v>
      </c>
      <c r="G98" s="57">
        <v>892</v>
      </c>
      <c r="H98" s="210">
        <f t="shared" si="65"/>
        <v>63822.6</v>
      </c>
      <c r="I98" s="435"/>
      <c r="J98" s="46">
        <v>18</v>
      </c>
      <c r="K98" s="44">
        <v>1385</v>
      </c>
      <c r="L98" s="47">
        <v>76.944444444444443</v>
      </c>
      <c r="M98" s="87">
        <v>18</v>
      </c>
      <c r="N98" s="44">
        <f t="shared" si="66"/>
        <v>1216.3636363636365</v>
      </c>
      <c r="O98" s="47">
        <f t="shared" si="67"/>
        <v>67.575757575757578</v>
      </c>
      <c r="P98" s="48">
        <f t="shared" si="68"/>
        <v>0</v>
      </c>
      <c r="Q98" s="49">
        <f t="shared" si="64"/>
        <v>-9.368686868686865</v>
      </c>
      <c r="R98" s="425">
        <f t="shared" si="69"/>
        <v>0.87824089268132599</v>
      </c>
      <c r="S98" s="459"/>
      <c r="T98" s="89">
        <v>0.56388888888888888</v>
      </c>
      <c r="U98" s="89">
        <v>0.59444444444444444</v>
      </c>
      <c r="V98" s="435">
        <v>4</v>
      </c>
      <c r="W98" s="90">
        <f t="shared" si="70"/>
        <v>44</v>
      </c>
      <c r="X98" s="216"/>
      <c r="Y98" s="216"/>
      <c r="Z98" s="217"/>
      <c r="AA98" s="217"/>
      <c r="AB98" s="447"/>
      <c r="AC98" s="447"/>
      <c r="AD98" s="435"/>
      <c r="AE98" s="435"/>
      <c r="AF98" s="54">
        <f t="shared" si="61"/>
        <v>-168.63636363636351</v>
      </c>
      <c r="AG98" s="428">
        <f t="shared" si="62"/>
        <v>0.87824089268132599</v>
      </c>
      <c r="AH98" s="468"/>
    </row>
    <row r="99" spans="1:34" ht="19.149999999999999" customHeight="1">
      <c r="A99" s="490"/>
      <c r="B99" s="421" t="s">
        <v>238</v>
      </c>
      <c r="C99" s="81"/>
      <c r="D99" s="82" t="s">
        <v>261</v>
      </c>
      <c r="E99" s="83"/>
      <c r="F99" s="354">
        <v>59.54</v>
      </c>
      <c r="G99" s="57">
        <v>1729</v>
      </c>
      <c r="H99" s="210">
        <f t="shared" si="65"/>
        <v>102944.66</v>
      </c>
      <c r="I99" s="435"/>
      <c r="J99" s="46">
        <v>18</v>
      </c>
      <c r="K99" s="44">
        <v>1385</v>
      </c>
      <c r="L99" s="47">
        <v>76.944444444444443</v>
      </c>
      <c r="M99" s="419">
        <v>18</v>
      </c>
      <c r="N99" s="44">
        <f t="shared" si="66"/>
        <v>1220.4705882352939</v>
      </c>
      <c r="O99" s="47">
        <f t="shared" si="67"/>
        <v>67.803921568627445</v>
      </c>
      <c r="P99" s="48">
        <f t="shared" si="68"/>
        <v>0</v>
      </c>
      <c r="Q99" s="49">
        <f t="shared" si="64"/>
        <v>-9.1405228758169983</v>
      </c>
      <c r="R99" s="425">
        <f t="shared" si="69"/>
        <v>0.88120620089190904</v>
      </c>
      <c r="S99" s="459"/>
      <c r="T99" s="89">
        <v>0.59861111111111109</v>
      </c>
      <c r="U99" s="89">
        <v>0.65763888888888888</v>
      </c>
      <c r="V99" s="435">
        <v>6</v>
      </c>
      <c r="W99" s="90">
        <f t="shared" si="70"/>
        <v>85.000000000000014</v>
      </c>
      <c r="X99" s="180"/>
      <c r="Y99" s="180"/>
      <c r="Z99" s="124"/>
      <c r="AA99" s="124"/>
      <c r="AB99" s="447"/>
      <c r="AC99" s="447"/>
      <c r="AD99" s="435"/>
      <c r="AE99" s="435"/>
      <c r="AF99" s="213">
        <f t="shared" si="61"/>
        <v>-164.52941176470608</v>
      </c>
      <c r="AG99" s="214">
        <f t="shared" si="62"/>
        <v>0.88120620089190893</v>
      </c>
      <c r="AH99" s="468"/>
    </row>
    <row r="100" spans="1:34" s="218" customFormat="1" ht="19.149999999999999" customHeight="1">
      <c r="A100" s="490"/>
      <c r="B100" s="421" t="s">
        <v>193</v>
      </c>
      <c r="C100" s="55"/>
      <c r="D100" s="42" t="s">
        <v>200</v>
      </c>
      <c r="E100" s="83"/>
      <c r="F100" s="354">
        <v>37.799999999999997</v>
      </c>
      <c r="G100" s="57">
        <v>4234</v>
      </c>
      <c r="H100" s="210">
        <f t="shared" si="65"/>
        <v>160045.19999999998</v>
      </c>
      <c r="I100" s="435"/>
      <c r="J100" s="46">
        <v>20</v>
      </c>
      <c r="K100" s="44">
        <v>2769</v>
      </c>
      <c r="L100" s="47">
        <v>138.44999999999999</v>
      </c>
      <c r="M100" s="87">
        <v>20</v>
      </c>
      <c r="N100" s="44">
        <f t="shared" si="66"/>
        <v>2419.4285714285725</v>
      </c>
      <c r="O100" s="47">
        <f t="shared" si="67"/>
        <v>120.97142857142862</v>
      </c>
      <c r="P100" s="48">
        <f t="shared" si="68"/>
        <v>0</v>
      </c>
      <c r="Q100" s="49">
        <f t="shared" si="64"/>
        <v>-17.478571428571371</v>
      </c>
      <c r="R100" s="425">
        <f t="shared" si="69"/>
        <v>0.8737553526285925</v>
      </c>
      <c r="S100" s="459"/>
      <c r="T100" s="211">
        <v>0.67291666666666661</v>
      </c>
      <c r="U100" s="211">
        <v>0.74583333333333324</v>
      </c>
      <c r="V100" s="212">
        <v>22</v>
      </c>
      <c r="W100" s="90">
        <f t="shared" si="70"/>
        <v>104.99999999999994</v>
      </c>
      <c r="X100" s="219">
        <v>0.66249999999999998</v>
      </c>
      <c r="Y100" s="219">
        <v>0.67222222222222217</v>
      </c>
      <c r="Z100" s="217"/>
      <c r="AA100" s="217"/>
      <c r="AB100" s="447"/>
      <c r="AC100" s="447"/>
      <c r="AD100" s="435"/>
      <c r="AE100" s="435"/>
      <c r="AF100" s="54">
        <f t="shared" si="61"/>
        <v>-349.57142857142753</v>
      </c>
      <c r="AG100" s="428">
        <f t="shared" si="62"/>
        <v>0.87375535262859239</v>
      </c>
      <c r="AH100" s="468"/>
    </row>
    <row r="101" spans="1:34" s="218" customFormat="1" ht="19.149999999999999" customHeight="1">
      <c r="A101" s="490"/>
      <c r="B101" s="421" t="s">
        <v>203</v>
      </c>
      <c r="C101" s="55"/>
      <c r="D101" s="82" t="s">
        <v>252</v>
      </c>
      <c r="E101" s="83"/>
      <c r="F101" s="354">
        <v>29.113149847094796</v>
      </c>
      <c r="G101" s="57">
        <v>968.80000000000007</v>
      </c>
      <c r="H101" s="210">
        <f t="shared" si="65"/>
        <v>28204.819571865439</v>
      </c>
      <c r="I101" s="435">
        <v>1</v>
      </c>
      <c r="J101" s="46">
        <v>20</v>
      </c>
      <c r="K101" s="44">
        <v>1385</v>
      </c>
      <c r="L101" s="47">
        <v>69.25</v>
      </c>
      <c r="M101" s="87">
        <v>20</v>
      </c>
      <c r="N101" s="44">
        <f t="shared" si="66"/>
        <v>1263.6521739130435</v>
      </c>
      <c r="O101" s="47">
        <f t="shared" si="67"/>
        <v>63.182608695652178</v>
      </c>
      <c r="P101" s="48">
        <f t="shared" si="68"/>
        <v>0</v>
      </c>
      <c r="Q101" s="49">
        <f t="shared" si="64"/>
        <v>-6.0673913043478223</v>
      </c>
      <c r="R101" s="425">
        <f t="shared" si="69"/>
        <v>0.9123842410924502</v>
      </c>
      <c r="S101" s="459"/>
      <c r="T101" s="211">
        <v>0.75069444444444433</v>
      </c>
      <c r="U101" s="89">
        <v>0.78263888888888877</v>
      </c>
      <c r="V101" s="212">
        <v>7</v>
      </c>
      <c r="W101" s="90">
        <f t="shared" si="70"/>
        <v>46</v>
      </c>
      <c r="X101" s="220"/>
      <c r="Y101" s="220"/>
      <c r="Z101" s="217"/>
      <c r="AA101" s="217"/>
      <c r="AB101" s="447"/>
      <c r="AC101" s="447"/>
      <c r="AD101" s="435"/>
      <c r="AE101" s="435"/>
      <c r="AF101" s="213">
        <f t="shared" si="61"/>
        <v>-121.3478260869565</v>
      </c>
      <c r="AG101" s="214">
        <f t="shared" si="62"/>
        <v>0.9123842410924502</v>
      </c>
      <c r="AH101" s="468"/>
    </row>
    <row r="102" spans="1:34" s="218" customFormat="1" ht="19.149999999999999" customHeight="1">
      <c r="A102" s="490"/>
      <c r="B102" s="421" t="s">
        <v>203</v>
      </c>
      <c r="C102" s="175"/>
      <c r="D102" s="176" t="s">
        <v>251</v>
      </c>
      <c r="E102" s="177"/>
      <c r="F102" s="354">
        <v>29.46</v>
      </c>
      <c r="G102" s="57">
        <v>347.6</v>
      </c>
      <c r="H102" s="210">
        <f t="shared" si="65"/>
        <v>10240.296</v>
      </c>
      <c r="I102" s="421">
        <v>1</v>
      </c>
      <c r="J102" s="46">
        <v>16</v>
      </c>
      <c r="K102" s="44">
        <v>1385</v>
      </c>
      <c r="L102" s="47">
        <v>86.5625</v>
      </c>
      <c r="M102" s="87">
        <v>16</v>
      </c>
      <c r="N102" s="44">
        <f t="shared" si="66"/>
        <v>1097.6842105263197</v>
      </c>
      <c r="O102" s="47">
        <f t="shared" si="67"/>
        <v>68.605263157894981</v>
      </c>
      <c r="P102" s="48">
        <f t="shared" si="68"/>
        <v>0</v>
      </c>
      <c r="Q102" s="49">
        <f t="shared" si="64"/>
        <v>-17.957236842105019</v>
      </c>
      <c r="R102" s="425">
        <f t="shared" si="69"/>
        <v>0.79255177655329945</v>
      </c>
      <c r="S102" s="459"/>
      <c r="T102" s="211">
        <v>0.78749999999999987</v>
      </c>
      <c r="U102" s="211">
        <v>0.80069444444444426</v>
      </c>
      <c r="V102" s="212">
        <v>7</v>
      </c>
      <c r="W102" s="90">
        <f t="shared" si="70"/>
        <v>18.999999999999932</v>
      </c>
      <c r="X102" s="220"/>
      <c r="Y102" s="220"/>
      <c r="Z102" s="217"/>
      <c r="AA102" s="217"/>
      <c r="AB102" s="447"/>
      <c r="AC102" s="447"/>
      <c r="AD102" s="435"/>
      <c r="AE102" s="435"/>
      <c r="AF102" s="54">
        <f t="shared" si="61"/>
        <v>-287.3157894736803</v>
      </c>
      <c r="AG102" s="428">
        <f t="shared" si="62"/>
        <v>0.79255177655329945</v>
      </c>
      <c r="AH102" s="468"/>
    </row>
    <row r="103" spans="1:34" s="218" customFormat="1" ht="19.149999999999999" customHeight="1">
      <c r="A103" s="490"/>
      <c r="B103" s="421">
        <v>0</v>
      </c>
      <c r="C103" s="221"/>
      <c r="D103" s="82"/>
      <c r="E103" s="83"/>
      <c r="F103" s="354" t="s">
        <v>109</v>
      </c>
      <c r="G103" s="57"/>
      <c r="H103" s="210">
        <f t="shared" si="65"/>
        <v>0</v>
      </c>
      <c r="I103" s="222"/>
      <c r="J103" s="46"/>
      <c r="K103" s="44"/>
      <c r="L103" s="47"/>
      <c r="M103" s="87"/>
      <c r="N103" s="44"/>
      <c r="O103" s="47"/>
      <c r="P103" s="48"/>
      <c r="Q103" s="49"/>
      <c r="R103" s="425"/>
      <c r="S103" s="459"/>
      <c r="T103" s="211"/>
      <c r="U103" s="211"/>
      <c r="V103" s="212"/>
      <c r="W103" s="90">
        <f t="shared" si="70"/>
        <v>0</v>
      </c>
      <c r="X103" s="220"/>
      <c r="Y103" s="220"/>
      <c r="Z103" s="217"/>
      <c r="AA103" s="217"/>
      <c r="AB103" s="447"/>
      <c r="AC103" s="447"/>
      <c r="AD103" s="435"/>
      <c r="AE103" s="435"/>
      <c r="AF103" s="54">
        <f t="shared" si="61"/>
        <v>0</v>
      </c>
      <c r="AG103" s="428" t="e">
        <f t="shared" si="62"/>
        <v>#DIV/0!</v>
      </c>
      <c r="AH103" s="468"/>
    </row>
    <row r="104" spans="1:34" s="218" customFormat="1" ht="19.149999999999999" customHeight="1">
      <c r="A104" s="490"/>
      <c r="B104" s="421">
        <v>0</v>
      </c>
      <c r="C104" s="223"/>
      <c r="D104" s="82"/>
      <c r="E104" s="83"/>
      <c r="F104" s="354" t="s">
        <v>109</v>
      </c>
      <c r="G104" s="209"/>
      <c r="H104" s="210">
        <f t="shared" si="65"/>
        <v>0</v>
      </c>
      <c r="I104" s="221"/>
      <c r="J104" s="46"/>
      <c r="K104" s="44"/>
      <c r="L104" s="47"/>
      <c r="M104" s="87"/>
      <c r="N104" s="44"/>
      <c r="O104" s="47"/>
      <c r="P104" s="48"/>
      <c r="Q104" s="49"/>
      <c r="R104" s="425"/>
      <c r="S104" s="460"/>
      <c r="T104" s="211"/>
      <c r="U104" s="211"/>
      <c r="V104" s="212"/>
      <c r="W104" s="90">
        <f t="shared" si="70"/>
        <v>0</v>
      </c>
      <c r="X104" s="220"/>
      <c r="Y104" s="220"/>
      <c r="Z104" s="217"/>
      <c r="AA104" s="217"/>
      <c r="AB104" s="447"/>
      <c r="AC104" s="447"/>
      <c r="AD104" s="435"/>
      <c r="AE104" s="435"/>
      <c r="AF104" s="213">
        <f t="shared" si="61"/>
        <v>0</v>
      </c>
      <c r="AG104" s="214" t="e">
        <f t="shared" si="62"/>
        <v>#DIV/0!</v>
      </c>
      <c r="AH104" s="468"/>
    </row>
    <row r="105" spans="1:34" s="218" customFormat="1" ht="19.149999999999999" customHeight="1">
      <c r="A105" s="490"/>
      <c r="B105" s="421">
        <v>0</v>
      </c>
      <c r="C105" s="223"/>
      <c r="D105" s="82"/>
      <c r="E105" s="83"/>
      <c r="F105" s="354" t="s">
        <v>109</v>
      </c>
      <c r="G105" s="209"/>
      <c r="H105" s="210">
        <f t="shared" si="65"/>
        <v>0</v>
      </c>
      <c r="I105" s="221"/>
      <c r="J105" s="46"/>
      <c r="K105" s="44"/>
      <c r="L105" s="47"/>
      <c r="M105" s="87"/>
      <c r="N105" s="44"/>
      <c r="O105" s="47"/>
      <c r="P105" s="48"/>
      <c r="Q105" s="49"/>
      <c r="R105" s="425"/>
      <c r="S105" s="460"/>
      <c r="T105" s="211"/>
      <c r="U105" s="211"/>
      <c r="V105" s="212"/>
      <c r="W105" s="90">
        <f t="shared" si="70"/>
        <v>0</v>
      </c>
      <c r="X105" s="220"/>
      <c r="Y105" s="220"/>
      <c r="Z105" s="217"/>
      <c r="AA105" s="217"/>
      <c r="AB105" s="447"/>
      <c r="AC105" s="447"/>
      <c r="AD105" s="435"/>
      <c r="AE105" s="435"/>
      <c r="AF105" s="54">
        <f t="shared" si="61"/>
        <v>0</v>
      </c>
      <c r="AG105" s="428" t="e">
        <f t="shared" si="62"/>
        <v>#DIV/0!</v>
      </c>
      <c r="AH105" s="468"/>
    </row>
    <row r="106" spans="1:34" s="218" customFormat="1" ht="19.149999999999999" customHeight="1">
      <c r="A106" s="490"/>
      <c r="B106" s="221">
        <v>0</v>
      </c>
      <c r="C106" s="223"/>
      <c r="D106" s="82"/>
      <c r="E106" s="83"/>
      <c r="F106" s="343" t="s">
        <v>109</v>
      </c>
      <c r="G106" s="209"/>
      <c r="H106" s="225">
        <f>F106*G106</f>
        <v>0</v>
      </c>
      <c r="I106" s="221"/>
      <c r="J106" s="46"/>
      <c r="K106" s="44"/>
      <c r="L106" s="47"/>
      <c r="M106" s="87"/>
      <c r="N106" s="44"/>
      <c r="O106" s="47"/>
      <c r="P106" s="48"/>
      <c r="Q106" s="49"/>
      <c r="R106" s="425"/>
      <c r="S106" s="489"/>
      <c r="T106" s="211"/>
      <c r="U106" s="211"/>
      <c r="V106" s="212"/>
      <c r="W106" s="90">
        <f t="shared" si="70"/>
        <v>0</v>
      </c>
      <c r="X106" s="220"/>
      <c r="Y106" s="220"/>
      <c r="Z106" s="217"/>
      <c r="AA106" s="217"/>
      <c r="AB106" s="447"/>
      <c r="AC106" s="447"/>
      <c r="AD106" s="435"/>
      <c r="AE106" s="435"/>
      <c r="AF106" s="54">
        <f t="shared" si="61"/>
        <v>0</v>
      </c>
      <c r="AG106" s="428" t="e">
        <f t="shared" si="62"/>
        <v>#DIV/0!</v>
      </c>
      <c r="AH106" s="468"/>
    </row>
    <row r="107" spans="1:34" s="218" customFormat="1" ht="19.149999999999999" customHeight="1">
      <c r="A107" s="490"/>
      <c r="B107" s="221">
        <v>0</v>
      </c>
      <c r="C107" s="223"/>
      <c r="D107" s="82"/>
      <c r="E107" s="83"/>
      <c r="F107" s="343" t="s">
        <v>109</v>
      </c>
      <c r="G107" s="209"/>
      <c r="H107" s="225">
        <f>F107*G107</f>
        <v>0</v>
      </c>
      <c r="I107" s="221"/>
      <c r="J107" s="178"/>
      <c r="K107" s="179"/>
      <c r="L107" s="77"/>
      <c r="M107" s="87"/>
      <c r="N107" s="179"/>
      <c r="O107" s="224"/>
      <c r="P107" s="54"/>
      <c r="Q107" s="88"/>
      <c r="R107" s="428"/>
      <c r="S107" s="489"/>
      <c r="T107" s="211"/>
      <c r="U107" s="211"/>
      <c r="V107" s="212"/>
      <c r="W107" s="90">
        <f t="shared" si="70"/>
        <v>0</v>
      </c>
      <c r="X107" s="220"/>
      <c r="Y107" s="220"/>
      <c r="Z107" s="217"/>
      <c r="AA107" s="217"/>
      <c r="AB107" s="447"/>
      <c r="AC107" s="447"/>
      <c r="AD107" s="435"/>
      <c r="AE107" s="435"/>
      <c r="AF107" s="217"/>
      <c r="AG107" s="428"/>
      <c r="AH107" s="468"/>
    </row>
    <row r="108" spans="1:34" ht="19.149999999999999" customHeight="1">
      <c r="A108" s="490"/>
      <c r="B108" s="110">
        <v>0</v>
      </c>
      <c r="C108" s="100" t="s">
        <v>257</v>
      </c>
      <c r="D108" s="474" t="s">
        <v>111</v>
      </c>
      <c r="E108" s="474"/>
      <c r="F108" s="355"/>
      <c r="G108" s="101"/>
      <c r="H108" s="102"/>
      <c r="I108" s="103"/>
      <c r="J108" s="101">
        <v>18.285714285714285</v>
      </c>
      <c r="K108" s="101">
        <v>1582.7142857142858</v>
      </c>
      <c r="L108" s="104">
        <v>86.280555555555566</v>
      </c>
      <c r="M108" s="101">
        <f t="shared" ref="J108:O108" si="71">AVERAGE(M96:M107)</f>
        <v>18.285714285714285</v>
      </c>
      <c r="N108" s="101">
        <f t="shared" si="71"/>
        <v>1376.5951959254432</v>
      </c>
      <c r="O108" s="104">
        <f t="shared" si="71"/>
        <v>74.710191302846084</v>
      </c>
      <c r="P108" s="54">
        <f t="shared" ref="P108:P118" si="72">M108-J108</f>
        <v>0</v>
      </c>
      <c r="Q108" s="88">
        <f t="shared" ref="Q108:Q118" si="73">O108-L108</f>
        <v>-11.570364252709481</v>
      </c>
      <c r="R108" s="105">
        <f t="shared" ref="R108:R118" si="74">O108/L108</f>
        <v>0.8658983570723604</v>
      </c>
      <c r="S108" s="460"/>
      <c r="T108" s="89"/>
      <c r="U108" s="89"/>
      <c r="V108" s="57"/>
      <c r="W108" s="90">
        <f t="shared" si="70"/>
        <v>0</v>
      </c>
      <c r="X108" s="86"/>
      <c r="Y108" s="86"/>
      <c r="Z108" s="106">
        <f>SUM(Z96:Z107)</f>
        <v>0</v>
      </c>
      <c r="AA108" s="106">
        <f>SUM(AA96:AA107)</f>
        <v>0</v>
      </c>
      <c r="AB108" s="447"/>
      <c r="AC108" s="447"/>
      <c r="AD108" s="107">
        <f>SUM(AD96:AD107)</f>
        <v>0</v>
      </c>
      <c r="AE108" s="107">
        <f>SUM(AE96:AE107)</f>
        <v>0</v>
      </c>
      <c r="AF108" s="54">
        <f t="shared" si="61"/>
        <v>-206.11908978884253</v>
      </c>
      <c r="AG108" s="428">
        <f t="shared" si="62"/>
        <v>0.86976860470061401</v>
      </c>
      <c r="AH108" s="468"/>
    </row>
    <row r="109" spans="1:34" ht="19.149999999999999" customHeight="1">
      <c r="A109" s="491" t="s">
        <v>258</v>
      </c>
      <c r="B109" s="421" t="s">
        <v>118</v>
      </c>
      <c r="C109" s="431"/>
      <c r="D109" s="390" t="s">
        <v>259</v>
      </c>
      <c r="E109" s="43"/>
      <c r="F109" s="343">
        <v>29.965493443754308</v>
      </c>
      <c r="G109" s="44">
        <v>1680</v>
      </c>
      <c r="H109" s="45">
        <f t="shared" ref="H109:H119" si="75">F109*G109</f>
        <v>50342.028985507241</v>
      </c>
      <c r="I109" s="421"/>
      <c r="J109" s="46">
        <v>18</v>
      </c>
      <c r="K109" s="44">
        <v>1200</v>
      </c>
      <c r="L109" s="47">
        <v>66.666666666666671</v>
      </c>
      <c r="M109" s="419">
        <v>18</v>
      </c>
      <c r="N109" s="44">
        <f t="shared" ref="N109:N118" si="76">G109/W109*60</f>
        <v>1214.4578313253007</v>
      </c>
      <c r="O109" s="47">
        <f t="shared" ref="O109:O118" si="77">N109/M109</f>
        <v>67.469879518072261</v>
      </c>
      <c r="P109" s="48">
        <f t="shared" si="72"/>
        <v>0</v>
      </c>
      <c r="Q109" s="49">
        <f t="shared" si="73"/>
        <v>0.80321285140558984</v>
      </c>
      <c r="R109" s="425">
        <f t="shared" si="74"/>
        <v>1.0120481927710838</v>
      </c>
      <c r="S109" s="494">
        <f>R121</f>
        <v>0.90229515367074742</v>
      </c>
      <c r="T109" s="226">
        <v>0.5</v>
      </c>
      <c r="U109" s="226">
        <v>0.55763888888888891</v>
      </c>
      <c r="V109" s="227">
        <v>5</v>
      </c>
      <c r="W109" s="418">
        <f t="shared" si="70"/>
        <v>83.000000000000028</v>
      </c>
      <c r="X109" s="53"/>
      <c r="Y109" s="53"/>
      <c r="Z109" s="54"/>
      <c r="AA109" s="54"/>
      <c r="AB109" s="447"/>
      <c r="AC109" s="447"/>
      <c r="AD109" s="435"/>
      <c r="AE109" s="435"/>
      <c r="AF109" s="48">
        <f t="shared" si="61"/>
        <v>14.457831325300731</v>
      </c>
      <c r="AG109" s="125">
        <f t="shared" si="62"/>
        <v>1.012048192771084</v>
      </c>
      <c r="AH109" s="468">
        <f>AG121</f>
        <v>0.89801898067853692</v>
      </c>
    </row>
    <row r="110" spans="1:34" ht="19.149999999999999" customHeight="1">
      <c r="A110" s="492"/>
      <c r="B110" s="421" t="s">
        <v>238</v>
      </c>
      <c r="C110" s="175"/>
      <c r="D110" s="42" t="s">
        <v>253</v>
      </c>
      <c r="E110" s="177"/>
      <c r="F110" s="343">
        <v>77.349999999999994</v>
      </c>
      <c r="G110" s="174">
        <v>248</v>
      </c>
      <c r="H110" s="45">
        <f t="shared" si="75"/>
        <v>19182.8</v>
      </c>
      <c r="I110" s="421"/>
      <c r="J110" s="46">
        <v>19</v>
      </c>
      <c r="K110" s="44">
        <v>1440</v>
      </c>
      <c r="L110" s="47">
        <v>75.78947368421052</v>
      </c>
      <c r="M110" s="419">
        <v>19</v>
      </c>
      <c r="N110" s="44">
        <f t="shared" si="76"/>
        <v>1062.8571428571465</v>
      </c>
      <c r="O110" s="47">
        <f t="shared" si="77"/>
        <v>55.939849624060344</v>
      </c>
      <c r="P110" s="48">
        <f t="shared" si="72"/>
        <v>0</v>
      </c>
      <c r="Q110" s="49">
        <f t="shared" si="73"/>
        <v>-19.849624060150177</v>
      </c>
      <c r="R110" s="425">
        <f t="shared" si="74"/>
        <v>0.73809523809524069</v>
      </c>
      <c r="S110" s="495"/>
      <c r="T110" s="226">
        <v>0.5625</v>
      </c>
      <c r="U110" s="226">
        <v>0.57222222222222219</v>
      </c>
      <c r="V110" s="227">
        <v>7</v>
      </c>
      <c r="W110" s="418">
        <f t="shared" si="70"/>
        <v>13.99999999999995</v>
      </c>
      <c r="X110" s="188"/>
      <c r="Y110" s="188"/>
      <c r="Z110" s="54"/>
      <c r="AA110" s="54"/>
      <c r="AB110" s="447"/>
      <c r="AC110" s="447"/>
      <c r="AD110" s="435"/>
      <c r="AE110" s="435"/>
      <c r="AF110" s="48">
        <f t="shared" si="61"/>
        <v>-377.14285714285347</v>
      </c>
      <c r="AG110" s="125">
        <f t="shared" si="62"/>
        <v>0.73809523809524069</v>
      </c>
      <c r="AH110" s="468"/>
    </row>
    <row r="111" spans="1:34" ht="19.149999999999999" customHeight="1">
      <c r="A111" s="492"/>
      <c r="B111" s="421" t="s">
        <v>238</v>
      </c>
      <c r="C111" s="175"/>
      <c r="D111" s="176" t="s">
        <v>254</v>
      </c>
      <c r="E111" s="177"/>
      <c r="F111" s="343">
        <v>77.34</v>
      </c>
      <c r="G111" s="57">
        <v>760</v>
      </c>
      <c r="H111" s="45">
        <f t="shared" si="75"/>
        <v>58778.400000000001</v>
      </c>
      <c r="I111" s="435"/>
      <c r="J111" s="46">
        <v>18</v>
      </c>
      <c r="K111" s="44">
        <v>1440</v>
      </c>
      <c r="L111" s="47">
        <v>80</v>
      </c>
      <c r="M111" s="228">
        <v>18</v>
      </c>
      <c r="N111" s="44">
        <f t="shared" si="76"/>
        <v>1302.8571428571418</v>
      </c>
      <c r="O111" s="47">
        <f t="shared" si="77"/>
        <v>72.380952380952323</v>
      </c>
      <c r="P111" s="48">
        <f t="shared" si="72"/>
        <v>0</v>
      </c>
      <c r="Q111" s="49">
        <f t="shared" si="73"/>
        <v>-7.6190476190476772</v>
      </c>
      <c r="R111" s="425">
        <f t="shared" si="74"/>
        <v>0.90476190476190399</v>
      </c>
      <c r="S111" s="495"/>
      <c r="T111" s="226">
        <v>0.58749999999999991</v>
      </c>
      <c r="U111" s="226">
        <v>0.61180555555555549</v>
      </c>
      <c r="V111" s="227">
        <v>22</v>
      </c>
      <c r="W111" s="418">
        <f t="shared" si="70"/>
        <v>35.000000000000036</v>
      </c>
      <c r="X111" s="53">
        <v>0.57638888888888895</v>
      </c>
      <c r="Y111" s="53">
        <v>0.58680555555555558</v>
      </c>
      <c r="Z111" s="54"/>
      <c r="AA111" s="54"/>
      <c r="AB111" s="447"/>
      <c r="AC111" s="447"/>
      <c r="AD111" s="435"/>
      <c r="AE111" s="435"/>
      <c r="AF111" s="48">
        <f t="shared" si="61"/>
        <v>-137.14285714285825</v>
      </c>
      <c r="AG111" s="125">
        <f t="shared" si="62"/>
        <v>0.90476190476190399</v>
      </c>
      <c r="AH111" s="468"/>
    </row>
    <row r="112" spans="1:34" ht="19.149999999999999" customHeight="1">
      <c r="A112" s="492"/>
      <c r="B112" s="421" t="s">
        <v>118</v>
      </c>
      <c r="C112" s="175"/>
      <c r="D112" s="176" t="s">
        <v>299</v>
      </c>
      <c r="E112" s="83"/>
      <c r="F112" s="343">
        <v>34.229999999999997</v>
      </c>
      <c r="G112" s="57">
        <v>1315.6499999999999</v>
      </c>
      <c r="H112" s="45">
        <f t="shared" si="75"/>
        <v>45034.699499999988</v>
      </c>
      <c r="I112" s="435">
        <v>1</v>
      </c>
      <c r="J112" s="46">
        <v>13</v>
      </c>
      <c r="K112" s="44">
        <v>2250</v>
      </c>
      <c r="L112" s="47">
        <v>173.07692307692307</v>
      </c>
      <c r="M112" s="419">
        <v>13</v>
      </c>
      <c r="N112" s="44">
        <f t="shared" si="76"/>
        <v>2133.4864864864849</v>
      </c>
      <c r="O112" s="47">
        <f t="shared" si="77"/>
        <v>164.11434511434499</v>
      </c>
      <c r="P112" s="48">
        <f t="shared" si="72"/>
        <v>0</v>
      </c>
      <c r="Q112" s="49">
        <f t="shared" si="73"/>
        <v>-8.9625779625780808</v>
      </c>
      <c r="R112" s="425">
        <f t="shared" si="74"/>
        <v>0.94821621621621555</v>
      </c>
      <c r="S112" s="495"/>
      <c r="T112" s="226">
        <v>0.61666666666666659</v>
      </c>
      <c r="U112" s="226">
        <v>0.64236111111111105</v>
      </c>
      <c r="V112" s="227">
        <v>7</v>
      </c>
      <c r="W112" s="418">
        <f t="shared" si="70"/>
        <v>37.000000000000028</v>
      </c>
      <c r="X112" s="216"/>
      <c r="Y112" s="216"/>
      <c r="Z112" s="54"/>
      <c r="AA112" s="54"/>
      <c r="AB112" s="447"/>
      <c r="AC112" s="447"/>
      <c r="AD112" s="435"/>
      <c r="AE112" s="435"/>
      <c r="AF112" s="48">
        <f t="shared" si="61"/>
        <v>-116.51351351351514</v>
      </c>
      <c r="AG112" s="125">
        <f t="shared" si="62"/>
        <v>0.94821621621621555</v>
      </c>
      <c r="AH112" s="468"/>
    </row>
    <row r="113" spans="1:34" s="218" customFormat="1" ht="19.149999999999999" customHeight="1">
      <c r="A113" s="492"/>
      <c r="B113" s="421" t="s">
        <v>118</v>
      </c>
      <c r="C113" s="175"/>
      <c r="D113" s="176" t="s">
        <v>215</v>
      </c>
      <c r="E113" s="83"/>
      <c r="F113" s="343">
        <v>34.229999999999997</v>
      </c>
      <c r="G113" s="57">
        <v>1202.25</v>
      </c>
      <c r="H113" s="45">
        <f t="shared" si="75"/>
        <v>41153.017499999994</v>
      </c>
      <c r="I113" s="435">
        <v>1</v>
      </c>
      <c r="J113" s="46">
        <v>13</v>
      </c>
      <c r="K113" s="44">
        <v>2250</v>
      </c>
      <c r="L113" s="47">
        <v>173.07692307692307</v>
      </c>
      <c r="M113" s="424">
        <v>13</v>
      </c>
      <c r="N113" s="44">
        <f t="shared" si="76"/>
        <v>2121.6176470588207</v>
      </c>
      <c r="O113" s="47">
        <f t="shared" si="77"/>
        <v>163.20135746606314</v>
      </c>
      <c r="P113" s="48">
        <f t="shared" si="72"/>
        <v>0</v>
      </c>
      <c r="Q113" s="49">
        <f t="shared" si="73"/>
        <v>-9.8755656108599226</v>
      </c>
      <c r="R113" s="425">
        <f t="shared" si="74"/>
        <v>0.94294117647058706</v>
      </c>
      <c r="S113" s="495"/>
      <c r="T113" s="226">
        <v>0.6465277777777777</v>
      </c>
      <c r="U113" s="226">
        <v>0.67013888888888884</v>
      </c>
      <c r="V113" s="227">
        <v>6</v>
      </c>
      <c r="W113" s="418">
        <f t="shared" si="70"/>
        <v>34.000000000000043</v>
      </c>
      <c r="X113" s="216"/>
      <c r="Y113" s="216"/>
      <c r="Z113" s="217"/>
      <c r="AA113" s="217"/>
      <c r="AB113" s="447"/>
      <c r="AC113" s="447"/>
      <c r="AD113" s="221">
        <v>1</v>
      </c>
      <c r="AE113" s="221"/>
      <c r="AF113" s="48">
        <f t="shared" si="61"/>
        <v>-128.38235294117931</v>
      </c>
      <c r="AG113" s="125">
        <f t="shared" si="62"/>
        <v>0.94294117647058695</v>
      </c>
      <c r="AH113" s="468"/>
    </row>
    <row r="114" spans="1:34" s="218" customFormat="1" ht="19.149999999999999" customHeight="1">
      <c r="A114" s="492"/>
      <c r="B114" s="421" t="s">
        <v>227</v>
      </c>
      <c r="C114" s="175"/>
      <c r="D114" s="176" t="s">
        <v>263</v>
      </c>
      <c r="E114" s="43"/>
      <c r="F114" s="343">
        <v>54.09</v>
      </c>
      <c r="G114" s="44">
        <v>493</v>
      </c>
      <c r="H114" s="45">
        <f t="shared" si="75"/>
        <v>26666.370000000003</v>
      </c>
      <c r="I114" s="435"/>
      <c r="J114" s="46">
        <v>16</v>
      </c>
      <c r="K114" s="44">
        <v>1440</v>
      </c>
      <c r="L114" s="47">
        <v>90</v>
      </c>
      <c r="M114" s="424">
        <v>16</v>
      </c>
      <c r="N114" s="44">
        <f t="shared" si="76"/>
        <v>1095.5555555555529</v>
      </c>
      <c r="O114" s="47">
        <f t="shared" si="77"/>
        <v>68.472222222222058</v>
      </c>
      <c r="P114" s="48">
        <f t="shared" si="72"/>
        <v>0</v>
      </c>
      <c r="Q114" s="49">
        <f t="shared" si="73"/>
        <v>-21.527777777777942</v>
      </c>
      <c r="R114" s="425">
        <f t="shared" si="74"/>
        <v>0.76080246913580063</v>
      </c>
      <c r="S114" s="495"/>
      <c r="T114" s="226">
        <v>0.71041666666666659</v>
      </c>
      <c r="U114" s="226">
        <v>0.72916666666666663</v>
      </c>
      <c r="V114" s="227">
        <v>5</v>
      </c>
      <c r="W114" s="418">
        <f t="shared" si="70"/>
        <v>27.000000000000064</v>
      </c>
      <c r="X114" s="216"/>
      <c r="Y114" s="216"/>
      <c r="Z114" s="217"/>
      <c r="AA114" s="217"/>
      <c r="AB114" s="447"/>
      <c r="AC114" s="447"/>
      <c r="AD114" s="221"/>
      <c r="AE114" s="221">
        <v>1</v>
      </c>
      <c r="AF114" s="48">
        <f t="shared" si="61"/>
        <v>-344.44444444444707</v>
      </c>
      <c r="AG114" s="125">
        <f t="shared" si="62"/>
        <v>0.76080246913580063</v>
      </c>
      <c r="AH114" s="468"/>
    </row>
    <row r="115" spans="1:34" s="218" customFormat="1" ht="19.149999999999999" customHeight="1">
      <c r="A115" s="492"/>
      <c r="B115" s="421" t="s">
        <v>227</v>
      </c>
      <c r="C115" s="175"/>
      <c r="D115" s="82" t="s">
        <v>262</v>
      </c>
      <c r="E115" s="83"/>
      <c r="F115" s="343">
        <v>55.56</v>
      </c>
      <c r="G115" s="229">
        <v>2155</v>
      </c>
      <c r="H115" s="45">
        <f t="shared" si="75"/>
        <v>119731.8</v>
      </c>
      <c r="I115" s="435"/>
      <c r="J115" s="46">
        <v>16</v>
      </c>
      <c r="K115" s="44">
        <v>1440</v>
      </c>
      <c r="L115" s="47">
        <v>90</v>
      </c>
      <c r="M115" s="424">
        <v>16</v>
      </c>
      <c r="N115" s="44">
        <f t="shared" si="76"/>
        <v>1346.8750000000005</v>
      </c>
      <c r="O115" s="47">
        <f t="shared" si="77"/>
        <v>84.179687500000028</v>
      </c>
      <c r="P115" s="48">
        <f t="shared" si="72"/>
        <v>0</v>
      </c>
      <c r="Q115" s="49">
        <f t="shared" si="73"/>
        <v>-5.8203124999999716</v>
      </c>
      <c r="R115" s="425">
        <f t="shared" si="74"/>
        <v>0.93532986111111138</v>
      </c>
      <c r="S115" s="495"/>
      <c r="T115" s="226">
        <v>0.73402777777777772</v>
      </c>
      <c r="U115" s="226">
        <v>0.80069444444444438</v>
      </c>
      <c r="V115" s="227">
        <v>7</v>
      </c>
      <c r="W115" s="418">
        <f t="shared" si="70"/>
        <v>95.999999999999972</v>
      </c>
      <c r="X115" s="216"/>
      <c r="Y115" s="216"/>
      <c r="Z115" s="217"/>
      <c r="AA115" s="217"/>
      <c r="AB115" s="447"/>
      <c r="AC115" s="447"/>
      <c r="AD115" s="221"/>
      <c r="AE115" s="221"/>
      <c r="AF115" s="48">
        <f t="shared" si="61"/>
        <v>-93.124999999999545</v>
      </c>
      <c r="AG115" s="125">
        <f t="shared" si="62"/>
        <v>0.93532986111111138</v>
      </c>
      <c r="AH115" s="468"/>
    </row>
    <row r="116" spans="1:34" s="218" customFormat="1" ht="19.149999999999999" customHeight="1">
      <c r="A116" s="492"/>
      <c r="B116" s="421" t="s">
        <v>227</v>
      </c>
      <c r="C116" s="55"/>
      <c r="D116" s="82" t="s">
        <v>267</v>
      </c>
      <c r="E116" s="83"/>
      <c r="F116" s="343">
        <v>51.06</v>
      </c>
      <c r="G116" s="229">
        <v>1693</v>
      </c>
      <c r="H116" s="45">
        <f t="shared" si="75"/>
        <v>86444.58</v>
      </c>
      <c r="I116" s="435"/>
      <c r="J116" s="46">
        <v>16</v>
      </c>
      <c r="K116" s="44">
        <v>1500</v>
      </c>
      <c r="L116" s="47">
        <v>93.75</v>
      </c>
      <c r="M116" s="424">
        <v>16</v>
      </c>
      <c r="N116" s="44">
        <f t="shared" si="76"/>
        <v>1336.5789473684201</v>
      </c>
      <c r="O116" s="47">
        <f t="shared" si="77"/>
        <v>83.536184210526258</v>
      </c>
      <c r="P116" s="48">
        <f t="shared" si="72"/>
        <v>0</v>
      </c>
      <c r="Q116" s="49">
        <f t="shared" si="73"/>
        <v>-10.213815789473742</v>
      </c>
      <c r="R116" s="425">
        <f t="shared" si="74"/>
        <v>0.89105263157894676</v>
      </c>
      <c r="S116" s="495"/>
      <c r="T116" s="226">
        <v>0.81527777777777766</v>
      </c>
      <c r="U116" s="226">
        <v>0.86805555555555547</v>
      </c>
      <c r="V116" s="227">
        <v>21</v>
      </c>
      <c r="W116" s="418">
        <f t="shared" si="70"/>
        <v>76.000000000000057</v>
      </c>
      <c r="X116" s="216">
        <v>0.80555555555555547</v>
      </c>
      <c r="Y116" s="216">
        <v>0.81388888888888899</v>
      </c>
      <c r="Z116" s="217"/>
      <c r="AA116" s="217"/>
      <c r="AB116" s="447"/>
      <c r="AC116" s="447"/>
      <c r="AD116" s="221"/>
      <c r="AE116" s="221"/>
      <c r="AF116" s="48">
        <f t="shared" si="61"/>
        <v>-163.42105263157987</v>
      </c>
      <c r="AG116" s="125">
        <f t="shared" si="62"/>
        <v>0.89105263157894676</v>
      </c>
      <c r="AH116" s="468"/>
    </row>
    <row r="117" spans="1:34" s="218" customFormat="1" ht="19.149999999999999" customHeight="1">
      <c r="A117" s="492"/>
      <c r="B117" s="421" t="s">
        <v>227</v>
      </c>
      <c r="C117" s="55"/>
      <c r="D117" s="82" t="s">
        <v>277</v>
      </c>
      <c r="E117" s="83"/>
      <c r="F117" s="343">
        <v>56.43</v>
      </c>
      <c r="G117" s="229">
        <v>1079</v>
      </c>
      <c r="H117" s="45">
        <f t="shared" si="75"/>
        <v>60887.97</v>
      </c>
      <c r="I117" s="435"/>
      <c r="J117" s="46">
        <v>16</v>
      </c>
      <c r="K117" s="44">
        <v>1500</v>
      </c>
      <c r="L117" s="47">
        <v>93.75</v>
      </c>
      <c r="M117" s="424">
        <v>16</v>
      </c>
      <c r="N117" s="44">
        <f t="shared" si="76"/>
        <v>1377.4468085106384</v>
      </c>
      <c r="O117" s="47">
        <f t="shared" si="77"/>
        <v>86.090425531914903</v>
      </c>
      <c r="P117" s="48">
        <f t="shared" si="72"/>
        <v>0</v>
      </c>
      <c r="Q117" s="49">
        <f t="shared" si="73"/>
        <v>-7.659574468085097</v>
      </c>
      <c r="R117" s="425">
        <f t="shared" si="74"/>
        <v>0.91829787234042559</v>
      </c>
      <c r="S117" s="495"/>
      <c r="T117" s="226">
        <v>0.87291666666666656</v>
      </c>
      <c r="U117" s="226">
        <v>0.90555555555555545</v>
      </c>
      <c r="V117" s="227">
        <v>7</v>
      </c>
      <c r="W117" s="418">
        <f t="shared" si="70"/>
        <v>46.999999999999993</v>
      </c>
      <c r="X117" s="216"/>
      <c r="Y117" s="216"/>
      <c r="Z117" s="217"/>
      <c r="AA117" s="217"/>
      <c r="AB117" s="447"/>
      <c r="AC117" s="447"/>
      <c r="AD117" s="221"/>
      <c r="AE117" s="221"/>
      <c r="AF117" s="48">
        <f t="shared" si="61"/>
        <v>-122.55319148936155</v>
      </c>
      <c r="AG117" s="125">
        <f t="shared" si="62"/>
        <v>0.91829787234042559</v>
      </c>
      <c r="AH117" s="468"/>
    </row>
    <row r="118" spans="1:34" s="218" customFormat="1" ht="19.149999999999999" customHeight="1">
      <c r="A118" s="492"/>
      <c r="B118" s="421" t="s">
        <v>227</v>
      </c>
      <c r="C118" s="163"/>
      <c r="D118" s="176" t="s">
        <v>381</v>
      </c>
      <c r="E118" s="43"/>
      <c r="F118" s="343">
        <v>57.3</v>
      </c>
      <c r="G118" s="44">
        <v>1394</v>
      </c>
      <c r="H118" s="45">
        <f t="shared" si="75"/>
        <v>79876.2</v>
      </c>
      <c r="I118" s="435"/>
      <c r="J118" s="46">
        <v>17</v>
      </c>
      <c r="K118" s="44">
        <v>1440</v>
      </c>
      <c r="L118" s="47">
        <v>84.705882352941174</v>
      </c>
      <c r="M118" s="424">
        <v>17</v>
      </c>
      <c r="N118" s="44">
        <f t="shared" si="76"/>
        <v>1286.7692307692321</v>
      </c>
      <c r="O118" s="47">
        <f t="shared" si="77"/>
        <v>75.692307692307764</v>
      </c>
      <c r="P118" s="48">
        <f t="shared" si="72"/>
        <v>0</v>
      </c>
      <c r="Q118" s="49">
        <f t="shared" si="73"/>
        <v>-9.0135746606334095</v>
      </c>
      <c r="R118" s="425">
        <f t="shared" si="74"/>
        <v>0.89358974358974452</v>
      </c>
      <c r="S118" s="495"/>
      <c r="T118" s="226">
        <v>0.91041666666666654</v>
      </c>
      <c r="U118" s="226">
        <v>0.95555555555555538</v>
      </c>
      <c r="V118" s="227">
        <v>7</v>
      </c>
      <c r="W118" s="418">
        <f t="shared" si="70"/>
        <v>64.999999999999929</v>
      </c>
      <c r="X118" s="216"/>
      <c r="Y118" s="216"/>
      <c r="Z118" s="217"/>
      <c r="AA118" s="217"/>
      <c r="AB118" s="447"/>
      <c r="AC118" s="447"/>
      <c r="AD118" s="221"/>
      <c r="AE118" s="221"/>
      <c r="AF118" s="48">
        <f t="shared" si="61"/>
        <v>-153.23076923076792</v>
      </c>
      <c r="AG118" s="125">
        <f t="shared" si="62"/>
        <v>0.89358974358974452</v>
      </c>
      <c r="AH118" s="468"/>
    </row>
    <row r="119" spans="1:34" s="218" customFormat="1" ht="19.149999999999999" customHeight="1">
      <c r="A119" s="492"/>
      <c r="B119" s="421">
        <v>0</v>
      </c>
      <c r="C119" s="223"/>
      <c r="D119" s="82"/>
      <c r="E119" s="83"/>
      <c r="F119" s="343" t="s">
        <v>109</v>
      </c>
      <c r="G119" s="229"/>
      <c r="H119" s="45">
        <f t="shared" si="75"/>
        <v>0</v>
      </c>
      <c r="I119" s="435"/>
      <c r="J119" s="178"/>
      <c r="K119" s="231"/>
      <c r="L119" s="47"/>
      <c r="M119" s="424"/>
      <c r="N119" s="179"/>
      <c r="O119" s="224"/>
      <c r="P119" s="165"/>
      <c r="Q119" s="49"/>
      <c r="R119" s="425"/>
      <c r="S119" s="495"/>
      <c r="T119" s="226"/>
      <c r="U119" s="226"/>
      <c r="V119" s="227"/>
      <c r="W119" s="418">
        <f t="shared" si="70"/>
        <v>0</v>
      </c>
      <c r="X119" s="216"/>
      <c r="Y119" s="216"/>
      <c r="Z119" s="217"/>
      <c r="AA119" s="217"/>
      <c r="AB119" s="447"/>
      <c r="AC119" s="447"/>
      <c r="AD119" s="221"/>
      <c r="AE119" s="221"/>
      <c r="AF119" s="48">
        <f t="shared" si="61"/>
        <v>0</v>
      </c>
      <c r="AG119" s="125" t="e">
        <f t="shared" si="62"/>
        <v>#DIV/0!</v>
      </c>
      <c r="AH119" s="468"/>
    </row>
    <row r="120" spans="1:34" s="218" customFormat="1" ht="19.149999999999999" customHeight="1">
      <c r="A120" s="492"/>
      <c r="B120" s="421">
        <v>0</v>
      </c>
      <c r="C120" s="223"/>
      <c r="D120" s="82"/>
      <c r="E120" s="83"/>
      <c r="F120" s="350" t="s">
        <v>109</v>
      </c>
      <c r="G120" s="229"/>
      <c r="H120" s="230">
        <f>F120*G120</f>
        <v>0</v>
      </c>
      <c r="I120" s="435"/>
      <c r="J120" s="178"/>
      <c r="K120" s="231"/>
      <c r="L120" s="47"/>
      <c r="M120" s="424"/>
      <c r="N120" s="179"/>
      <c r="O120" s="224"/>
      <c r="P120" s="165"/>
      <c r="Q120" s="49"/>
      <c r="R120" s="425"/>
      <c r="S120" s="495"/>
      <c r="T120" s="226"/>
      <c r="U120" s="226"/>
      <c r="V120" s="227"/>
      <c r="W120" s="418">
        <f t="shared" si="70"/>
        <v>0</v>
      </c>
      <c r="X120" s="216"/>
      <c r="Y120" s="216"/>
      <c r="Z120" s="217"/>
      <c r="AA120" s="217"/>
      <c r="AB120" s="447"/>
      <c r="AC120" s="447"/>
      <c r="AD120" s="221"/>
      <c r="AE120" s="221"/>
      <c r="AF120" s="48">
        <f t="shared" si="61"/>
        <v>0</v>
      </c>
      <c r="AG120" s="125" t="e">
        <f t="shared" si="62"/>
        <v>#DIV/0!</v>
      </c>
      <c r="AH120" s="468"/>
    </row>
    <row r="121" spans="1:34" ht="19.149999999999999" customHeight="1">
      <c r="A121" s="493"/>
      <c r="B121" s="121">
        <v>0</v>
      </c>
      <c r="C121" s="100" t="s">
        <v>268</v>
      </c>
      <c r="D121" s="232" t="s">
        <v>111</v>
      </c>
      <c r="E121" s="233"/>
      <c r="F121" s="352"/>
      <c r="G121" s="234"/>
      <c r="H121" s="235"/>
      <c r="I121" s="236"/>
      <c r="J121" s="202">
        <v>16.2</v>
      </c>
      <c r="K121" s="202">
        <v>1590</v>
      </c>
      <c r="L121" s="203">
        <v>102.08158688576646</v>
      </c>
      <c r="M121" s="202">
        <f t="shared" ref="J121:O121" si="78">AVERAGE(M109:M120)</f>
        <v>16.2</v>
      </c>
      <c r="N121" s="202">
        <f t="shared" si="78"/>
        <v>1427.8501792788736</v>
      </c>
      <c r="O121" s="203">
        <f t="shared" si="78"/>
        <v>92.1077211260464</v>
      </c>
      <c r="P121" s="48">
        <f t="shared" ref="P121:P130" si="79">M121-J121</f>
        <v>0</v>
      </c>
      <c r="Q121" s="49">
        <f t="shared" ref="Q121:Q130" si="80">O121-L121</f>
        <v>-9.9738657597200557</v>
      </c>
      <c r="R121" s="172">
        <f t="shared" ref="R121:R130" si="81">O121/L121</f>
        <v>0.90229515367074742</v>
      </c>
      <c r="S121" s="473"/>
      <c r="T121" s="50"/>
      <c r="U121" s="50"/>
      <c r="V121" s="44"/>
      <c r="W121" s="418">
        <f t="shared" si="70"/>
        <v>0</v>
      </c>
      <c r="X121" s="47"/>
      <c r="Y121" s="47"/>
      <c r="Z121" s="106">
        <f>SUM(Z109:Z120)</f>
        <v>0</v>
      </c>
      <c r="AA121" s="106">
        <f>SUM(AA109:AA120)</f>
        <v>0</v>
      </c>
      <c r="AB121" s="447"/>
      <c r="AC121" s="447"/>
      <c r="AD121" s="107">
        <f>SUM(AD109:AD120)</f>
        <v>1</v>
      </c>
      <c r="AE121" s="107">
        <f>SUM(AE109:AE120)</f>
        <v>1</v>
      </c>
      <c r="AF121" s="48">
        <f>N121-K121</f>
        <v>-162.14982072112639</v>
      </c>
      <c r="AG121" s="125">
        <f>N121/K121</f>
        <v>0.89801898067853692</v>
      </c>
      <c r="AH121" s="468"/>
    </row>
    <row r="122" spans="1:34" ht="19.149999999999999" customHeight="1">
      <c r="A122" s="496" t="s">
        <v>269</v>
      </c>
      <c r="B122" s="130" t="s">
        <v>238</v>
      </c>
      <c r="C122" s="163"/>
      <c r="D122" s="176" t="s">
        <v>272</v>
      </c>
      <c r="E122" s="43"/>
      <c r="F122" s="343">
        <v>63.92</v>
      </c>
      <c r="G122" s="44">
        <v>871</v>
      </c>
      <c r="H122" s="45">
        <f t="shared" ref="H122:H132" si="82">F122*G122</f>
        <v>55674.32</v>
      </c>
      <c r="I122" s="421"/>
      <c r="J122" s="46">
        <v>19</v>
      </c>
      <c r="K122" s="44">
        <v>1440</v>
      </c>
      <c r="L122" s="47">
        <v>75.78947368421052</v>
      </c>
      <c r="M122" s="419">
        <v>19</v>
      </c>
      <c r="N122" s="174">
        <f t="shared" ref="N122:N130" si="83">G122/W122*60</f>
        <v>1274.6341463414628</v>
      </c>
      <c r="O122" s="237">
        <f t="shared" ref="O122:O130" si="84">N122/M122</f>
        <v>67.086007702182258</v>
      </c>
      <c r="P122" s="108">
        <f t="shared" si="79"/>
        <v>0</v>
      </c>
      <c r="Q122" s="182">
        <f t="shared" si="80"/>
        <v>-8.7034659820282627</v>
      </c>
      <c r="R122" s="109">
        <f t="shared" si="81"/>
        <v>0.88516260162601601</v>
      </c>
      <c r="S122" s="459">
        <f>R134</f>
        <v>0.88850473257232021</v>
      </c>
      <c r="T122" s="50">
        <v>0.5</v>
      </c>
      <c r="U122" s="50">
        <v>0.52847222222222223</v>
      </c>
      <c r="V122" s="227">
        <v>5</v>
      </c>
      <c r="W122" s="418">
        <f t="shared" si="70"/>
        <v>41.000000000000014</v>
      </c>
      <c r="X122" s="53"/>
      <c r="Y122" s="53"/>
      <c r="Z122" s="54"/>
      <c r="AA122" s="54"/>
      <c r="AB122" s="447"/>
      <c r="AC122" s="447"/>
      <c r="AD122" s="435"/>
      <c r="AE122" s="435"/>
      <c r="AF122" s="48">
        <f t="shared" si="61"/>
        <v>-165.36585365853716</v>
      </c>
      <c r="AG122" s="425">
        <f t="shared" si="62"/>
        <v>0.8851626016260159</v>
      </c>
      <c r="AH122" s="473">
        <f>AG134</f>
        <v>0.88998856264138704</v>
      </c>
    </row>
    <row r="123" spans="1:34" ht="19.149999999999999" customHeight="1">
      <c r="A123" s="496"/>
      <c r="B123" s="130" t="s">
        <v>238</v>
      </c>
      <c r="C123" s="97"/>
      <c r="D123" s="42" t="s">
        <v>270</v>
      </c>
      <c r="E123" s="177"/>
      <c r="F123" s="343">
        <v>58.67</v>
      </c>
      <c r="G123" s="44">
        <v>1629</v>
      </c>
      <c r="H123" s="45">
        <f t="shared" si="82"/>
        <v>95573.430000000008</v>
      </c>
      <c r="I123" s="435"/>
      <c r="J123" s="46">
        <v>19</v>
      </c>
      <c r="K123" s="44">
        <v>1440</v>
      </c>
      <c r="L123" s="47">
        <v>75.78947368421052</v>
      </c>
      <c r="M123" s="424">
        <v>19</v>
      </c>
      <c r="N123" s="57">
        <f t="shared" si="83"/>
        <v>1320.8108108108099</v>
      </c>
      <c r="O123" s="86">
        <f t="shared" si="84"/>
        <v>69.516358463726831</v>
      </c>
      <c r="P123" s="54">
        <f t="shared" si="79"/>
        <v>0</v>
      </c>
      <c r="Q123" s="88">
        <f t="shared" si="80"/>
        <v>-6.2731152204836889</v>
      </c>
      <c r="R123" s="428">
        <f t="shared" si="81"/>
        <v>0.91722972972972905</v>
      </c>
      <c r="S123" s="459"/>
      <c r="T123" s="50">
        <v>0.53333333333333333</v>
      </c>
      <c r="U123" s="50">
        <v>0.58472222222222225</v>
      </c>
      <c r="V123" s="227">
        <v>7</v>
      </c>
      <c r="W123" s="418">
        <f t="shared" si="70"/>
        <v>74.000000000000057</v>
      </c>
      <c r="X123" s="53"/>
      <c r="Y123" s="53"/>
      <c r="Z123" s="54"/>
      <c r="AA123" s="54"/>
      <c r="AB123" s="447"/>
      <c r="AC123" s="447"/>
      <c r="AD123" s="435"/>
      <c r="AE123" s="435"/>
      <c r="AF123" s="48">
        <f t="shared" si="61"/>
        <v>-119.18918918919007</v>
      </c>
      <c r="AG123" s="425">
        <f t="shared" si="62"/>
        <v>0.91722972972972916</v>
      </c>
      <c r="AH123" s="459"/>
    </row>
    <row r="124" spans="1:34" ht="19.149999999999999" customHeight="1">
      <c r="A124" s="496"/>
      <c r="B124" s="130" t="s">
        <v>238</v>
      </c>
      <c r="C124" s="175"/>
      <c r="D124" s="176" t="s">
        <v>271</v>
      </c>
      <c r="E124" s="177"/>
      <c r="F124" s="343">
        <v>59.52</v>
      </c>
      <c r="G124" s="174">
        <v>2162</v>
      </c>
      <c r="H124" s="45">
        <f t="shared" si="82"/>
        <v>128682.24000000001</v>
      </c>
      <c r="I124" s="238"/>
      <c r="J124" s="46">
        <v>21</v>
      </c>
      <c r="K124" s="44">
        <v>1385</v>
      </c>
      <c r="L124" s="47">
        <v>65.952380952380949</v>
      </c>
      <c r="M124" s="419">
        <v>21</v>
      </c>
      <c r="N124" s="174">
        <f t="shared" si="83"/>
        <v>1284.356435643565</v>
      </c>
      <c r="O124" s="237">
        <f t="shared" si="84"/>
        <v>61.159830268741189</v>
      </c>
      <c r="P124" s="108">
        <f t="shared" si="79"/>
        <v>0</v>
      </c>
      <c r="Q124" s="182">
        <f t="shared" si="80"/>
        <v>-4.7925506836397602</v>
      </c>
      <c r="R124" s="109">
        <f t="shared" si="81"/>
        <v>0.92733316652964981</v>
      </c>
      <c r="S124" s="497"/>
      <c r="T124" s="50">
        <v>0.6</v>
      </c>
      <c r="U124" s="50">
        <v>0.67013888888888884</v>
      </c>
      <c r="V124" s="227">
        <v>22</v>
      </c>
      <c r="W124" s="418">
        <f t="shared" si="70"/>
        <v>100.99999999999996</v>
      </c>
      <c r="X124" s="188">
        <v>0.58888888888888891</v>
      </c>
      <c r="Y124" s="188">
        <v>0.59861111111111109</v>
      </c>
      <c r="Z124" s="54"/>
      <c r="AA124" s="54"/>
      <c r="AB124" s="447"/>
      <c r="AC124" s="447"/>
      <c r="AD124" s="435"/>
      <c r="AE124" s="435"/>
      <c r="AF124" s="108">
        <f t="shared" si="61"/>
        <v>-100.64356435643504</v>
      </c>
      <c r="AG124" s="109">
        <f t="shared" si="62"/>
        <v>0.92733316652964981</v>
      </c>
      <c r="AH124" s="459"/>
    </row>
    <row r="125" spans="1:34" ht="19.149999999999999" customHeight="1">
      <c r="A125" s="496"/>
      <c r="B125" s="130" t="s">
        <v>227</v>
      </c>
      <c r="C125" s="97"/>
      <c r="D125" s="42" t="s">
        <v>273</v>
      </c>
      <c r="E125" s="43"/>
      <c r="F125" s="343">
        <v>56.79</v>
      </c>
      <c r="G125" s="44">
        <v>1421</v>
      </c>
      <c r="H125" s="45">
        <f t="shared" si="82"/>
        <v>80698.59</v>
      </c>
      <c r="I125" s="421"/>
      <c r="J125" s="46">
        <v>18</v>
      </c>
      <c r="K125" s="44">
        <v>1636</v>
      </c>
      <c r="L125" s="47">
        <v>90.888888888888886</v>
      </c>
      <c r="M125" s="419">
        <v>18</v>
      </c>
      <c r="N125" s="174">
        <f t="shared" si="83"/>
        <v>1397.7049180327881</v>
      </c>
      <c r="O125" s="237">
        <f t="shared" si="84"/>
        <v>77.650273224043787</v>
      </c>
      <c r="P125" s="108">
        <f t="shared" si="79"/>
        <v>0</v>
      </c>
      <c r="Q125" s="182">
        <f t="shared" si="80"/>
        <v>-13.238615664845099</v>
      </c>
      <c r="R125" s="109">
        <f t="shared" si="81"/>
        <v>0.85434285943324462</v>
      </c>
      <c r="S125" s="497"/>
      <c r="T125" s="50">
        <v>0.71041666666666659</v>
      </c>
      <c r="U125" s="50">
        <v>0.75277777777777766</v>
      </c>
      <c r="V125" s="227">
        <v>5</v>
      </c>
      <c r="W125" s="418">
        <f t="shared" si="70"/>
        <v>60.999999999999943</v>
      </c>
      <c r="X125" s="64"/>
      <c r="Y125" s="64"/>
      <c r="Z125" s="54"/>
      <c r="AA125" s="54"/>
      <c r="AB125" s="447"/>
      <c r="AC125" s="447"/>
      <c r="AD125" s="435"/>
      <c r="AE125" s="435"/>
      <c r="AF125" s="48">
        <f t="shared" si="61"/>
        <v>-238.2950819672119</v>
      </c>
      <c r="AG125" s="425">
        <f t="shared" si="62"/>
        <v>0.85434285943324451</v>
      </c>
      <c r="AH125" s="460"/>
    </row>
    <row r="126" spans="1:34" ht="19.149999999999999" customHeight="1">
      <c r="A126" s="496"/>
      <c r="B126" s="130" t="s">
        <v>227</v>
      </c>
      <c r="C126" s="435"/>
      <c r="D126" s="391" t="s">
        <v>274</v>
      </c>
      <c r="E126" s="177"/>
      <c r="F126" s="343">
        <v>56.87</v>
      </c>
      <c r="G126" s="57">
        <v>1121</v>
      </c>
      <c r="H126" s="45">
        <f t="shared" si="82"/>
        <v>63751.27</v>
      </c>
      <c r="I126" s="435"/>
      <c r="J126" s="46">
        <v>18</v>
      </c>
      <c r="K126" s="44">
        <v>1636</v>
      </c>
      <c r="L126" s="47">
        <v>90.888888888888886</v>
      </c>
      <c r="M126" s="424">
        <v>18</v>
      </c>
      <c r="N126" s="57">
        <f t="shared" si="83"/>
        <v>1401.2500000000005</v>
      </c>
      <c r="O126" s="86">
        <f t="shared" si="84"/>
        <v>77.847222222222243</v>
      </c>
      <c r="P126" s="54">
        <f t="shared" si="79"/>
        <v>0</v>
      </c>
      <c r="Q126" s="88">
        <f t="shared" si="80"/>
        <v>-13.041666666666643</v>
      </c>
      <c r="R126" s="428">
        <f t="shared" si="81"/>
        <v>0.85650977995110045</v>
      </c>
      <c r="S126" s="497"/>
      <c r="T126" s="50">
        <v>0.75763888888888875</v>
      </c>
      <c r="U126" s="50">
        <v>0.79097222222222208</v>
      </c>
      <c r="V126" s="227">
        <v>7</v>
      </c>
      <c r="W126" s="418">
        <f t="shared" si="70"/>
        <v>47.999999999999986</v>
      </c>
      <c r="X126" s="64"/>
      <c r="Y126" s="64"/>
      <c r="Z126" s="54"/>
      <c r="AA126" s="54"/>
      <c r="AB126" s="447"/>
      <c r="AC126" s="447"/>
      <c r="AD126" s="435"/>
      <c r="AE126" s="435"/>
      <c r="AF126" s="108">
        <f t="shared" si="61"/>
        <v>-234.74999999999955</v>
      </c>
      <c r="AG126" s="109">
        <f t="shared" si="62"/>
        <v>0.85650977995110056</v>
      </c>
      <c r="AH126" s="460"/>
    </row>
    <row r="127" spans="1:34" ht="19.149999999999999" customHeight="1">
      <c r="A127" s="496"/>
      <c r="B127" s="130" t="s">
        <v>227</v>
      </c>
      <c r="C127" s="223"/>
      <c r="D127" s="392" t="s">
        <v>275</v>
      </c>
      <c r="E127" s="83"/>
      <c r="F127" s="343">
        <v>47.6</v>
      </c>
      <c r="G127" s="209">
        <v>1377</v>
      </c>
      <c r="H127" s="45">
        <f t="shared" si="82"/>
        <v>65545.2</v>
      </c>
      <c r="I127" s="221"/>
      <c r="J127" s="46">
        <v>19</v>
      </c>
      <c r="K127" s="44">
        <v>1440</v>
      </c>
      <c r="L127" s="47">
        <v>75.78947368421052</v>
      </c>
      <c r="M127" s="419">
        <v>19</v>
      </c>
      <c r="N127" s="57">
        <f t="shared" si="83"/>
        <v>1332.5806451612914</v>
      </c>
      <c r="O127" s="86">
        <f t="shared" si="84"/>
        <v>70.135823429541645</v>
      </c>
      <c r="P127" s="54">
        <f t="shared" si="79"/>
        <v>0</v>
      </c>
      <c r="Q127" s="88">
        <f t="shared" si="80"/>
        <v>-5.6536502546688752</v>
      </c>
      <c r="R127" s="428">
        <f t="shared" si="81"/>
        <v>0.92540322580645229</v>
      </c>
      <c r="S127" s="497"/>
      <c r="T127" s="50">
        <v>0.79513888888888873</v>
      </c>
      <c r="U127" s="50">
        <v>0.83819444444444424</v>
      </c>
      <c r="V127" s="421">
        <v>6</v>
      </c>
      <c r="W127" s="418">
        <f t="shared" si="70"/>
        <v>61.999999999999943</v>
      </c>
      <c r="X127" s="64"/>
      <c r="Y127" s="64"/>
      <c r="Z127" s="54"/>
      <c r="AA127" s="54"/>
      <c r="AB127" s="447"/>
      <c r="AC127" s="447"/>
      <c r="AD127" s="435"/>
      <c r="AE127" s="435">
        <v>1</v>
      </c>
      <c r="AF127" s="108">
        <f t="shared" si="61"/>
        <v>-107.41935483870861</v>
      </c>
      <c r="AG127" s="109">
        <f t="shared" si="62"/>
        <v>0.9254032258064524</v>
      </c>
      <c r="AH127" s="460"/>
    </row>
    <row r="128" spans="1:34" ht="19.149999999999999" customHeight="1">
      <c r="A128" s="496"/>
      <c r="B128" s="130" t="s">
        <v>227</v>
      </c>
      <c r="C128" s="157"/>
      <c r="D128" s="59" t="s">
        <v>276</v>
      </c>
      <c r="E128" s="83"/>
      <c r="F128" s="343">
        <v>50.67</v>
      </c>
      <c r="G128" s="57">
        <v>1256</v>
      </c>
      <c r="H128" s="45">
        <f t="shared" si="82"/>
        <v>63641.520000000004</v>
      </c>
      <c r="I128" s="435"/>
      <c r="J128" s="46">
        <v>18</v>
      </c>
      <c r="K128" s="44">
        <v>1500</v>
      </c>
      <c r="L128" s="47">
        <v>83.333333333333329</v>
      </c>
      <c r="M128" s="87">
        <v>18</v>
      </c>
      <c r="N128" s="57">
        <f t="shared" si="83"/>
        <v>1370.1818181818189</v>
      </c>
      <c r="O128" s="86">
        <f t="shared" si="84"/>
        <v>76.121212121212167</v>
      </c>
      <c r="P128" s="54">
        <f t="shared" si="79"/>
        <v>0</v>
      </c>
      <c r="Q128" s="88">
        <f t="shared" si="80"/>
        <v>-7.2121212121211613</v>
      </c>
      <c r="R128" s="428">
        <f t="shared" si="81"/>
        <v>0.91345454545454607</v>
      </c>
      <c r="S128" s="497"/>
      <c r="T128" s="50">
        <v>0.85347222222222197</v>
      </c>
      <c r="U128" s="50">
        <v>0.89166666666666639</v>
      </c>
      <c r="V128" s="421">
        <v>22</v>
      </c>
      <c r="W128" s="418">
        <f t="shared" si="70"/>
        <v>54.999999999999964</v>
      </c>
      <c r="X128" s="64">
        <v>0.84305555555555556</v>
      </c>
      <c r="Y128" s="64">
        <v>0.85277777777777775</v>
      </c>
      <c r="Z128" s="54"/>
      <c r="AA128" s="54"/>
      <c r="AB128" s="447"/>
      <c r="AC128" s="447"/>
      <c r="AD128" s="435"/>
      <c r="AE128" s="435"/>
      <c r="AF128" s="48">
        <f t="shared" si="61"/>
        <v>-129.81818181818107</v>
      </c>
      <c r="AG128" s="425">
        <f t="shared" si="62"/>
        <v>0.91345454545454596</v>
      </c>
      <c r="AH128" s="460"/>
    </row>
    <row r="129" spans="1:34" ht="19.149999999999999" customHeight="1">
      <c r="A129" s="496"/>
      <c r="B129" s="130" t="s">
        <v>227</v>
      </c>
      <c r="C129" s="157"/>
      <c r="D129" s="59" t="s">
        <v>265</v>
      </c>
      <c r="E129" s="60"/>
      <c r="F129" s="343">
        <v>58.17</v>
      </c>
      <c r="G129" s="57">
        <v>953</v>
      </c>
      <c r="H129" s="45">
        <f t="shared" si="82"/>
        <v>55436.01</v>
      </c>
      <c r="I129" s="435"/>
      <c r="J129" s="46">
        <v>16</v>
      </c>
      <c r="K129" s="44">
        <v>1636</v>
      </c>
      <c r="L129" s="47">
        <v>102.25</v>
      </c>
      <c r="M129" s="87">
        <v>16</v>
      </c>
      <c r="N129" s="57">
        <f t="shared" si="83"/>
        <v>1394.6341463414628</v>
      </c>
      <c r="O129" s="86">
        <f t="shared" si="84"/>
        <v>87.164634146341427</v>
      </c>
      <c r="P129" s="54">
        <f t="shared" si="79"/>
        <v>0</v>
      </c>
      <c r="Q129" s="88">
        <f t="shared" si="80"/>
        <v>-15.085365853658573</v>
      </c>
      <c r="R129" s="428">
        <f t="shared" si="81"/>
        <v>0.85246585962192101</v>
      </c>
      <c r="S129" s="497"/>
      <c r="T129" s="50">
        <v>0.89583333333333304</v>
      </c>
      <c r="U129" s="50">
        <v>0.92430555555555527</v>
      </c>
      <c r="V129" s="421">
        <v>6</v>
      </c>
      <c r="W129" s="418">
        <f t="shared" si="70"/>
        <v>41.000000000000014</v>
      </c>
      <c r="X129" s="64"/>
      <c r="Y129" s="64"/>
      <c r="Z129" s="54"/>
      <c r="AA129" s="54"/>
      <c r="AB129" s="447"/>
      <c r="AC129" s="447"/>
      <c r="AD129" s="435"/>
      <c r="AE129" s="435"/>
      <c r="AF129" s="108">
        <f t="shared" si="61"/>
        <v>-241.36585365853716</v>
      </c>
      <c r="AG129" s="109">
        <f t="shared" si="62"/>
        <v>0.85246585962192101</v>
      </c>
      <c r="AH129" s="460"/>
    </row>
    <row r="130" spans="1:34" ht="19.149999999999999" customHeight="1">
      <c r="A130" s="496"/>
      <c r="B130" s="200" t="s">
        <v>227</v>
      </c>
      <c r="C130" s="157"/>
      <c r="D130" s="59" t="s">
        <v>266</v>
      </c>
      <c r="E130" s="60"/>
      <c r="F130" s="343">
        <v>57.3</v>
      </c>
      <c r="G130" s="57">
        <v>1243</v>
      </c>
      <c r="H130" s="45">
        <f t="shared" si="82"/>
        <v>71223.899999999994</v>
      </c>
      <c r="I130" s="435"/>
      <c r="J130" s="46">
        <v>19</v>
      </c>
      <c r="K130" s="44">
        <v>1440</v>
      </c>
      <c r="L130" s="47">
        <v>75.78947368421052</v>
      </c>
      <c r="M130" s="424">
        <v>19</v>
      </c>
      <c r="N130" s="57">
        <f t="shared" si="83"/>
        <v>1285.8620689655181</v>
      </c>
      <c r="O130" s="86">
        <f t="shared" si="84"/>
        <v>67.676950998185163</v>
      </c>
      <c r="P130" s="54">
        <f t="shared" si="79"/>
        <v>0</v>
      </c>
      <c r="Q130" s="88">
        <f t="shared" si="80"/>
        <v>-8.1125226860253576</v>
      </c>
      <c r="R130" s="428">
        <f t="shared" si="81"/>
        <v>0.89295977011494321</v>
      </c>
      <c r="S130" s="497"/>
      <c r="T130" s="50">
        <v>0.92916666666666636</v>
      </c>
      <c r="U130" s="50">
        <v>0.96944444444444411</v>
      </c>
      <c r="V130" s="421">
        <v>7</v>
      </c>
      <c r="W130" s="418">
        <f t="shared" si="70"/>
        <v>57.999999999999957</v>
      </c>
      <c r="X130" s="64"/>
      <c r="Y130" s="64"/>
      <c r="Z130" s="54"/>
      <c r="AA130" s="54"/>
      <c r="AB130" s="447"/>
      <c r="AC130" s="447"/>
      <c r="AD130" s="435"/>
      <c r="AE130" s="435"/>
      <c r="AF130" s="108">
        <f t="shared" si="61"/>
        <v>-154.13793103448188</v>
      </c>
      <c r="AG130" s="109">
        <f t="shared" si="62"/>
        <v>0.8929597701149431</v>
      </c>
      <c r="AH130" s="460"/>
    </row>
    <row r="131" spans="1:34" ht="19.149999999999999" customHeight="1">
      <c r="A131" s="496"/>
      <c r="B131" s="200">
        <v>0</v>
      </c>
      <c r="C131" s="157"/>
      <c r="D131" s="59"/>
      <c r="E131" s="83"/>
      <c r="F131" s="343" t="s">
        <v>109</v>
      </c>
      <c r="G131" s="209"/>
      <c r="H131" s="45">
        <f t="shared" si="82"/>
        <v>0</v>
      </c>
      <c r="I131" s="221"/>
      <c r="J131" s="46"/>
      <c r="K131" s="44"/>
      <c r="L131" s="47"/>
      <c r="M131" s="87"/>
      <c r="N131" s="57"/>
      <c r="O131" s="86"/>
      <c r="P131" s="54"/>
      <c r="Q131" s="88"/>
      <c r="R131" s="428"/>
      <c r="S131" s="497"/>
      <c r="T131" s="50"/>
      <c r="U131" s="50"/>
      <c r="V131" s="421"/>
      <c r="W131" s="418">
        <f t="shared" si="70"/>
        <v>0</v>
      </c>
      <c r="X131" s="64"/>
      <c r="Y131" s="64"/>
      <c r="Z131" s="54"/>
      <c r="AA131" s="54"/>
      <c r="AB131" s="447"/>
      <c r="AC131" s="447"/>
      <c r="AD131" s="435"/>
      <c r="AE131" s="435"/>
      <c r="AF131" s="48">
        <f t="shared" si="61"/>
        <v>0</v>
      </c>
      <c r="AG131" s="425" t="e">
        <f t="shared" si="62"/>
        <v>#DIV/0!</v>
      </c>
      <c r="AH131" s="460"/>
    </row>
    <row r="132" spans="1:34" ht="19.149999999999999" customHeight="1">
      <c r="A132" s="496"/>
      <c r="B132" s="200">
        <v>0</v>
      </c>
      <c r="C132" s="157"/>
      <c r="D132" s="59"/>
      <c r="E132" s="60"/>
      <c r="F132" s="343" t="s">
        <v>109</v>
      </c>
      <c r="G132" s="57"/>
      <c r="H132" s="45">
        <f t="shared" si="82"/>
        <v>0</v>
      </c>
      <c r="I132" s="435"/>
      <c r="J132" s="87"/>
      <c r="K132" s="57"/>
      <c r="L132" s="86"/>
      <c r="M132" s="424"/>
      <c r="N132" s="57"/>
      <c r="O132" s="86"/>
      <c r="P132" s="54"/>
      <c r="Q132" s="88"/>
      <c r="R132" s="428"/>
      <c r="S132" s="497"/>
      <c r="T132" s="50"/>
      <c r="U132" s="50"/>
      <c r="V132" s="421"/>
      <c r="W132" s="418">
        <f t="shared" si="70"/>
        <v>0</v>
      </c>
      <c r="X132" s="64"/>
      <c r="Y132" s="64"/>
      <c r="Z132" s="54"/>
      <c r="AA132" s="54"/>
      <c r="AB132" s="447"/>
      <c r="AC132" s="447"/>
      <c r="AD132" s="435"/>
      <c r="AE132" s="435"/>
      <c r="AF132" s="65"/>
      <c r="AG132" s="426"/>
      <c r="AH132" s="460"/>
    </row>
    <row r="133" spans="1:34" ht="19.149999999999999" customHeight="1">
      <c r="A133" s="496"/>
      <c r="B133" s="200">
        <v>0</v>
      </c>
      <c r="C133" s="157"/>
      <c r="D133" s="59"/>
      <c r="E133" s="60"/>
      <c r="F133" s="356" t="s">
        <v>109</v>
      </c>
      <c r="G133" s="57"/>
      <c r="H133" s="240">
        <f>F133*G133</f>
        <v>0</v>
      </c>
      <c r="I133" s="435"/>
      <c r="J133" s="87"/>
      <c r="K133" s="57"/>
      <c r="L133" s="86"/>
      <c r="M133" s="424"/>
      <c r="N133" s="57"/>
      <c r="O133" s="86"/>
      <c r="P133" s="54"/>
      <c r="Q133" s="88"/>
      <c r="R133" s="428"/>
      <c r="S133" s="497"/>
      <c r="T133" s="50"/>
      <c r="U133" s="50"/>
      <c r="V133" s="421"/>
      <c r="W133" s="239">
        <f t="shared" si="70"/>
        <v>0</v>
      </c>
      <c r="X133" s="64"/>
      <c r="Y133" s="64"/>
      <c r="Z133" s="54"/>
      <c r="AA133" s="54"/>
      <c r="AB133" s="447"/>
      <c r="AC133" s="447"/>
      <c r="AD133" s="435"/>
      <c r="AE133" s="435"/>
      <c r="AF133" s="65"/>
      <c r="AG133" s="426"/>
      <c r="AH133" s="460"/>
    </row>
    <row r="134" spans="1:34" ht="19.149999999999999" customHeight="1">
      <c r="A134" s="496"/>
      <c r="B134" s="168">
        <v>0</v>
      </c>
      <c r="C134" s="100" t="s">
        <v>278</v>
      </c>
      <c r="D134" s="474" t="s">
        <v>111</v>
      </c>
      <c r="E134" s="474"/>
      <c r="F134" s="353"/>
      <c r="G134" s="101"/>
      <c r="H134" s="102"/>
      <c r="I134" s="241"/>
      <c r="J134" s="242">
        <v>18.555555555555557</v>
      </c>
      <c r="K134" s="242">
        <v>1505.8888888888889</v>
      </c>
      <c r="L134" s="243">
        <v>81.830154088926022</v>
      </c>
      <c r="M134" s="242">
        <f t="shared" ref="J134:O134" si="85">AVERAGE(M122:M133)</f>
        <v>18.555555555555557</v>
      </c>
      <c r="N134" s="242">
        <f t="shared" si="85"/>
        <v>1340.2238877198577</v>
      </c>
      <c r="O134" s="243">
        <f t="shared" si="85"/>
        <v>72.706479175132969</v>
      </c>
      <c r="P134" s="51">
        <f t="shared" ref="P134:P143" si="86">M134-J134</f>
        <v>0</v>
      </c>
      <c r="Q134" s="139">
        <f t="shared" ref="Q134:Q143" si="87">O134-L134</f>
        <v>-9.1236749137930531</v>
      </c>
      <c r="R134" s="244">
        <f t="shared" ref="R134:R143" si="88">O134/L134</f>
        <v>0.88850473257232021</v>
      </c>
      <c r="S134" s="459"/>
      <c r="T134" s="50"/>
      <c r="U134" s="50"/>
      <c r="V134" s="421"/>
      <c r="W134" s="421"/>
      <c r="X134" s="53"/>
      <c r="Y134" s="53"/>
      <c r="Z134" s="106">
        <f>SUM(Z122:Z133)</f>
        <v>0</v>
      </c>
      <c r="AA134" s="106">
        <f>SUM(AA122:AA133)</f>
        <v>0</v>
      </c>
      <c r="AB134" s="447"/>
      <c r="AC134" s="447"/>
      <c r="AD134" s="107">
        <f>SUM(AD122:AD133)</f>
        <v>0</v>
      </c>
      <c r="AE134" s="107">
        <f>SUM(AE122:AE133)</f>
        <v>1</v>
      </c>
      <c r="AF134" s="48">
        <f t="shared" si="61"/>
        <v>-165.66500116903126</v>
      </c>
      <c r="AG134" s="425">
        <f t="shared" si="62"/>
        <v>0.88998856264138704</v>
      </c>
      <c r="AH134" s="460"/>
    </row>
    <row r="135" spans="1:34" ht="19.149999999999999" customHeight="1">
      <c r="A135" s="498" t="s">
        <v>279</v>
      </c>
      <c r="B135" s="421" t="s">
        <v>227</v>
      </c>
      <c r="C135" s="435"/>
      <c r="D135" s="82" t="s">
        <v>236</v>
      </c>
      <c r="E135" s="83"/>
      <c r="F135" s="343">
        <v>54.09</v>
      </c>
      <c r="G135" s="57">
        <v>1813.2</v>
      </c>
      <c r="H135" s="245">
        <f t="shared" ref="H135:H146" si="89">F135*G135</f>
        <v>98075.988000000012</v>
      </c>
      <c r="I135" s="435">
        <v>1</v>
      </c>
      <c r="J135" s="46">
        <v>16</v>
      </c>
      <c r="K135" s="57">
        <v>1500</v>
      </c>
      <c r="L135" s="86">
        <v>93.75</v>
      </c>
      <c r="M135" s="228">
        <v>16</v>
      </c>
      <c r="N135" s="57">
        <f t="shared" ref="N135:N143" si="90">G135/W135*60</f>
        <v>1394.76923076923</v>
      </c>
      <c r="O135" s="115">
        <f t="shared" ref="O135:O143" si="91">N135/M135</f>
        <v>87.173076923076877</v>
      </c>
      <c r="P135" s="54">
        <f t="shared" si="86"/>
        <v>0</v>
      </c>
      <c r="Q135" s="88">
        <f t="shared" si="87"/>
        <v>-6.5769230769231228</v>
      </c>
      <c r="R135" s="428">
        <f t="shared" si="88"/>
        <v>0.92984615384615332</v>
      </c>
      <c r="S135" s="495">
        <f>R147</f>
        <v>0.90174632005317434</v>
      </c>
      <c r="T135" s="246">
        <v>0.5</v>
      </c>
      <c r="U135" s="50">
        <v>0.5541666666666667</v>
      </c>
      <c r="V135" s="142">
        <v>5</v>
      </c>
      <c r="W135" s="247">
        <f t="shared" ref="W135:W147" si="92">(U135-T135)*24*60</f>
        <v>78.000000000000043</v>
      </c>
      <c r="X135" s="53"/>
      <c r="Y135" s="53"/>
      <c r="Z135" s="54"/>
      <c r="AA135" s="54"/>
      <c r="AB135" s="447"/>
      <c r="AC135" s="447"/>
      <c r="AD135" s="435"/>
      <c r="AE135" s="435"/>
      <c r="AF135" s="116">
        <f t="shared" si="61"/>
        <v>-105.23076923076997</v>
      </c>
      <c r="AG135" s="120">
        <f t="shared" si="62"/>
        <v>0.92984615384615332</v>
      </c>
      <c r="AH135" s="468">
        <f>AG147</f>
        <v>0.91007795332894259</v>
      </c>
    </row>
    <row r="136" spans="1:34" ht="19.149999999999999" customHeight="1">
      <c r="A136" s="499"/>
      <c r="B136" s="421" t="s">
        <v>227</v>
      </c>
      <c r="C136" s="435"/>
      <c r="D136" s="82" t="s">
        <v>280</v>
      </c>
      <c r="E136" s="83"/>
      <c r="F136" s="343">
        <v>57.734999999999999</v>
      </c>
      <c r="G136" s="57">
        <v>1875</v>
      </c>
      <c r="H136" s="84">
        <f t="shared" si="89"/>
        <v>108253.125</v>
      </c>
      <c r="I136" s="435"/>
      <c r="J136" s="46">
        <v>16</v>
      </c>
      <c r="K136" s="57">
        <v>1565</v>
      </c>
      <c r="L136" s="86">
        <v>97.8125</v>
      </c>
      <c r="M136" s="424">
        <v>16</v>
      </c>
      <c r="N136" s="57">
        <f t="shared" si="90"/>
        <v>1388.8888888888885</v>
      </c>
      <c r="O136" s="86">
        <f t="shared" si="91"/>
        <v>86.805555555555529</v>
      </c>
      <c r="P136" s="54">
        <f t="shared" si="86"/>
        <v>0</v>
      </c>
      <c r="Q136" s="88">
        <f t="shared" si="87"/>
        <v>-11.006944444444471</v>
      </c>
      <c r="R136" s="428">
        <f t="shared" si="88"/>
        <v>0.88746893858714915</v>
      </c>
      <c r="S136" s="495"/>
      <c r="T136" s="246">
        <v>0.55902777777777779</v>
      </c>
      <c r="U136" s="50">
        <v>0.61527777777777781</v>
      </c>
      <c r="V136" s="142">
        <v>7</v>
      </c>
      <c r="W136" s="247">
        <f t="shared" si="92"/>
        <v>81.000000000000028</v>
      </c>
      <c r="X136" s="53"/>
      <c r="Y136" s="53"/>
      <c r="Z136" s="54"/>
      <c r="AA136" s="54"/>
      <c r="AB136" s="447"/>
      <c r="AC136" s="447"/>
      <c r="AD136" s="435"/>
      <c r="AE136" s="435"/>
      <c r="AF136" s="48">
        <f t="shared" si="61"/>
        <v>-176.11111111111154</v>
      </c>
      <c r="AG136" s="125">
        <f t="shared" si="62"/>
        <v>0.88746893858714915</v>
      </c>
      <c r="AH136" s="468"/>
    </row>
    <row r="137" spans="1:34" ht="19.149999999999999" customHeight="1">
      <c r="A137" s="499"/>
      <c r="B137" s="421" t="s">
        <v>227</v>
      </c>
      <c r="C137" s="435"/>
      <c r="D137" s="82" t="s">
        <v>281</v>
      </c>
      <c r="E137" s="83"/>
      <c r="F137" s="343">
        <v>53.27</v>
      </c>
      <c r="G137" s="209">
        <v>1560</v>
      </c>
      <c r="H137" s="84">
        <f t="shared" si="89"/>
        <v>83101.200000000012</v>
      </c>
      <c r="I137" s="221"/>
      <c r="J137" s="46">
        <v>16</v>
      </c>
      <c r="K137" s="44">
        <v>1500</v>
      </c>
      <c r="L137" s="47">
        <v>93.75</v>
      </c>
      <c r="M137" s="87">
        <v>16</v>
      </c>
      <c r="N137" s="57">
        <f t="shared" si="90"/>
        <v>1376.4705882352923</v>
      </c>
      <c r="O137" s="86">
        <f t="shared" si="91"/>
        <v>86.02941176470577</v>
      </c>
      <c r="P137" s="54">
        <f t="shared" si="86"/>
        <v>0</v>
      </c>
      <c r="Q137" s="88">
        <f t="shared" si="87"/>
        <v>-7.7205882352942297</v>
      </c>
      <c r="R137" s="428">
        <f t="shared" si="88"/>
        <v>0.91764705882352826</v>
      </c>
      <c r="S137" s="495"/>
      <c r="T137" s="50">
        <v>0.63055555555555554</v>
      </c>
      <c r="U137" s="50">
        <v>0.67777777777777781</v>
      </c>
      <c r="V137" s="249">
        <v>22</v>
      </c>
      <c r="W137" s="247">
        <f t="shared" si="92"/>
        <v>68.000000000000085</v>
      </c>
      <c r="X137" s="53">
        <v>0.61944444444444446</v>
      </c>
      <c r="Y137" s="53">
        <v>0.62916666666666665</v>
      </c>
      <c r="Z137" s="54"/>
      <c r="AA137" s="54"/>
      <c r="AB137" s="447"/>
      <c r="AC137" s="447"/>
      <c r="AD137" s="435"/>
      <c r="AE137" s="435"/>
      <c r="AF137" s="48">
        <f t="shared" si="61"/>
        <v>-123.52941176470767</v>
      </c>
      <c r="AG137" s="125">
        <f t="shared" si="62"/>
        <v>0.91764705882352826</v>
      </c>
      <c r="AH137" s="468"/>
    </row>
    <row r="138" spans="1:34" ht="19.149999999999999" customHeight="1">
      <c r="A138" s="499"/>
      <c r="B138" s="421" t="s">
        <v>227</v>
      </c>
      <c r="C138" s="223"/>
      <c r="D138" s="82" t="s">
        <v>282</v>
      </c>
      <c r="E138" s="83"/>
      <c r="F138" s="343">
        <v>50.67</v>
      </c>
      <c r="G138" s="57">
        <v>1506</v>
      </c>
      <c r="H138" s="84">
        <f t="shared" si="89"/>
        <v>76309.02</v>
      </c>
      <c r="I138" s="435"/>
      <c r="J138" s="87">
        <v>18</v>
      </c>
      <c r="K138" s="57">
        <v>1500</v>
      </c>
      <c r="L138" s="86">
        <v>83.333333333333329</v>
      </c>
      <c r="M138" s="228">
        <v>18</v>
      </c>
      <c r="N138" s="57">
        <f t="shared" si="90"/>
        <v>1369.0909090909104</v>
      </c>
      <c r="O138" s="86">
        <f t="shared" si="91"/>
        <v>76.060606060606133</v>
      </c>
      <c r="P138" s="54">
        <f t="shared" si="86"/>
        <v>0</v>
      </c>
      <c r="Q138" s="88">
        <f t="shared" si="87"/>
        <v>-7.2727272727271952</v>
      </c>
      <c r="R138" s="434">
        <f t="shared" si="88"/>
        <v>0.91272727272727361</v>
      </c>
      <c r="S138" s="495"/>
      <c r="T138" s="50">
        <v>0.68263888888888891</v>
      </c>
      <c r="U138" s="50">
        <v>0.72847222222222219</v>
      </c>
      <c r="V138" s="249">
        <v>7</v>
      </c>
      <c r="W138" s="247">
        <f t="shared" si="92"/>
        <v>65.999999999999929</v>
      </c>
      <c r="X138" s="53"/>
      <c r="Y138" s="53"/>
      <c r="Z138" s="54"/>
      <c r="AA138" s="54"/>
      <c r="AB138" s="447"/>
      <c r="AC138" s="447"/>
      <c r="AD138" s="435"/>
      <c r="AE138" s="435"/>
      <c r="AF138" s="48">
        <f t="shared" si="61"/>
        <v>-130.90909090908963</v>
      </c>
      <c r="AG138" s="125">
        <f t="shared" si="62"/>
        <v>0.91272727272727361</v>
      </c>
      <c r="AH138" s="468"/>
    </row>
    <row r="139" spans="1:34" ht="19.149999999999999" customHeight="1">
      <c r="A139" s="499"/>
      <c r="B139" s="421" t="s">
        <v>227</v>
      </c>
      <c r="C139" s="431"/>
      <c r="D139" s="42" t="s">
        <v>283</v>
      </c>
      <c r="E139" s="43"/>
      <c r="F139" s="343">
        <v>50.98</v>
      </c>
      <c r="G139" s="57">
        <v>1749</v>
      </c>
      <c r="H139" s="84">
        <f t="shared" si="89"/>
        <v>89164.01999999999</v>
      </c>
      <c r="I139" s="435"/>
      <c r="J139" s="46">
        <v>20</v>
      </c>
      <c r="K139" s="44">
        <v>1440</v>
      </c>
      <c r="L139" s="47">
        <v>72</v>
      </c>
      <c r="M139" s="228">
        <v>20</v>
      </c>
      <c r="N139" s="57">
        <f t="shared" si="90"/>
        <v>1328.3544303797462</v>
      </c>
      <c r="O139" s="86">
        <f t="shared" si="91"/>
        <v>66.417721518987307</v>
      </c>
      <c r="P139" s="54">
        <f t="shared" si="86"/>
        <v>0</v>
      </c>
      <c r="Q139" s="88">
        <f t="shared" si="87"/>
        <v>-5.5822784810126933</v>
      </c>
      <c r="R139" s="428">
        <f t="shared" si="88"/>
        <v>0.92246835443037922</v>
      </c>
      <c r="S139" s="495"/>
      <c r="T139" s="50">
        <v>0.76874999999999993</v>
      </c>
      <c r="U139" s="50">
        <v>0.82361111111111107</v>
      </c>
      <c r="V139" s="250">
        <v>5</v>
      </c>
      <c r="W139" s="247">
        <f t="shared" si="92"/>
        <v>79.000000000000043</v>
      </c>
      <c r="X139" s="53"/>
      <c r="Y139" s="53"/>
      <c r="Z139" s="54"/>
      <c r="AA139" s="54"/>
      <c r="AB139" s="447"/>
      <c r="AC139" s="447"/>
      <c r="AD139" s="435"/>
      <c r="AE139" s="435"/>
      <c r="AF139" s="48">
        <f t="shared" si="61"/>
        <v>-111.64556962025381</v>
      </c>
      <c r="AG139" s="125">
        <f t="shared" si="62"/>
        <v>0.92246835443037933</v>
      </c>
      <c r="AH139" s="468"/>
    </row>
    <row r="140" spans="1:34" ht="19.149999999999999" customHeight="1">
      <c r="A140" s="500"/>
      <c r="B140" s="421" t="s">
        <v>227</v>
      </c>
      <c r="C140" s="431"/>
      <c r="D140" s="251" t="s">
        <v>284</v>
      </c>
      <c r="E140" s="83"/>
      <c r="F140" s="343">
        <v>50.67</v>
      </c>
      <c r="G140" s="57">
        <v>1004</v>
      </c>
      <c r="H140" s="84">
        <f t="shared" si="89"/>
        <v>50872.68</v>
      </c>
      <c r="I140" s="435"/>
      <c r="J140" s="87">
        <v>17</v>
      </c>
      <c r="K140" s="57">
        <v>1500</v>
      </c>
      <c r="L140" s="86">
        <v>88.235294117647058</v>
      </c>
      <c r="M140" s="228">
        <v>17</v>
      </c>
      <c r="N140" s="57">
        <f t="shared" si="90"/>
        <v>1338.6666666666665</v>
      </c>
      <c r="O140" s="86">
        <f t="shared" si="91"/>
        <v>78.745098039215677</v>
      </c>
      <c r="P140" s="54">
        <f t="shared" si="86"/>
        <v>0</v>
      </c>
      <c r="Q140" s="88">
        <f t="shared" si="87"/>
        <v>-9.4901960784313815</v>
      </c>
      <c r="R140" s="428">
        <f t="shared" si="88"/>
        <v>0.89244444444444437</v>
      </c>
      <c r="S140" s="502"/>
      <c r="T140" s="63">
        <v>0.82847222222222217</v>
      </c>
      <c r="U140" s="252">
        <v>0.85972222222222217</v>
      </c>
      <c r="V140" s="253">
        <v>7</v>
      </c>
      <c r="W140" s="247">
        <f t="shared" si="92"/>
        <v>45</v>
      </c>
      <c r="X140" s="53"/>
      <c r="Y140" s="53"/>
      <c r="Z140" s="54"/>
      <c r="AA140" s="54"/>
      <c r="AB140" s="447"/>
      <c r="AC140" s="447"/>
      <c r="AD140" s="435"/>
      <c r="AE140" s="435"/>
      <c r="AF140" s="48">
        <f t="shared" si="61"/>
        <v>-161.33333333333348</v>
      </c>
      <c r="AG140" s="125">
        <f t="shared" si="62"/>
        <v>0.89244444444444437</v>
      </c>
      <c r="AH140" s="468"/>
    </row>
    <row r="141" spans="1:34" ht="19.149999999999999" customHeight="1">
      <c r="A141" s="500"/>
      <c r="B141" s="421" t="s">
        <v>227</v>
      </c>
      <c r="C141" s="431"/>
      <c r="D141" s="42" t="s">
        <v>285</v>
      </c>
      <c r="E141" s="254"/>
      <c r="F141" s="343">
        <v>50.92</v>
      </c>
      <c r="G141" s="57">
        <v>1785</v>
      </c>
      <c r="H141" s="84">
        <f t="shared" si="89"/>
        <v>90892.2</v>
      </c>
      <c r="I141" s="435"/>
      <c r="J141" s="46">
        <v>19</v>
      </c>
      <c r="K141" s="44">
        <v>1440</v>
      </c>
      <c r="L141" s="47">
        <v>75.78947368421052</v>
      </c>
      <c r="M141" s="228">
        <v>19</v>
      </c>
      <c r="N141" s="57">
        <f t="shared" si="90"/>
        <v>1322.2222222222219</v>
      </c>
      <c r="O141" s="86">
        <f t="shared" si="91"/>
        <v>69.59064327485379</v>
      </c>
      <c r="P141" s="54">
        <f t="shared" si="86"/>
        <v>0</v>
      </c>
      <c r="Q141" s="88">
        <f t="shared" si="87"/>
        <v>-6.1988304093567308</v>
      </c>
      <c r="R141" s="428">
        <f t="shared" si="88"/>
        <v>0.91820987654320985</v>
      </c>
      <c r="S141" s="502"/>
      <c r="T141" s="63">
        <v>0.87499999999999989</v>
      </c>
      <c r="U141" s="252">
        <v>0.93124999999999991</v>
      </c>
      <c r="V141" s="55">
        <v>22</v>
      </c>
      <c r="W141" s="247">
        <f t="shared" si="92"/>
        <v>81.000000000000028</v>
      </c>
      <c r="X141" s="53">
        <v>0.86388888888888893</v>
      </c>
      <c r="Y141" s="53">
        <v>0.87361111111111101</v>
      </c>
      <c r="Z141" s="54"/>
      <c r="AA141" s="54"/>
      <c r="AB141" s="447"/>
      <c r="AC141" s="447"/>
      <c r="AD141" s="435"/>
      <c r="AE141" s="435">
        <v>1</v>
      </c>
      <c r="AF141" s="48">
        <f t="shared" si="61"/>
        <v>-117.77777777777806</v>
      </c>
      <c r="AG141" s="125">
        <f t="shared" si="62"/>
        <v>0.91820987654320974</v>
      </c>
      <c r="AH141" s="468"/>
    </row>
    <row r="142" spans="1:34" ht="19.149999999999999" customHeight="1">
      <c r="A142" s="500"/>
      <c r="B142" s="421" t="s">
        <v>227</v>
      </c>
      <c r="C142" s="431"/>
      <c r="D142" s="42" t="s">
        <v>286</v>
      </c>
      <c r="E142" s="254"/>
      <c r="F142" s="343">
        <v>50.67</v>
      </c>
      <c r="G142" s="57">
        <v>855</v>
      </c>
      <c r="H142" s="84">
        <f t="shared" si="89"/>
        <v>43322.85</v>
      </c>
      <c r="I142" s="435"/>
      <c r="J142" s="87">
        <v>17</v>
      </c>
      <c r="K142" s="57">
        <v>1440</v>
      </c>
      <c r="L142" s="86">
        <v>84.705882352941174</v>
      </c>
      <c r="M142" s="228">
        <v>17</v>
      </c>
      <c r="N142" s="57">
        <f t="shared" si="90"/>
        <v>1315.3846153846148</v>
      </c>
      <c r="O142" s="86">
        <f t="shared" si="91"/>
        <v>77.375565610859695</v>
      </c>
      <c r="P142" s="54">
        <f t="shared" si="86"/>
        <v>0</v>
      </c>
      <c r="Q142" s="88">
        <f t="shared" si="87"/>
        <v>-7.3303167420814788</v>
      </c>
      <c r="R142" s="428">
        <f t="shared" si="88"/>
        <v>0.9134615384615381</v>
      </c>
      <c r="S142" s="502"/>
      <c r="T142" s="63">
        <v>0.93611111111111101</v>
      </c>
      <c r="U142" s="252">
        <v>0.96319444444444435</v>
      </c>
      <c r="V142" s="55">
        <v>7</v>
      </c>
      <c r="W142" s="247">
        <f t="shared" si="92"/>
        <v>39.000000000000021</v>
      </c>
      <c r="X142" s="53"/>
      <c r="Y142" s="53"/>
      <c r="Z142" s="54"/>
      <c r="AA142" s="54"/>
      <c r="AB142" s="447"/>
      <c r="AC142" s="447"/>
      <c r="AD142" s="435"/>
      <c r="AE142" s="435"/>
      <c r="AF142" s="48">
        <f t="shared" si="61"/>
        <v>-124.61538461538521</v>
      </c>
      <c r="AG142" s="125">
        <f t="shared" si="62"/>
        <v>0.9134615384615381</v>
      </c>
      <c r="AH142" s="468"/>
    </row>
    <row r="143" spans="1:34" ht="19.149999999999999" customHeight="1">
      <c r="A143" s="500"/>
      <c r="B143" s="421" t="s">
        <v>227</v>
      </c>
      <c r="C143" s="255"/>
      <c r="D143" s="82" t="s">
        <v>287</v>
      </c>
      <c r="E143" s="83"/>
      <c r="F143" s="343">
        <v>50.49</v>
      </c>
      <c r="G143" s="57">
        <v>1099</v>
      </c>
      <c r="H143" s="84">
        <f t="shared" si="89"/>
        <v>55488.51</v>
      </c>
      <c r="I143" s="435"/>
      <c r="J143" s="87">
        <v>14</v>
      </c>
      <c r="K143" s="57">
        <v>1440</v>
      </c>
      <c r="L143" s="86">
        <v>102.85714285714286</v>
      </c>
      <c r="M143" s="228">
        <v>15</v>
      </c>
      <c r="N143" s="57">
        <f t="shared" si="90"/>
        <v>1292.9411764705887</v>
      </c>
      <c r="O143" s="86">
        <f t="shared" si="91"/>
        <v>86.196078431372584</v>
      </c>
      <c r="P143" s="54">
        <f t="shared" si="86"/>
        <v>1</v>
      </c>
      <c r="Q143" s="88">
        <f t="shared" si="87"/>
        <v>-16.661064425770277</v>
      </c>
      <c r="R143" s="428">
        <f t="shared" si="88"/>
        <v>0.8380174291939001</v>
      </c>
      <c r="S143" s="502"/>
      <c r="T143" s="63">
        <v>0.96805555555555545</v>
      </c>
      <c r="U143" s="252">
        <v>1.0034722222222221</v>
      </c>
      <c r="V143" s="55">
        <v>7</v>
      </c>
      <c r="W143" s="247">
        <f t="shared" si="92"/>
        <v>50.999999999999979</v>
      </c>
      <c r="X143" s="53"/>
      <c r="Y143" s="53"/>
      <c r="Z143" s="54"/>
      <c r="AA143" s="54"/>
      <c r="AB143" s="447"/>
      <c r="AC143" s="447"/>
      <c r="AD143" s="435"/>
      <c r="AE143" s="435"/>
      <c r="AF143" s="48">
        <f t="shared" si="61"/>
        <v>-147.05882352941126</v>
      </c>
      <c r="AG143" s="125">
        <f t="shared" si="62"/>
        <v>0.89787581699346442</v>
      </c>
      <c r="AH143" s="468"/>
    </row>
    <row r="144" spans="1:34" ht="19.149999999999999" customHeight="1">
      <c r="A144" s="500"/>
      <c r="B144" s="421">
        <v>0</v>
      </c>
      <c r="C144" s="431"/>
      <c r="D144" s="42"/>
      <c r="E144" s="254"/>
      <c r="F144" s="343" t="s">
        <v>109</v>
      </c>
      <c r="G144" s="57"/>
      <c r="H144" s="84">
        <f t="shared" si="89"/>
        <v>0</v>
      </c>
      <c r="I144" s="435"/>
      <c r="J144" s="46"/>
      <c r="K144" s="44"/>
      <c r="L144" s="47"/>
      <c r="M144" s="424"/>
      <c r="N144" s="57"/>
      <c r="O144" s="86"/>
      <c r="P144" s="54"/>
      <c r="Q144" s="88"/>
      <c r="R144" s="428"/>
      <c r="S144" s="502"/>
      <c r="T144" s="63"/>
      <c r="U144" s="252"/>
      <c r="V144" s="55"/>
      <c r="W144" s="247">
        <f t="shared" si="92"/>
        <v>0</v>
      </c>
      <c r="X144" s="53"/>
      <c r="Y144" s="53"/>
      <c r="Z144" s="54"/>
      <c r="AA144" s="54"/>
      <c r="AB144" s="447"/>
      <c r="AC144" s="447"/>
      <c r="AD144" s="435"/>
      <c r="AE144" s="435"/>
      <c r="AF144" s="48">
        <f t="shared" si="61"/>
        <v>0</v>
      </c>
      <c r="AG144" s="125" t="e">
        <f t="shared" si="62"/>
        <v>#DIV/0!</v>
      </c>
      <c r="AH144" s="468"/>
    </row>
    <row r="145" spans="1:34" ht="19.149999999999999" customHeight="1">
      <c r="A145" s="500"/>
      <c r="B145" s="421">
        <v>0</v>
      </c>
      <c r="C145" s="431"/>
      <c r="D145" s="42"/>
      <c r="E145" s="254"/>
      <c r="F145" s="343" t="s">
        <v>109</v>
      </c>
      <c r="G145" s="57"/>
      <c r="H145" s="84"/>
      <c r="I145" s="435"/>
      <c r="J145" s="87"/>
      <c r="K145" s="57"/>
      <c r="L145" s="86"/>
      <c r="M145" s="424"/>
      <c r="N145" s="57"/>
      <c r="O145" s="86"/>
      <c r="P145" s="54"/>
      <c r="Q145" s="88"/>
      <c r="R145" s="428"/>
      <c r="S145" s="502"/>
      <c r="T145" s="63"/>
      <c r="U145" s="252"/>
      <c r="V145" s="55"/>
      <c r="W145" s="247">
        <f t="shared" si="92"/>
        <v>0</v>
      </c>
      <c r="X145" s="53"/>
      <c r="Y145" s="53"/>
      <c r="Z145" s="54"/>
      <c r="AA145" s="54"/>
      <c r="AB145" s="447"/>
      <c r="AC145" s="447"/>
      <c r="AD145" s="435"/>
      <c r="AE145" s="435"/>
      <c r="AF145" s="48">
        <f t="shared" si="61"/>
        <v>0</v>
      </c>
      <c r="AG145" s="125" t="e">
        <f t="shared" si="62"/>
        <v>#DIV/0!</v>
      </c>
      <c r="AH145" s="468"/>
    </row>
    <row r="146" spans="1:34" ht="19.149999999999999" customHeight="1">
      <c r="A146" s="500"/>
      <c r="B146" s="423">
        <v>0</v>
      </c>
      <c r="C146" s="255"/>
      <c r="D146" s="256"/>
      <c r="E146" s="254"/>
      <c r="F146" s="343" t="s">
        <v>109</v>
      </c>
      <c r="G146" s="57"/>
      <c r="H146" s="84">
        <f t="shared" si="89"/>
        <v>0</v>
      </c>
      <c r="I146" s="435"/>
      <c r="J146" s="87"/>
      <c r="K146" s="57"/>
      <c r="L146" s="86"/>
      <c r="M146" s="424"/>
      <c r="N146" s="57"/>
      <c r="O146" s="86"/>
      <c r="P146" s="54"/>
      <c r="Q146" s="88"/>
      <c r="R146" s="428"/>
      <c r="S146" s="502"/>
      <c r="T146" s="63"/>
      <c r="U146" s="252"/>
      <c r="V146" s="55"/>
      <c r="W146" s="247">
        <f t="shared" si="92"/>
        <v>0</v>
      </c>
      <c r="X146" s="53"/>
      <c r="Y146" s="53"/>
      <c r="Z146" s="54"/>
      <c r="AA146" s="54"/>
      <c r="AB146" s="447"/>
      <c r="AC146" s="447"/>
      <c r="AD146" s="435"/>
      <c r="AE146" s="435"/>
      <c r="AF146" s="54"/>
      <c r="AG146" s="428"/>
      <c r="AH146" s="468"/>
    </row>
    <row r="147" spans="1:34" ht="19.149999999999999" customHeight="1">
      <c r="A147" s="501"/>
      <c r="B147" s="257">
        <v>0</v>
      </c>
      <c r="C147" s="100" t="s">
        <v>288</v>
      </c>
      <c r="D147" s="474" t="s">
        <v>111</v>
      </c>
      <c r="E147" s="474"/>
      <c r="F147" s="357"/>
      <c r="G147" s="101"/>
      <c r="H147" s="102"/>
      <c r="I147" s="103"/>
      <c r="J147" s="101">
        <v>17</v>
      </c>
      <c r="K147" s="101">
        <v>1480.5555555555557</v>
      </c>
      <c r="L147" s="104">
        <v>88.025958482808335</v>
      </c>
      <c r="M147" s="242">
        <f t="shared" ref="J147:O147" si="93">AVERAGE(M135:M146)</f>
        <v>17.111111111111111</v>
      </c>
      <c r="N147" s="242">
        <f t="shared" si="93"/>
        <v>1347.4209697897957</v>
      </c>
      <c r="O147" s="243">
        <f t="shared" si="93"/>
        <v>79.377084131025924</v>
      </c>
      <c r="P147" s="51">
        <f t="shared" ref="P147:P155" si="94">M147-J147</f>
        <v>0.11111111111111072</v>
      </c>
      <c r="Q147" s="139">
        <f t="shared" ref="Q147:Q155" si="95">O147-L147</f>
        <v>-8.6488743517824105</v>
      </c>
      <c r="R147" s="258">
        <f t="shared" ref="R147:R155" si="96">O147/L147</f>
        <v>0.90174632005317434</v>
      </c>
      <c r="S147" s="503"/>
      <c r="T147" s="63"/>
      <c r="U147" s="63"/>
      <c r="V147" s="55"/>
      <c r="W147" s="418">
        <f t="shared" si="92"/>
        <v>0</v>
      </c>
      <c r="X147" s="53"/>
      <c r="Y147" s="53"/>
      <c r="Z147" s="106">
        <f>SUM(Z135:Z146)</f>
        <v>0</v>
      </c>
      <c r="AA147" s="106">
        <f>SUM(AA135:AA146)</f>
        <v>0</v>
      </c>
      <c r="AB147" s="447"/>
      <c r="AC147" s="447"/>
      <c r="AD147" s="107">
        <f>SUM(AD135:AD146)</f>
        <v>0</v>
      </c>
      <c r="AE147" s="107">
        <f>SUM(AE135:AE146)</f>
        <v>1</v>
      </c>
      <c r="AF147" s="204">
        <f t="shared" si="61"/>
        <v>-133.13458576575999</v>
      </c>
      <c r="AG147" s="259">
        <f t="shared" si="62"/>
        <v>0.91007795332894259</v>
      </c>
      <c r="AH147" s="468"/>
    </row>
    <row r="148" spans="1:34" ht="19.149999999999999" customHeight="1">
      <c r="A148" s="505" t="s">
        <v>289</v>
      </c>
      <c r="B148" s="435" t="s">
        <v>203</v>
      </c>
      <c r="C148" s="121"/>
      <c r="D148" s="173" t="s">
        <v>290</v>
      </c>
      <c r="E148" s="43"/>
      <c r="F148" s="350">
        <v>36.92</v>
      </c>
      <c r="G148" s="57">
        <v>3513</v>
      </c>
      <c r="H148" s="84">
        <f t="shared" ref="H148:H172" si="97">F148*G148</f>
        <v>129699.96</v>
      </c>
      <c r="I148" s="260">
        <v>1</v>
      </c>
      <c r="J148" s="87">
        <v>12</v>
      </c>
      <c r="K148" s="57">
        <v>2000</v>
      </c>
      <c r="L148" s="86">
        <v>166.66666666666666</v>
      </c>
      <c r="M148" s="228">
        <v>12</v>
      </c>
      <c r="N148" s="44">
        <f t="shared" ref="N148:N155" si="98">G148/W148*60</f>
        <v>1572.9850746268648</v>
      </c>
      <c r="O148" s="47">
        <f t="shared" ref="O148:O155" si="99">N148/M148</f>
        <v>131.08208955223873</v>
      </c>
      <c r="P148" s="48">
        <f t="shared" si="94"/>
        <v>0</v>
      </c>
      <c r="Q148" s="49">
        <f t="shared" si="95"/>
        <v>-35.58457711442793</v>
      </c>
      <c r="R148" s="425">
        <f t="shared" si="96"/>
        <v>0.78649253731343238</v>
      </c>
      <c r="S148" s="506">
        <f>R160</f>
        <v>0.85328773403469516</v>
      </c>
      <c r="T148" s="246">
        <v>0.45833333333333331</v>
      </c>
      <c r="U148" s="50">
        <v>0.55138888888888893</v>
      </c>
      <c r="V148" s="421">
        <v>5</v>
      </c>
      <c r="W148" s="418">
        <f>(U148-T148)*24*60</f>
        <v>134.00000000000009</v>
      </c>
      <c r="X148" s="53"/>
      <c r="Y148" s="53"/>
      <c r="Z148" s="54"/>
      <c r="AA148" s="54"/>
      <c r="AB148" s="447"/>
      <c r="AC148" s="447"/>
      <c r="AD148" s="435"/>
      <c r="AE148" s="435"/>
      <c r="AF148" s="48">
        <f t="shared" si="61"/>
        <v>-427.01492537313516</v>
      </c>
      <c r="AG148" s="125">
        <f t="shared" si="62"/>
        <v>0.78649253731343238</v>
      </c>
      <c r="AH148" s="468">
        <f>AG160</f>
        <v>0.84758023621639078</v>
      </c>
    </row>
    <row r="149" spans="1:34" ht="19.149999999999999" customHeight="1">
      <c r="A149" s="505"/>
      <c r="B149" s="435" t="s">
        <v>203</v>
      </c>
      <c r="C149" s="221"/>
      <c r="D149" s="251" t="s">
        <v>213</v>
      </c>
      <c r="E149" s="60"/>
      <c r="F149" s="350">
        <v>26.5</v>
      </c>
      <c r="G149" s="57">
        <v>959.34999999999991</v>
      </c>
      <c r="H149" s="84">
        <f t="shared" si="97"/>
        <v>25422.774999999998</v>
      </c>
      <c r="I149" s="260">
        <v>1</v>
      </c>
      <c r="J149" s="87">
        <v>12</v>
      </c>
      <c r="K149" s="57">
        <v>2000</v>
      </c>
      <c r="L149" s="86">
        <v>166.66666666666666</v>
      </c>
      <c r="M149" s="228">
        <v>12</v>
      </c>
      <c r="N149" s="44">
        <f t="shared" si="98"/>
        <v>1555.7027027027013</v>
      </c>
      <c r="O149" s="47">
        <f t="shared" si="99"/>
        <v>129.64189189189179</v>
      </c>
      <c r="P149" s="48">
        <f t="shared" si="94"/>
        <v>0</v>
      </c>
      <c r="Q149" s="49">
        <f t="shared" si="95"/>
        <v>-37.024774774774869</v>
      </c>
      <c r="R149" s="425">
        <f t="shared" si="96"/>
        <v>0.77785135135135075</v>
      </c>
      <c r="S149" s="507"/>
      <c r="T149" s="246">
        <v>0.55486111111111114</v>
      </c>
      <c r="U149" s="50">
        <v>0.5805555555555556</v>
      </c>
      <c r="V149" s="421">
        <v>5</v>
      </c>
      <c r="W149" s="418">
        <f t="shared" ref="W149:W159" si="100">(U149-T149)*24*60</f>
        <v>37.000000000000028</v>
      </c>
      <c r="X149" s="53"/>
      <c r="Y149" s="53"/>
      <c r="Z149" s="54"/>
      <c r="AA149" s="54"/>
      <c r="AB149" s="447"/>
      <c r="AC149" s="447"/>
      <c r="AD149" s="435"/>
      <c r="AE149" s="435"/>
      <c r="AF149" s="48">
        <f t="shared" si="61"/>
        <v>-444.29729729729866</v>
      </c>
      <c r="AG149" s="125">
        <f t="shared" si="62"/>
        <v>0.77785135135135064</v>
      </c>
      <c r="AH149" s="508"/>
    </row>
    <row r="150" spans="1:34" ht="19.149999999999999" customHeight="1">
      <c r="A150" s="505"/>
      <c r="B150" s="435" t="s">
        <v>203</v>
      </c>
      <c r="C150" s="221"/>
      <c r="D150" s="176" t="s">
        <v>291</v>
      </c>
      <c r="E150" s="60"/>
      <c r="F150" s="350">
        <v>55.51</v>
      </c>
      <c r="G150" s="57">
        <v>156</v>
      </c>
      <c r="H150" s="84">
        <f t="shared" si="97"/>
        <v>8659.56</v>
      </c>
      <c r="I150" s="260"/>
      <c r="J150" s="87">
        <v>12</v>
      </c>
      <c r="K150" s="57">
        <v>1500</v>
      </c>
      <c r="L150" s="86">
        <v>125</v>
      </c>
      <c r="M150" s="228">
        <v>12</v>
      </c>
      <c r="N150" s="44">
        <f t="shared" si="98"/>
        <v>1337.1428571428619</v>
      </c>
      <c r="O150" s="47">
        <f t="shared" si="99"/>
        <v>111.42857142857183</v>
      </c>
      <c r="P150" s="48">
        <f t="shared" si="94"/>
        <v>0</v>
      </c>
      <c r="Q150" s="49">
        <f t="shared" si="95"/>
        <v>-13.571428571428171</v>
      </c>
      <c r="R150" s="425">
        <f t="shared" si="96"/>
        <v>0.89142857142857468</v>
      </c>
      <c r="S150" s="507"/>
      <c r="T150" s="246">
        <v>0.70833333333333337</v>
      </c>
      <c r="U150" s="50">
        <v>0.71319444444444446</v>
      </c>
      <c r="V150" s="421">
        <v>5</v>
      </c>
      <c r="W150" s="418">
        <f t="shared" si="100"/>
        <v>6.9999999999999751</v>
      </c>
      <c r="X150" s="216"/>
      <c r="Y150" s="216"/>
      <c r="Z150" s="217"/>
      <c r="AA150" s="217"/>
      <c r="AB150" s="447"/>
      <c r="AC150" s="447"/>
      <c r="AD150" s="435"/>
      <c r="AE150" s="435"/>
      <c r="AF150" s="48">
        <f t="shared" si="61"/>
        <v>-162.85714285713811</v>
      </c>
      <c r="AG150" s="125">
        <f t="shared" si="62"/>
        <v>0.89142857142857457</v>
      </c>
      <c r="AH150" s="508"/>
    </row>
    <row r="151" spans="1:34" s="218" customFormat="1" ht="19.149999999999999" customHeight="1">
      <c r="A151" s="505"/>
      <c r="B151" s="435" t="s">
        <v>118</v>
      </c>
      <c r="C151" s="221"/>
      <c r="D151" s="59" t="s">
        <v>292</v>
      </c>
      <c r="E151" s="60"/>
      <c r="F151" s="350">
        <v>28.57</v>
      </c>
      <c r="G151" s="57">
        <v>1260</v>
      </c>
      <c r="H151" s="84">
        <f t="shared" si="97"/>
        <v>35998.199999999997</v>
      </c>
      <c r="I151" s="260"/>
      <c r="J151" s="87">
        <v>12</v>
      </c>
      <c r="K151" s="57">
        <v>1500</v>
      </c>
      <c r="L151" s="86">
        <v>125</v>
      </c>
      <c r="M151" s="228">
        <v>12</v>
      </c>
      <c r="N151" s="44">
        <f t="shared" si="98"/>
        <v>1400.0000000000007</v>
      </c>
      <c r="O151" s="47">
        <f t="shared" si="99"/>
        <v>116.66666666666673</v>
      </c>
      <c r="P151" s="48">
        <f t="shared" si="94"/>
        <v>0</v>
      </c>
      <c r="Q151" s="49">
        <f t="shared" si="95"/>
        <v>-8.3333333333332718</v>
      </c>
      <c r="R151" s="425">
        <f t="shared" si="96"/>
        <v>0.93333333333333379</v>
      </c>
      <c r="S151" s="507"/>
      <c r="T151" s="246">
        <v>0.71666666666666667</v>
      </c>
      <c r="U151" s="50">
        <v>0.75416666666666665</v>
      </c>
      <c r="V151" s="421">
        <v>5</v>
      </c>
      <c r="W151" s="418">
        <f t="shared" si="100"/>
        <v>53.999999999999972</v>
      </c>
      <c r="X151" s="216"/>
      <c r="Y151" s="216"/>
      <c r="Z151" s="217"/>
      <c r="AA151" s="217"/>
      <c r="AB151" s="447"/>
      <c r="AC151" s="447"/>
      <c r="AD151" s="221"/>
      <c r="AE151" s="221"/>
      <c r="AF151" s="48">
        <f t="shared" si="61"/>
        <v>-99.999999999999318</v>
      </c>
      <c r="AG151" s="125">
        <f t="shared" si="62"/>
        <v>0.93333333333333379</v>
      </c>
      <c r="AH151" s="508"/>
    </row>
    <row r="152" spans="1:34" s="218" customFormat="1" ht="19.149999999999999" customHeight="1">
      <c r="A152" s="505"/>
      <c r="B152" s="435" t="s">
        <v>118</v>
      </c>
      <c r="C152" s="221"/>
      <c r="D152" s="59" t="s">
        <v>294</v>
      </c>
      <c r="E152" s="60"/>
      <c r="F152" s="350">
        <v>18.920000000000002</v>
      </c>
      <c r="G152" s="57">
        <v>548</v>
      </c>
      <c r="H152" s="84">
        <f t="shared" si="97"/>
        <v>10368.160000000002</v>
      </c>
      <c r="I152" s="260"/>
      <c r="J152" s="87">
        <v>5</v>
      </c>
      <c r="K152" s="57">
        <v>2200</v>
      </c>
      <c r="L152" s="86">
        <v>440</v>
      </c>
      <c r="M152" s="228">
        <v>5</v>
      </c>
      <c r="N152" s="44">
        <f t="shared" si="98"/>
        <v>1934.1176470588302</v>
      </c>
      <c r="O152" s="47">
        <f t="shared" si="99"/>
        <v>386.82352941176606</v>
      </c>
      <c r="P152" s="48">
        <f t="shared" si="94"/>
        <v>0</v>
      </c>
      <c r="Q152" s="49">
        <f t="shared" si="95"/>
        <v>-53.17647058823394</v>
      </c>
      <c r="R152" s="425">
        <f t="shared" si="96"/>
        <v>0.87914438502674108</v>
      </c>
      <c r="S152" s="507"/>
      <c r="T152" s="261">
        <v>0.75763888888888886</v>
      </c>
      <c r="U152" s="63">
        <v>0.76944444444444438</v>
      </c>
      <c r="V152" s="422">
        <v>5</v>
      </c>
      <c r="W152" s="418">
        <f t="shared" si="100"/>
        <v>16.99999999999994</v>
      </c>
      <c r="X152" s="219"/>
      <c r="Y152" s="219"/>
      <c r="Z152" s="217"/>
      <c r="AA152" s="217"/>
      <c r="AB152" s="447"/>
      <c r="AC152" s="447"/>
      <c r="AD152" s="221"/>
      <c r="AE152" s="221"/>
      <c r="AF152" s="48">
        <f t="shared" si="61"/>
        <v>-265.88235294116976</v>
      </c>
      <c r="AG152" s="125">
        <f t="shared" si="62"/>
        <v>0.87914438502674097</v>
      </c>
      <c r="AH152" s="508"/>
    </row>
    <row r="153" spans="1:34" s="218" customFormat="1" ht="19.149999999999999" customHeight="1">
      <c r="A153" s="505"/>
      <c r="B153" s="435" t="s">
        <v>118</v>
      </c>
      <c r="C153" s="221"/>
      <c r="D153" s="251" t="s">
        <v>295</v>
      </c>
      <c r="E153" s="60"/>
      <c r="F153" s="350">
        <v>17.71</v>
      </c>
      <c r="G153" s="57">
        <v>401</v>
      </c>
      <c r="H153" s="84">
        <f t="shared" si="97"/>
        <v>7101.71</v>
      </c>
      <c r="I153" s="260"/>
      <c r="J153" s="87">
        <v>5</v>
      </c>
      <c r="K153" s="57">
        <v>2200</v>
      </c>
      <c r="L153" s="86">
        <v>440</v>
      </c>
      <c r="M153" s="199">
        <v>5</v>
      </c>
      <c r="N153" s="44">
        <f t="shared" si="98"/>
        <v>1850.7692307692373</v>
      </c>
      <c r="O153" s="47">
        <f t="shared" si="99"/>
        <v>370.15384615384744</v>
      </c>
      <c r="P153" s="48">
        <f t="shared" si="94"/>
        <v>0</v>
      </c>
      <c r="Q153" s="49">
        <f t="shared" si="95"/>
        <v>-69.846153846152561</v>
      </c>
      <c r="R153" s="425">
        <f t="shared" si="96"/>
        <v>0.84125874125874422</v>
      </c>
      <c r="S153" s="507"/>
      <c r="T153" s="261">
        <v>0.77291666666666659</v>
      </c>
      <c r="U153" s="63">
        <v>0.78194444444444433</v>
      </c>
      <c r="V153" s="422">
        <v>5</v>
      </c>
      <c r="W153" s="418">
        <f t="shared" si="100"/>
        <v>12.999999999999954</v>
      </c>
      <c r="X153" s="219"/>
      <c r="Y153" s="219"/>
      <c r="Z153" s="217"/>
      <c r="AA153" s="217"/>
      <c r="AB153" s="447"/>
      <c r="AC153" s="447"/>
      <c r="AD153" s="221"/>
      <c r="AE153" s="221"/>
      <c r="AF153" s="48">
        <f t="shared" si="61"/>
        <v>-349.23076923076269</v>
      </c>
      <c r="AG153" s="125">
        <f t="shared" si="62"/>
        <v>0.84125874125874422</v>
      </c>
      <c r="AH153" s="508"/>
    </row>
    <row r="154" spans="1:34" s="218" customFormat="1" ht="19.149999999999999" customHeight="1">
      <c r="A154" s="505"/>
      <c r="B154" s="435" t="s">
        <v>227</v>
      </c>
      <c r="C154" s="221"/>
      <c r="D154" s="251" t="s">
        <v>353</v>
      </c>
      <c r="E154" s="60"/>
      <c r="F154" s="350">
        <v>54.09</v>
      </c>
      <c r="G154" s="57">
        <v>1719</v>
      </c>
      <c r="H154" s="84">
        <f t="shared" si="97"/>
        <v>92980.71</v>
      </c>
      <c r="I154" s="260"/>
      <c r="J154" s="87">
        <v>19</v>
      </c>
      <c r="K154" s="57">
        <v>1440</v>
      </c>
      <c r="L154" s="86">
        <v>75.78947368421052</v>
      </c>
      <c r="M154" s="199">
        <v>19</v>
      </c>
      <c r="N154" s="44">
        <f t="shared" si="98"/>
        <v>1289.2499999999995</v>
      </c>
      <c r="O154" s="47">
        <f t="shared" si="99"/>
        <v>67.855263157894711</v>
      </c>
      <c r="P154" s="48">
        <f t="shared" si="94"/>
        <v>0</v>
      </c>
      <c r="Q154" s="49">
        <f t="shared" si="95"/>
        <v>-7.9342105263158089</v>
      </c>
      <c r="R154" s="425">
        <f t="shared" si="96"/>
        <v>0.89531249999999973</v>
      </c>
      <c r="S154" s="507"/>
      <c r="T154" s="261">
        <v>0.79722222222222205</v>
      </c>
      <c r="U154" s="63">
        <v>0.85277777777777763</v>
      </c>
      <c r="V154" s="422">
        <v>22</v>
      </c>
      <c r="W154" s="418">
        <f t="shared" si="100"/>
        <v>80.000000000000028</v>
      </c>
      <c r="X154" s="219">
        <v>0.78611111111111109</v>
      </c>
      <c r="Y154" s="219">
        <v>0.79652777777777783</v>
      </c>
      <c r="Z154" s="217"/>
      <c r="AA154" s="217"/>
      <c r="AB154" s="447"/>
      <c r="AC154" s="447"/>
      <c r="AD154" s="221"/>
      <c r="AE154" s="221"/>
      <c r="AF154" s="48">
        <f t="shared" si="61"/>
        <v>-150.75000000000045</v>
      </c>
      <c r="AG154" s="125">
        <f t="shared" si="62"/>
        <v>0.89531249999999973</v>
      </c>
      <c r="AH154" s="508"/>
    </row>
    <row r="155" spans="1:34" s="218" customFormat="1" ht="19.149999999999999" customHeight="1">
      <c r="A155" s="505"/>
      <c r="B155" s="435" t="s">
        <v>227</v>
      </c>
      <c r="C155" s="221"/>
      <c r="D155" s="251" t="s">
        <v>329</v>
      </c>
      <c r="E155" s="60"/>
      <c r="F155" s="350">
        <v>54.5</v>
      </c>
      <c r="G155" s="57">
        <v>1338</v>
      </c>
      <c r="H155" s="84">
        <f t="shared" si="97"/>
        <v>72921</v>
      </c>
      <c r="I155" s="260"/>
      <c r="J155" s="87">
        <v>21</v>
      </c>
      <c r="K155" s="57">
        <v>1440</v>
      </c>
      <c r="L155" s="86">
        <v>68.571428571428569</v>
      </c>
      <c r="M155" s="199">
        <v>20</v>
      </c>
      <c r="N155" s="44">
        <f t="shared" si="98"/>
        <v>1163.4782608695641</v>
      </c>
      <c r="O155" s="47">
        <f t="shared" si="99"/>
        <v>58.173913043478208</v>
      </c>
      <c r="P155" s="48">
        <f t="shared" si="94"/>
        <v>-1</v>
      </c>
      <c r="Q155" s="49">
        <f t="shared" si="95"/>
        <v>-10.397515527950361</v>
      </c>
      <c r="R155" s="425">
        <f t="shared" si="96"/>
        <v>0.8483695652173906</v>
      </c>
      <c r="S155" s="507"/>
      <c r="T155" s="261">
        <v>0.85833333333333317</v>
      </c>
      <c r="U155" s="63">
        <v>0.90624999999999989</v>
      </c>
      <c r="V155" s="422">
        <v>8</v>
      </c>
      <c r="W155" s="418">
        <f t="shared" si="100"/>
        <v>69.000000000000071</v>
      </c>
      <c r="X155" s="219"/>
      <c r="Y155" s="219"/>
      <c r="Z155" s="217"/>
      <c r="AA155" s="217"/>
      <c r="AB155" s="447"/>
      <c r="AC155" s="447"/>
      <c r="AD155" s="221"/>
      <c r="AE155" s="221"/>
      <c r="AF155" s="48">
        <f t="shared" si="61"/>
        <v>-276.52173913043589</v>
      </c>
      <c r="AG155" s="125">
        <f t="shared" si="62"/>
        <v>0.80797101449275288</v>
      </c>
      <c r="AH155" s="508"/>
    </row>
    <row r="156" spans="1:34" s="218" customFormat="1" ht="19.149999999999999" customHeight="1">
      <c r="A156" s="505"/>
      <c r="B156" s="221">
        <v>0</v>
      </c>
      <c r="C156" s="221"/>
      <c r="D156" s="251"/>
      <c r="E156" s="60"/>
      <c r="F156" s="350" t="s">
        <v>109</v>
      </c>
      <c r="G156" s="57"/>
      <c r="H156" s="84">
        <f t="shared" si="97"/>
        <v>0</v>
      </c>
      <c r="I156" s="260"/>
      <c r="J156" s="87"/>
      <c r="K156" s="57"/>
      <c r="L156" s="86"/>
      <c r="M156" s="199"/>
      <c r="N156" s="44"/>
      <c r="O156" s="47"/>
      <c r="P156" s="48"/>
      <c r="Q156" s="49"/>
      <c r="R156" s="425"/>
      <c r="S156" s="507"/>
      <c r="T156" s="261"/>
      <c r="U156" s="63"/>
      <c r="V156" s="422"/>
      <c r="W156" s="265">
        <f t="shared" si="100"/>
        <v>0</v>
      </c>
      <c r="X156" s="219"/>
      <c r="Y156" s="219"/>
      <c r="Z156" s="217"/>
      <c r="AA156" s="217"/>
      <c r="AB156" s="447"/>
      <c r="AC156" s="447"/>
      <c r="AD156" s="221"/>
      <c r="AE156" s="221"/>
      <c r="AF156" s="264"/>
      <c r="AG156" s="129"/>
      <c r="AH156" s="508"/>
    </row>
    <row r="157" spans="1:34" s="218" customFormat="1" ht="19.149999999999999" customHeight="1">
      <c r="A157" s="505"/>
      <c r="B157" s="221">
        <v>0</v>
      </c>
      <c r="C157" s="221"/>
      <c r="D157" s="251"/>
      <c r="E157" s="60"/>
      <c r="F157" s="356" t="s">
        <v>109</v>
      </c>
      <c r="G157" s="57"/>
      <c r="H157" s="230">
        <f t="shared" si="97"/>
        <v>0</v>
      </c>
      <c r="I157" s="260"/>
      <c r="J157" s="262"/>
      <c r="K157" s="231"/>
      <c r="L157" s="47"/>
      <c r="M157" s="199"/>
      <c r="N157" s="179"/>
      <c r="O157" s="224"/>
      <c r="P157" s="263"/>
      <c r="Q157" s="74"/>
      <c r="R157" s="129"/>
      <c r="S157" s="507"/>
      <c r="T157" s="261"/>
      <c r="U157" s="63"/>
      <c r="V157" s="422"/>
      <c r="W157" s="265">
        <f t="shared" si="100"/>
        <v>0</v>
      </c>
      <c r="X157" s="219"/>
      <c r="Y157" s="219"/>
      <c r="Z157" s="217"/>
      <c r="AA157" s="217"/>
      <c r="AB157" s="447"/>
      <c r="AC157" s="447"/>
      <c r="AD157" s="221"/>
      <c r="AE157" s="221"/>
      <c r="AF157" s="264"/>
      <c r="AG157" s="129"/>
      <c r="AH157" s="508"/>
    </row>
    <row r="158" spans="1:34" s="218" customFormat="1" ht="19.149999999999999" customHeight="1">
      <c r="A158" s="505"/>
      <c r="B158" s="221">
        <v>0</v>
      </c>
      <c r="C158" s="221"/>
      <c r="D158" s="251"/>
      <c r="E158" s="60"/>
      <c r="F158" s="356" t="s">
        <v>109</v>
      </c>
      <c r="G158" s="57"/>
      <c r="H158" s="230">
        <f t="shared" si="97"/>
        <v>0</v>
      </c>
      <c r="I158" s="260"/>
      <c r="J158" s="262"/>
      <c r="K158" s="231"/>
      <c r="L158" s="47"/>
      <c r="M158" s="199"/>
      <c r="N158" s="179"/>
      <c r="O158" s="224"/>
      <c r="P158" s="263"/>
      <c r="Q158" s="74"/>
      <c r="R158" s="129"/>
      <c r="S158" s="507"/>
      <c r="T158" s="261"/>
      <c r="U158" s="63"/>
      <c r="V158" s="422"/>
      <c r="W158" s="265">
        <f t="shared" si="100"/>
        <v>0</v>
      </c>
      <c r="X158" s="219"/>
      <c r="Y158" s="219"/>
      <c r="Z158" s="217"/>
      <c r="AA158" s="217"/>
      <c r="AB158" s="447"/>
      <c r="AC158" s="447"/>
      <c r="AD158" s="221"/>
      <c r="AE158" s="221"/>
      <c r="AF158" s="264"/>
      <c r="AG158" s="129"/>
      <c r="AH158" s="508"/>
    </row>
    <row r="159" spans="1:34" s="218" customFormat="1" ht="19.149999999999999" customHeight="1">
      <c r="A159" s="505"/>
      <c r="B159" s="221">
        <v>0</v>
      </c>
      <c r="C159" s="221"/>
      <c r="D159" s="251"/>
      <c r="E159" s="60"/>
      <c r="F159" s="356" t="s">
        <v>109</v>
      </c>
      <c r="G159" s="57"/>
      <c r="H159" s="230">
        <f t="shared" si="97"/>
        <v>0</v>
      </c>
      <c r="I159" s="260"/>
      <c r="J159" s="262"/>
      <c r="K159" s="179"/>
      <c r="L159" s="131"/>
      <c r="M159" s="424"/>
      <c r="N159" s="179"/>
      <c r="O159" s="224"/>
      <c r="P159" s="263"/>
      <c r="Q159" s="74"/>
      <c r="R159" s="129"/>
      <c r="S159" s="507"/>
      <c r="T159" s="261"/>
      <c r="U159" s="63"/>
      <c r="V159" s="422"/>
      <c r="W159" s="266">
        <f t="shared" si="100"/>
        <v>0</v>
      </c>
      <c r="X159" s="219"/>
      <c r="Y159" s="219"/>
      <c r="Z159" s="217"/>
      <c r="AA159" s="217"/>
      <c r="AB159" s="447"/>
      <c r="AC159" s="447"/>
      <c r="AD159" s="221"/>
      <c r="AE159" s="221"/>
      <c r="AF159" s="264"/>
      <c r="AG159" s="129"/>
      <c r="AH159" s="508"/>
    </row>
    <row r="160" spans="1:34" ht="19.149999999999999" customHeight="1">
      <c r="A160" s="505"/>
      <c r="B160" s="267">
        <v>0</v>
      </c>
      <c r="C160" s="268" t="s">
        <v>296</v>
      </c>
      <c r="D160" s="504" t="s">
        <v>111</v>
      </c>
      <c r="E160" s="465"/>
      <c r="F160" s="344"/>
      <c r="G160" s="202"/>
      <c r="H160" s="201"/>
      <c r="I160" s="72"/>
      <c r="J160" s="269">
        <v>12.25</v>
      </c>
      <c r="K160" s="269">
        <v>1785</v>
      </c>
      <c r="L160" s="270">
        <v>200.96177944862157</v>
      </c>
      <c r="M160" s="269">
        <f t="shared" ref="J160:O160" si="101">AVERAGE(M148:M159)</f>
        <v>12.125</v>
      </c>
      <c r="N160" s="269">
        <f t="shared" si="101"/>
        <v>1512.9307216462576</v>
      </c>
      <c r="O160" s="270">
        <f t="shared" si="101"/>
        <v>171.47822141329448</v>
      </c>
      <c r="P160" s="65">
        <f t="shared" ref="P160:P163" si="102">M160-J160</f>
        <v>-0.125</v>
      </c>
      <c r="Q160" s="74">
        <f t="shared" ref="Q160:Q163" si="103">O160-L160</f>
        <v>-29.483558035327093</v>
      </c>
      <c r="R160" s="271">
        <f>O160/L160</f>
        <v>0.85328773403469516</v>
      </c>
      <c r="S160" s="507"/>
      <c r="T160" s="272"/>
      <c r="U160" s="272"/>
      <c r="V160" s="191"/>
      <c r="W160" s="191"/>
      <c r="X160" s="192"/>
      <c r="Y160" s="192"/>
      <c r="Z160" s="78">
        <f>SUM(Z148:Z159)</f>
        <v>0</v>
      </c>
      <c r="AA160" s="78">
        <f>SUM(AA148:AA159)</f>
        <v>0</v>
      </c>
      <c r="AB160" s="447"/>
      <c r="AC160" s="447"/>
      <c r="AD160" s="79">
        <f>SUM(AD148:AD159)</f>
        <v>0</v>
      </c>
      <c r="AE160" s="79">
        <f>SUM(AE148:AE159)</f>
        <v>0</v>
      </c>
      <c r="AF160" s="65">
        <f t="shared" si="61"/>
        <v>-272.06927835374245</v>
      </c>
      <c r="AG160" s="129">
        <f t="shared" si="62"/>
        <v>0.84758023621639078</v>
      </c>
      <c r="AH160" s="508"/>
    </row>
    <row r="161" spans="1:36" ht="19.149999999999999" customHeight="1">
      <c r="A161" s="467" t="s">
        <v>297</v>
      </c>
      <c r="B161" s="121" t="s">
        <v>118</v>
      </c>
      <c r="C161" s="121"/>
      <c r="D161" s="82" t="s">
        <v>298</v>
      </c>
      <c r="E161" s="83"/>
      <c r="F161" s="349">
        <v>30.13</v>
      </c>
      <c r="G161" s="57">
        <v>3617.25</v>
      </c>
      <c r="H161" s="84">
        <f t="shared" ref="H161:H170" si="104">F161*G161</f>
        <v>108987.74249999999</v>
      </c>
      <c r="I161" s="435"/>
      <c r="J161" s="87">
        <v>18</v>
      </c>
      <c r="K161" s="57">
        <v>1200</v>
      </c>
      <c r="L161" s="86">
        <v>66.666666666666671</v>
      </c>
      <c r="M161" s="87">
        <v>18</v>
      </c>
      <c r="N161" s="57">
        <f t="shared" ref="N161:N166" si="105">G161/W161*60</f>
        <v>1205.7500000000002</v>
      </c>
      <c r="O161" s="86">
        <f t="shared" ref="O161:O166" si="106">N161/M161</f>
        <v>66.986111111111128</v>
      </c>
      <c r="P161" s="54">
        <f t="shared" si="102"/>
        <v>0</v>
      </c>
      <c r="Q161" s="88">
        <f t="shared" si="103"/>
        <v>0.31944444444445708</v>
      </c>
      <c r="R161" s="428">
        <f t="shared" ref="R161:R163" si="107">O161/L161</f>
        <v>1.0047916666666667</v>
      </c>
      <c r="S161" s="468">
        <f>R173</f>
        <v>0.90426611672462276</v>
      </c>
      <c r="T161" s="89">
        <v>0.16666666666666666</v>
      </c>
      <c r="U161" s="89">
        <v>0.29166666666666663</v>
      </c>
      <c r="V161" s="435">
        <v>5</v>
      </c>
      <c r="W161" s="90">
        <f t="shared" ref="W161:W172" si="108">(U161-T161)*24*60</f>
        <v>179.99999999999994</v>
      </c>
      <c r="X161" s="96"/>
      <c r="Y161" s="96"/>
      <c r="Z161" s="54"/>
      <c r="AA161" s="54"/>
      <c r="AB161" s="447"/>
      <c r="AC161" s="447"/>
      <c r="AD161" s="435"/>
      <c r="AE161" s="435"/>
      <c r="AF161" s="54">
        <f t="shared" si="61"/>
        <v>5.7500000000002274</v>
      </c>
      <c r="AG161" s="428">
        <f t="shared" si="62"/>
        <v>1.0047916666666667</v>
      </c>
      <c r="AH161" s="468">
        <f>AG173</f>
        <v>0.9108367430685137</v>
      </c>
    </row>
    <row r="162" spans="1:36" ht="19.149999999999999" customHeight="1">
      <c r="A162" s="467"/>
      <c r="B162" s="121" t="s">
        <v>118</v>
      </c>
      <c r="C162" s="121"/>
      <c r="D162" s="82" t="s">
        <v>214</v>
      </c>
      <c r="E162" s="83"/>
      <c r="F162" s="349">
        <v>35.33</v>
      </c>
      <c r="G162" s="57">
        <v>2168</v>
      </c>
      <c r="H162" s="84">
        <f t="shared" si="104"/>
        <v>76595.44</v>
      </c>
      <c r="I162" s="435"/>
      <c r="J162" s="87">
        <v>12</v>
      </c>
      <c r="K162" s="57">
        <v>2118</v>
      </c>
      <c r="L162" s="86">
        <v>176.5</v>
      </c>
      <c r="M162" s="87">
        <v>12</v>
      </c>
      <c r="N162" s="57">
        <f t="shared" si="105"/>
        <v>2032.4999999999995</v>
      </c>
      <c r="O162" s="86">
        <f t="shared" si="106"/>
        <v>169.37499999999997</v>
      </c>
      <c r="P162" s="54">
        <f t="shared" si="102"/>
        <v>0</v>
      </c>
      <c r="Q162" s="88">
        <f t="shared" si="103"/>
        <v>-7.1250000000000284</v>
      </c>
      <c r="R162" s="428">
        <f t="shared" si="107"/>
        <v>0.95963172804532559</v>
      </c>
      <c r="S162" s="468"/>
      <c r="T162" s="89">
        <v>0.29652777777777772</v>
      </c>
      <c r="U162" s="89">
        <v>0.34097222222222218</v>
      </c>
      <c r="V162" s="435">
        <v>7</v>
      </c>
      <c r="W162" s="90">
        <f t="shared" si="108"/>
        <v>64.000000000000014</v>
      </c>
      <c r="X162" s="96"/>
      <c r="Y162" s="96"/>
      <c r="Z162" s="54"/>
      <c r="AA162" s="54"/>
      <c r="AB162" s="447"/>
      <c r="AC162" s="447"/>
      <c r="AD162" s="435"/>
      <c r="AE162" s="435"/>
      <c r="AF162" s="54">
        <f t="shared" si="61"/>
        <v>-85.500000000000455</v>
      </c>
      <c r="AG162" s="428">
        <f t="shared" si="62"/>
        <v>0.95963172804532559</v>
      </c>
      <c r="AH162" s="468"/>
    </row>
    <row r="163" spans="1:36" ht="19.149999999999999" customHeight="1">
      <c r="A163" s="467"/>
      <c r="B163" s="121" t="s">
        <v>118</v>
      </c>
      <c r="C163" s="121"/>
      <c r="D163" s="248" t="s">
        <v>216</v>
      </c>
      <c r="E163" s="248"/>
      <c r="F163" s="349">
        <v>35.83</v>
      </c>
      <c r="G163" s="57">
        <v>3066.6</v>
      </c>
      <c r="H163" s="84">
        <f t="shared" si="104"/>
        <v>109876.27799999999</v>
      </c>
      <c r="I163" s="435"/>
      <c r="J163" s="87">
        <v>11</v>
      </c>
      <c r="K163" s="57">
        <v>2250</v>
      </c>
      <c r="L163" s="86">
        <v>204.54545454545453</v>
      </c>
      <c r="M163" s="87">
        <v>11</v>
      </c>
      <c r="N163" s="57">
        <f t="shared" si="105"/>
        <v>2114.8965517241377</v>
      </c>
      <c r="O163" s="86">
        <f t="shared" si="106"/>
        <v>192.26332288401252</v>
      </c>
      <c r="P163" s="54">
        <f t="shared" si="102"/>
        <v>0</v>
      </c>
      <c r="Q163" s="88">
        <f t="shared" si="103"/>
        <v>-12.282131661442008</v>
      </c>
      <c r="R163" s="428">
        <f t="shared" si="107"/>
        <v>0.93995402298850572</v>
      </c>
      <c r="S163" s="468"/>
      <c r="T163" s="89">
        <v>0.35624999999999996</v>
      </c>
      <c r="U163" s="89">
        <v>0.41666666666666663</v>
      </c>
      <c r="V163" s="435">
        <v>22</v>
      </c>
      <c r="W163" s="90">
        <f t="shared" si="108"/>
        <v>87.000000000000014</v>
      </c>
      <c r="X163" s="96">
        <v>0.34583333333333338</v>
      </c>
      <c r="Y163" s="96">
        <v>0.35555555555555557</v>
      </c>
      <c r="Z163" s="54"/>
      <c r="AA163" s="54"/>
      <c r="AB163" s="447"/>
      <c r="AC163" s="447"/>
      <c r="AD163" s="435"/>
      <c r="AE163" s="435"/>
      <c r="AF163" s="54">
        <f t="shared" si="61"/>
        <v>-135.10344827586232</v>
      </c>
      <c r="AG163" s="428">
        <f t="shared" si="62"/>
        <v>0.93995402298850561</v>
      </c>
      <c r="AH163" s="468"/>
    </row>
    <row r="164" spans="1:36" ht="19.149999999999999" customHeight="1">
      <c r="A164" s="467"/>
      <c r="B164" s="121" t="s">
        <v>118</v>
      </c>
      <c r="C164" s="121"/>
      <c r="D164" s="273" t="s">
        <v>256</v>
      </c>
      <c r="E164" s="273"/>
      <c r="F164" s="349">
        <v>36.409999999999997</v>
      </c>
      <c r="G164" s="57">
        <v>2183.12</v>
      </c>
      <c r="H164" s="84">
        <f t="shared" si="104"/>
        <v>79487.399199999985</v>
      </c>
      <c r="I164" s="435"/>
      <c r="J164" s="87">
        <v>10</v>
      </c>
      <c r="K164" s="57">
        <v>2769</v>
      </c>
      <c r="L164" s="86">
        <v>276.89999999999998</v>
      </c>
      <c r="M164" s="87">
        <v>10</v>
      </c>
      <c r="N164" s="57">
        <f t="shared" si="105"/>
        <v>2339.0571428571443</v>
      </c>
      <c r="O164" s="86">
        <f t="shared" si="106"/>
        <v>233.90571428571442</v>
      </c>
      <c r="P164" s="54">
        <f>M164-J164</f>
        <v>0</v>
      </c>
      <c r="Q164" s="88">
        <f>O164-L164</f>
        <v>-42.994285714285553</v>
      </c>
      <c r="R164" s="428">
        <f>O164/L164</f>
        <v>0.84472991796935515</v>
      </c>
      <c r="S164" s="468"/>
      <c r="T164" s="89">
        <v>0.42152777777777772</v>
      </c>
      <c r="U164" s="89">
        <v>0.46041666666666659</v>
      </c>
      <c r="V164" s="435">
        <v>7</v>
      </c>
      <c r="W164" s="90">
        <f t="shared" si="108"/>
        <v>55.999999999999957</v>
      </c>
      <c r="X164" s="96"/>
      <c r="Y164" s="96"/>
      <c r="Z164" s="54"/>
      <c r="AA164" s="54"/>
      <c r="AB164" s="447"/>
      <c r="AC164" s="447"/>
      <c r="AD164" s="435"/>
      <c r="AE164" s="435"/>
      <c r="AF164" s="54">
        <f>N164-K164</f>
        <v>-429.9428571428557</v>
      </c>
      <c r="AG164" s="428">
        <f>N164/K164</f>
        <v>0.84472991796935515</v>
      </c>
      <c r="AH164" s="468"/>
    </row>
    <row r="165" spans="1:36" ht="19.149999999999999" customHeight="1">
      <c r="A165" s="467"/>
      <c r="B165" s="121" t="s">
        <v>118</v>
      </c>
      <c r="C165" s="81"/>
      <c r="D165" s="82" t="s">
        <v>256</v>
      </c>
      <c r="E165" s="83"/>
      <c r="F165" s="346">
        <v>36.409999999999997</v>
      </c>
      <c r="G165" s="57">
        <v>5344.88</v>
      </c>
      <c r="H165" s="84">
        <f t="shared" si="104"/>
        <v>194607.0808</v>
      </c>
      <c r="I165" s="435"/>
      <c r="J165" s="87">
        <v>10</v>
      </c>
      <c r="K165" s="57">
        <v>2769</v>
      </c>
      <c r="L165" s="86">
        <v>276.89999999999998</v>
      </c>
      <c r="M165" s="87">
        <v>10</v>
      </c>
      <c r="N165" s="57">
        <f t="shared" si="105"/>
        <v>2358.0352941176475</v>
      </c>
      <c r="O165" s="86">
        <f t="shared" si="106"/>
        <v>235.80352941176474</v>
      </c>
      <c r="P165" s="54">
        <f t="shared" ref="P165" si="109">M165-J165</f>
        <v>0</v>
      </c>
      <c r="Q165" s="88">
        <f t="shared" ref="Q165" si="110">O165-L165</f>
        <v>-41.096470588235235</v>
      </c>
      <c r="R165" s="428">
        <f t="shared" ref="R165" si="111">O165/L165</f>
        <v>0.85158371040724001</v>
      </c>
      <c r="S165" s="468"/>
      <c r="T165" s="89">
        <v>0.49930555555555545</v>
      </c>
      <c r="U165" s="89">
        <v>0.59374999999999989</v>
      </c>
      <c r="V165" s="435">
        <v>3</v>
      </c>
      <c r="W165" s="90">
        <f t="shared" si="108"/>
        <v>136</v>
      </c>
      <c r="X165" s="96"/>
      <c r="Y165" s="96"/>
      <c r="Z165" s="54"/>
      <c r="AA165" s="54"/>
      <c r="AB165" s="447"/>
      <c r="AC165" s="447"/>
      <c r="AD165" s="435">
        <v>1</v>
      </c>
      <c r="AE165" s="435">
        <v>1</v>
      </c>
      <c r="AF165" s="54">
        <f>N165-K165</f>
        <v>-410.96470588235252</v>
      </c>
      <c r="AG165" s="428">
        <f>N165/K165</f>
        <v>0.85158371040724001</v>
      </c>
      <c r="AH165" s="468"/>
    </row>
    <row r="166" spans="1:36" ht="19.149999999999999" customHeight="1">
      <c r="A166" s="467"/>
      <c r="B166" s="121" t="s">
        <v>118</v>
      </c>
      <c r="C166" s="121"/>
      <c r="D166" s="82" t="s">
        <v>216</v>
      </c>
      <c r="E166" s="83"/>
      <c r="F166" s="349">
        <v>35.83</v>
      </c>
      <c r="G166" s="57">
        <v>2044.4</v>
      </c>
      <c r="H166" s="84">
        <f t="shared" si="104"/>
        <v>73250.851999999999</v>
      </c>
      <c r="I166" s="435">
        <v>1</v>
      </c>
      <c r="J166" s="87">
        <v>11</v>
      </c>
      <c r="K166" s="57">
        <v>2250</v>
      </c>
      <c r="L166" s="86">
        <v>204.54545454545453</v>
      </c>
      <c r="M166" s="87">
        <v>11</v>
      </c>
      <c r="N166" s="57">
        <f t="shared" si="105"/>
        <v>2114.8965517241395</v>
      </c>
      <c r="O166" s="86">
        <f t="shared" si="106"/>
        <v>192.26332288401269</v>
      </c>
      <c r="P166" s="54">
        <f>M166-J166</f>
        <v>0</v>
      </c>
      <c r="Q166" s="88">
        <f>O166-L166</f>
        <v>-12.282131661441838</v>
      </c>
      <c r="R166" s="428">
        <f>O166/L166</f>
        <v>0.93995402298850661</v>
      </c>
      <c r="S166" s="468"/>
      <c r="T166" s="89">
        <v>0.59861111111111098</v>
      </c>
      <c r="U166" s="89">
        <v>0.63888888888888873</v>
      </c>
      <c r="V166" s="435">
        <v>7</v>
      </c>
      <c r="W166" s="90">
        <f t="shared" si="108"/>
        <v>57.999999999999957</v>
      </c>
      <c r="X166" s="96"/>
      <c r="Y166" s="96"/>
      <c r="Z166" s="54"/>
      <c r="AA166" s="54"/>
      <c r="AB166" s="447"/>
      <c r="AC166" s="447"/>
      <c r="AD166" s="435"/>
      <c r="AE166" s="435"/>
      <c r="AF166" s="54">
        <f>N166-K166</f>
        <v>-135.1034482758605</v>
      </c>
      <c r="AG166" s="428">
        <f>N166/K166</f>
        <v>0.9399540229885065</v>
      </c>
      <c r="AH166" s="468"/>
    </row>
    <row r="167" spans="1:36" ht="19.149999999999999" customHeight="1">
      <c r="A167" s="467"/>
      <c r="B167" s="121">
        <v>0</v>
      </c>
      <c r="C167" s="121"/>
      <c r="D167" s="251"/>
      <c r="E167" s="60"/>
      <c r="F167" s="349" t="s">
        <v>109</v>
      </c>
      <c r="G167" s="57"/>
      <c r="H167" s="84">
        <f t="shared" si="104"/>
        <v>0</v>
      </c>
      <c r="I167" s="435"/>
      <c r="J167" s="87"/>
      <c r="K167" s="57"/>
      <c r="L167" s="86"/>
      <c r="M167" s="87"/>
      <c r="N167" s="57"/>
      <c r="O167" s="86"/>
      <c r="P167" s="54"/>
      <c r="Q167" s="88"/>
      <c r="R167" s="428"/>
      <c r="S167" s="468"/>
      <c r="T167" s="89"/>
      <c r="U167" s="89"/>
      <c r="V167" s="435"/>
      <c r="W167" s="90">
        <f t="shared" si="108"/>
        <v>0</v>
      </c>
      <c r="X167" s="96"/>
      <c r="Y167" s="96"/>
      <c r="Z167" s="54"/>
      <c r="AA167" s="54"/>
      <c r="AB167" s="447"/>
      <c r="AC167" s="447"/>
      <c r="AD167" s="435"/>
      <c r="AE167" s="435"/>
      <c r="AF167" s="54">
        <f t="shared" si="61"/>
        <v>0</v>
      </c>
      <c r="AG167" s="428" t="e">
        <f t="shared" si="62"/>
        <v>#DIV/0!</v>
      </c>
      <c r="AH167" s="468"/>
    </row>
    <row r="168" spans="1:36" ht="19.149999999999999" customHeight="1">
      <c r="A168" s="467"/>
      <c r="B168" s="121">
        <v>0</v>
      </c>
      <c r="C168" s="121"/>
      <c r="D168" s="251"/>
      <c r="E168" s="60"/>
      <c r="F168" s="349" t="s">
        <v>109</v>
      </c>
      <c r="G168" s="57"/>
      <c r="H168" s="84">
        <f t="shared" si="104"/>
        <v>0</v>
      </c>
      <c r="I168" s="435"/>
      <c r="J168" s="87"/>
      <c r="K168" s="57"/>
      <c r="L168" s="86"/>
      <c r="M168" s="87"/>
      <c r="N168" s="57"/>
      <c r="O168" s="86"/>
      <c r="P168" s="54"/>
      <c r="Q168" s="88"/>
      <c r="R168" s="428"/>
      <c r="S168" s="468"/>
      <c r="T168" s="89"/>
      <c r="U168" s="89"/>
      <c r="V168" s="435"/>
      <c r="W168" s="90">
        <f t="shared" si="108"/>
        <v>0</v>
      </c>
      <c r="X168" s="96"/>
      <c r="Y168" s="96"/>
      <c r="Z168" s="54"/>
      <c r="AA168" s="54"/>
      <c r="AB168" s="447"/>
      <c r="AC168" s="447"/>
      <c r="AD168" s="435"/>
      <c r="AE168" s="435"/>
      <c r="AF168" s="54">
        <f t="shared" si="61"/>
        <v>0</v>
      </c>
      <c r="AG168" s="428" t="e">
        <f t="shared" si="62"/>
        <v>#DIV/0!</v>
      </c>
      <c r="AH168" s="468"/>
    </row>
    <row r="169" spans="1:36" ht="19.149999999999999" customHeight="1">
      <c r="A169" s="467"/>
      <c r="B169" s="121">
        <v>0</v>
      </c>
      <c r="C169" s="121"/>
      <c r="D169" s="251"/>
      <c r="E169" s="60"/>
      <c r="F169" s="349" t="s">
        <v>109</v>
      </c>
      <c r="G169" s="57"/>
      <c r="H169" s="84">
        <f t="shared" si="104"/>
        <v>0</v>
      </c>
      <c r="I169" s="435"/>
      <c r="J169" s="87"/>
      <c r="K169" s="57"/>
      <c r="L169" s="86"/>
      <c r="M169" s="87"/>
      <c r="N169" s="57"/>
      <c r="O169" s="86"/>
      <c r="P169" s="54"/>
      <c r="Q169" s="88"/>
      <c r="R169" s="428"/>
      <c r="S169" s="468"/>
      <c r="T169" s="89"/>
      <c r="U169" s="89"/>
      <c r="V169" s="435"/>
      <c r="W169" s="90">
        <f t="shared" si="108"/>
        <v>0</v>
      </c>
      <c r="X169" s="96"/>
      <c r="Y169" s="96"/>
      <c r="Z169" s="54"/>
      <c r="AA169" s="54"/>
      <c r="AB169" s="447"/>
      <c r="AC169" s="447"/>
      <c r="AD169" s="435"/>
      <c r="AE169" s="435"/>
      <c r="AF169" s="54">
        <f t="shared" si="61"/>
        <v>0</v>
      </c>
      <c r="AG169" s="428" t="e">
        <f t="shared" si="62"/>
        <v>#DIV/0!</v>
      </c>
      <c r="AH169" s="468"/>
    </row>
    <row r="170" spans="1:36" ht="19.149999999999999" customHeight="1">
      <c r="A170" s="467"/>
      <c r="B170" s="121">
        <v>0</v>
      </c>
      <c r="C170" s="121"/>
      <c r="D170" s="251"/>
      <c r="E170" s="60"/>
      <c r="F170" s="349" t="s">
        <v>109</v>
      </c>
      <c r="G170" s="57"/>
      <c r="H170" s="84">
        <f t="shared" si="104"/>
        <v>0</v>
      </c>
      <c r="I170" s="435"/>
      <c r="J170" s="87"/>
      <c r="K170" s="57"/>
      <c r="L170" s="86"/>
      <c r="M170" s="87"/>
      <c r="N170" s="57"/>
      <c r="O170" s="86"/>
      <c r="P170" s="54"/>
      <c r="Q170" s="88"/>
      <c r="R170" s="428"/>
      <c r="S170" s="468"/>
      <c r="T170" s="89"/>
      <c r="U170" s="89"/>
      <c r="V170" s="435"/>
      <c r="W170" s="90">
        <f t="shared" si="108"/>
        <v>0</v>
      </c>
      <c r="X170" s="96"/>
      <c r="Y170" s="96"/>
      <c r="Z170" s="54"/>
      <c r="AA170" s="54"/>
      <c r="AB170" s="447"/>
      <c r="AC170" s="447"/>
      <c r="AD170" s="435"/>
      <c r="AE170" s="435"/>
      <c r="AF170" s="54">
        <f t="shared" si="61"/>
        <v>0</v>
      </c>
      <c r="AG170" s="428" t="e">
        <f t="shared" si="62"/>
        <v>#DIV/0!</v>
      </c>
      <c r="AH170" s="468"/>
    </row>
    <row r="171" spans="1:36" ht="19.149999999999999" customHeight="1">
      <c r="A171" s="467"/>
      <c r="B171" s="121">
        <v>0</v>
      </c>
      <c r="C171" s="121"/>
      <c r="D171" s="251"/>
      <c r="E171" s="60"/>
      <c r="F171" s="349" t="s">
        <v>109</v>
      </c>
      <c r="G171" s="57"/>
      <c r="H171" s="84">
        <f t="shared" si="97"/>
        <v>0</v>
      </c>
      <c r="I171" s="435"/>
      <c r="J171" s="87"/>
      <c r="K171" s="57"/>
      <c r="L171" s="86"/>
      <c r="M171" s="87"/>
      <c r="N171" s="57"/>
      <c r="O171" s="86"/>
      <c r="P171" s="54"/>
      <c r="Q171" s="88"/>
      <c r="R171" s="428"/>
      <c r="S171" s="468"/>
      <c r="T171" s="89"/>
      <c r="U171" s="89"/>
      <c r="V171" s="435"/>
      <c r="W171" s="90">
        <f t="shared" si="108"/>
        <v>0</v>
      </c>
      <c r="X171" s="96"/>
      <c r="Y171" s="96"/>
      <c r="Z171" s="54"/>
      <c r="AA171" s="54"/>
      <c r="AB171" s="447"/>
      <c r="AC171" s="447"/>
      <c r="AD171" s="435"/>
      <c r="AE171" s="435"/>
      <c r="AF171" s="54"/>
      <c r="AG171" s="428"/>
      <c r="AH171" s="468"/>
    </row>
    <row r="172" spans="1:36" ht="19.149999999999999" customHeight="1">
      <c r="A172" s="467"/>
      <c r="B172" s="121">
        <v>0</v>
      </c>
      <c r="C172" s="121"/>
      <c r="D172" s="251"/>
      <c r="E172" s="60"/>
      <c r="F172" s="349" t="s">
        <v>109</v>
      </c>
      <c r="G172" s="57"/>
      <c r="H172" s="84">
        <f t="shared" si="97"/>
        <v>0</v>
      </c>
      <c r="I172" s="435"/>
      <c r="J172" s="87"/>
      <c r="K172" s="57"/>
      <c r="L172" s="86"/>
      <c r="M172" s="87"/>
      <c r="N172" s="57"/>
      <c r="O172" s="86"/>
      <c r="P172" s="54"/>
      <c r="Q172" s="88"/>
      <c r="R172" s="428"/>
      <c r="S172" s="468"/>
      <c r="T172" s="89"/>
      <c r="U172" s="89"/>
      <c r="V172" s="435"/>
      <c r="W172" s="90">
        <f t="shared" si="108"/>
        <v>0</v>
      </c>
      <c r="X172" s="96"/>
      <c r="Y172" s="96"/>
      <c r="Z172" s="54"/>
      <c r="AA172" s="54"/>
      <c r="AB172" s="447"/>
      <c r="AC172" s="447"/>
      <c r="AD172" s="435"/>
      <c r="AE172" s="435"/>
      <c r="AF172" s="54"/>
      <c r="AG172" s="428"/>
      <c r="AH172" s="468"/>
    </row>
    <row r="173" spans="1:36" ht="19.149999999999999" customHeight="1">
      <c r="A173" s="467"/>
      <c r="B173" s="121">
        <v>0</v>
      </c>
      <c r="C173" s="100" t="s">
        <v>300</v>
      </c>
      <c r="D173" s="474" t="s">
        <v>111</v>
      </c>
      <c r="E173" s="474"/>
      <c r="F173" s="347"/>
      <c r="G173" s="101"/>
      <c r="H173" s="102"/>
      <c r="I173" s="103"/>
      <c r="J173" s="101">
        <v>12</v>
      </c>
      <c r="K173" s="101">
        <v>2226</v>
      </c>
      <c r="L173" s="104">
        <v>201.00959595959594</v>
      </c>
      <c r="M173" s="101">
        <f t="shared" ref="J173:O173" si="112">AVERAGE(M161:M172)</f>
        <v>12</v>
      </c>
      <c r="N173" s="101">
        <f t="shared" si="112"/>
        <v>2027.5225900705116</v>
      </c>
      <c r="O173" s="104">
        <f t="shared" si="112"/>
        <v>181.76616676276925</v>
      </c>
      <c r="P173" s="54">
        <f>M173-J173</f>
        <v>0</v>
      </c>
      <c r="Q173" s="88">
        <f>O173-L173</f>
        <v>-19.243429196826696</v>
      </c>
      <c r="R173" s="105">
        <f>O173/L173</f>
        <v>0.90426611672462276</v>
      </c>
      <c r="S173" s="468"/>
      <c r="T173" s="89"/>
      <c r="U173" s="89"/>
      <c r="V173" s="57"/>
      <c r="W173" s="57"/>
      <c r="X173" s="86"/>
      <c r="Y173" s="86"/>
      <c r="Z173" s="106">
        <f>SUM(Z161:Z172)</f>
        <v>0</v>
      </c>
      <c r="AA173" s="106">
        <f>SUM(AA161:AA172)</f>
        <v>0</v>
      </c>
      <c r="AB173" s="509"/>
      <c r="AC173" s="509"/>
      <c r="AD173" s="107">
        <f>SUM(AD161:AD172)</f>
        <v>1</v>
      </c>
      <c r="AE173" s="107">
        <f>SUM(AE161:AE172)</f>
        <v>1</v>
      </c>
      <c r="AF173" s="54">
        <f t="shared" si="61"/>
        <v>-198.47740992948843</v>
      </c>
      <c r="AG173" s="428">
        <f t="shared" si="62"/>
        <v>0.9108367430685137</v>
      </c>
      <c r="AH173" s="468"/>
    </row>
    <row r="174" spans="1:36" ht="19.149999999999999" customHeight="1">
      <c r="AJ174" s="275" t="s">
        <v>301</v>
      </c>
    </row>
    <row r="175" spans="1:36" ht="19.149999999999999" customHeight="1">
      <c r="AJ175" s="275" t="s">
        <v>302</v>
      </c>
    </row>
    <row r="176" spans="1:36" ht="19.149999999999999" customHeight="1">
      <c r="AJ176" s="275" t="s">
        <v>303</v>
      </c>
    </row>
    <row r="177" spans="23:36" ht="19.149999999999999" customHeight="1">
      <c r="W177" s="33"/>
      <c r="AJ177" s="275" t="s">
        <v>304</v>
      </c>
    </row>
    <row r="178" spans="23:36" ht="19.149999999999999" customHeight="1">
      <c r="W178" s="33"/>
      <c r="AJ178" s="275" t="s">
        <v>305</v>
      </c>
    </row>
    <row r="179" spans="23:36">
      <c r="W179" s="33"/>
      <c r="AJ179" s="275" t="s">
        <v>306</v>
      </c>
    </row>
    <row r="180" spans="23:36">
      <c r="W180" s="33"/>
      <c r="AJ180" s="275" t="s">
        <v>307</v>
      </c>
    </row>
    <row r="181" spans="23:36">
      <c r="W181" s="33"/>
      <c r="AJ181" s="275" t="s">
        <v>308</v>
      </c>
    </row>
    <row r="182" spans="23:36">
      <c r="W182" s="33"/>
      <c r="AJ182" s="275" t="s">
        <v>309</v>
      </c>
    </row>
    <row r="183" spans="23:36">
      <c r="W183" s="33"/>
      <c r="AJ183" s="275" t="s">
        <v>310</v>
      </c>
    </row>
    <row r="184" spans="23:36">
      <c r="W184" s="33"/>
      <c r="AJ184" s="275" t="s">
        <v>311</v>
      </c>
    </row>
    <row r="185" spans="23:36">
      <c r="W185" s="33"/>
      <c r="AJ185" s="275" t="s">
        <v>312</v>
      </c>
    </row>
    <row r="186" spans="23:36">
      <c r="W186" s="33"/>
      <c r="AJ186" s="275" t="s">
        <v>313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F3:AF4"/>
    <mergeCell ref="AG3:AG4"/>
    <mergeCell ref="AH3:AH4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 xr:uid="{00000000-0002-0000-5000-000000000000}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6805A0-BE27-47B5-A6E7-01D0BDDCDA19}"/>
</file>

<file path=customXml/itemProps2.xml><?xml version="1.0" encoding="utf-8"?>
<ds:datastoreItem xmlns:ds="http://schemas.openxmlformats.org/officeDocument/2006/customXml" ds:itemID="{55E4F7B6-34F2-4E12-BD6D-971FC53E33E4}"/>
</file>

<file path=customXml/itemProps3.xml><?xml version="1.0" encoding="utf-8"?>
<ds:datastoreItem xmlns:ds="http://schemas.openxmlformats.org/officeDocument/2006/customXml" ds:itemID="{B326A310-725E-41BD-ACF1-E541D5A3AC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洪佳微</dc:creator>
  <cp:keywords/>
  <dc:description/>
  <cp:lastModifiedBy>林奕德</cp:lastModifiedBy>
  <cp:revision/>
  <dcterms:created xsi:type="dcterms:W3CDTF">2026-02-11T07:15:57Z</dcterms:created>
  <dcterms:modified xsi:type="dcterms:W3CDTF">2026-07-30T08:40:22Z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  <property fmtid="{D5CDD505-2E9C-101B-9397-08002B2CF9AE}" pid="3" name="MediaServiceImageTags">
    <vt:lpwstr/>
  </property>
</Properties>
</file>